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_KGMSN_voroshum\2024verjnakan verabashxum\New folder (2)\"/>
    </mc:Choice>
  </mc:AlternateContent>
  <xr:revisionPtr revIDLastSave="0" documentId="13_ncr:1_{5F5C4357-1118-4946-AD20-A56E68149609}" xr6:coauthVersionLast="45" xr6:coauthVersionMax="45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havelvac 1 " sheetId="10" r:id="rId1"/>
    <sheet name="havelvac 2" sheetId="11" r:id="rId2"/>
    <sheet name="havelvac 3" sheetId="2" r:id="rId3"/>
    <sheet name="havelvac 4" sheetId="3" r:id="rId4"/>
    <sheet name="havelvac 5" sheetId="19" r:id="rId5"/>
    <sheet name="havelvac 6" sheetId="18" r:id="rId6"/>
    <sheet name="havelvac 7" sheetId="8" r:id="rId7"/>
    <sheet name="havelvac 8" sheetId="12" r:id="rId8"/>
    <sheet name="havelvac 9" sheetId="5" r:id="rId9"/>
    <sheet name="havelvac 10" sheetId="6" r:id="rId10"/>
    <sheet name="havelvac 11" sheetId="7" r:id="rId11"/>
    <sheet name="havelac12" sheetId="17" r:id="rId12"/>
  </sheets>
  <definedNames>
    <definedName name="_xlnm._FilterDatabase" localSheetId="9" hidden="1">'havelvac 10'!$A$1:$A$129</definedName>
    <definedName name="_xlnm._FilterDatabase" localSheetId="8" hidden="1">'havelvac 9'!$A$7:$D$13</definedName>
    <definedName name="a" localSheetId="0">#REF!</definedName>
    <definedName name="a" localSheetId="1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AgencyCode" localSheetId="0">#REF!</definedName>
    <definedName name="AgencyCode" localSheetId="1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7">#REF!</definedName>
    <definedName name="AgencyName" localSheetId="8">#REF!</definedName>
    <definedName name="AgencyName">#REF!</definedName>
    <definedName name="davit" localSheetId="0">#REF!</definedName>
    <definedName name="davit" localSheetId="1">#REF!</definedName>
    <definedName name="davit" localSheetId="4">#REF!</definedName>
    <definedName name="davit" localSheetId="5">#REF!</definedName>
    <definedName name="davit" localSheetId="6">#REF!</definedName>
    <definedName name="davit" localSheetId="7">#REF!</definedName>
    <definedName name="davit" localSheetId="8">#REF!</definedName>
    <definedName name="davit">#REF!</definedName>
    <definedName name="Functional1" localSheetId="0">#REF!</definedName>
    <definedName name="Functional1" localSheetId="1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7">#REF!</definedName>
    <definedName name="Functional1" localSheetId="8">#REF!</definedName>
    <definedName name="Functional1">#REF!</definedName>
    <definedName name="ggg" localSheetId="0">#REF!</definedName>
    <definedName name="ggg" localSheetId="1">#REF!</definedName>
    <definedName name="ggg" localSheetId="4">#REF!</definedName>
    <definedName name="ggg" localSheetId="5">#REF!</definedName>
    <definedName name="ggg" localSheetId="6">#REF!</definedName>
    <definedName name="ggg" localSheetId="7">#REF!</definedName>
    <definedName name="ggg" localSheetId="8">#REF!</definedName>
    <definedName name="ggg">#REF!</definedName>
    <definedName name="HAVELVAC10" localSheetId="4">#REF!</definedName>
    <definedName name="HAVELVAC10" localSheetId="5">#REF!</definedName>
    <definedName name="HAVELVAC10" localSheetId="6">#REF!</definedName>
    <definedName name="HAVELVAC10" localSheetId="8">#REF!</definedName>
    <definedName name="HAVELVAC10">#REF!</definedName>
    <definedName name="PANature" localSheetId="0">#REF!</definedName>
    <definedName name="PANature" localSheetId="1">#REF!</definedName>
    <definedName name="PANature" localSheetId="4">#REF!</definedName>
    <definedName name="PANature" localSheetId="5">#REF!</definedName>
    <definedName name="PANature" localSheetId="6">#REF!</definedName>
    <definedName name="PANature" localSheetId="7">#REF!</definedName>
    <definedName name="PANature" localSheetId="8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 localSheetId="5">#REF!</definedName>
    <definedName name="PAType" localSheetId="6">#REF!</definedName>
    <definedName name="PAType" localSheetId="7">#REF!</definedName>
    <definedName name="PAType" localSheetId="8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 localSheetId="8">#REF!</definedName>
    <definedName name="PerformanceType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7">#REF!</definedName>
    <definedName name="Հավելված" localSheetId="8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 localSheetId="0">#REF!</definedName>
    <definedName name="Մաս" localSheetId="1">#REF!</definedName>
    <definedName name="Մաս" localSheetId="4">#REF!</definedName>
    <definedName name="Մաս" localSheetId="5">#REF!</definedName>
    <definedName name="Մաս" localSheetId="6">#REF!</definedName>
    <definedName name="Մաս" localSheetId="7">#REF!</definedName>
    <definedName name="Մաս" localSheetId="8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 localSheetId="8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4" i="19" l="1"/>
  <c r="E63" i="19" s="1"/>
  <c r="E62" i="19" s="1"/>
  <c r="E61" i="19"/>
  <c r="E60" i="19" s="1"/>
  <c r="E59" i="19"/>
  <c r="E58" i="19" s="1"/>
  <c r="E57" i="19"/>
  <c r="E56" i="19" s="1"/>
  <c r="E55" i="19"/>
  <c r="E54" i="19"/>
  <c r="E53" i="19"/>
  <c r="E52" i="19" s="1"/>
  <c r="E51" i="19"/>
  <c r="E50" i="19"/>
  <c r="E49" i="19"/>
  <c r="E48" i="19" s="1"/>
  <c r="E47" i="19"/>
  <c r="E46" i="19"/>
  <c r="E45" i="19"/>
  <c r="E44" i="19" s="1"/>
  <c r="E43" i="19"/>
  <c r="E42" i="19"/>
  <c r="E38" i="19"/>
  <c r="E37" i="19"/>
  <c r="E36" i="19"/>
  <c r="E35" i="19" s="1"/>
  <c r="E34" i="19"/>
  <c r="E33" i="19"/>
  <c r="E32" i="19"/>
  <c r="E31" i="19" s="1"/>
  <c r="E30" i="19"/>
  <c r="E29" i="19"/>
  <c r="E28" i="19"/>
  <c r="E27" i="19" s="1"/>
  <c r="E26" i="19"/>
  <c r="E25" i="19" s="1"/>
  <c r="E24" i="19"/>
  <c r="E23" i="19" s="1"/>
  <c r="E22" i="19"/>
  <c r="E21" i="19" s="1"/>
  <c r="E20" i="19"/>
  <c r="E19" i="19" s="1"/>
  <c r="E13" i="19"/>
  <c r="F11" i="18"/>
  <c r="F10" i="18" s="1"/>
  <c r="E41" i="19" l="1"/>
  <c r="E40" i="19" s="1"/>
  <c r="E12" i="19"/>
  <c r="E11" i="19" s="1"/>
  <c r="E10" i="19" s="1"/>
  <c r="D268" i="7"/>
  <c r="D2087" i="7" l="1"/>
  <c r="D1372" i="7"/>
  <c r="D569" i="7"/>
  <c r="D24" i="2"/>
  <c r="D18" i="2"/>
  <c r="D11" i="2" s="1"/>
  <c r="G864" i="3" l="1"/>
  <c r="G863" i="3" s="1"/>
  <c r="G862" i="3" s="1"/>
  <c r="G861" i="3" s="1"/>
  <c r="G860" i="3" s="1"/>
  <c r="G858" i="3" s="1"/>
  <c r="G856" i="3" s="1"/>
  <c r="G854" i="3" s="1"/>
  <c r="G852" i="3" s="1"/>
  <c r="G877" i="3"/>
  <c r="G876" i="3" s="1"/>
  <c r="G875" i="3" s="1"/>
  <c r="G874" i="3" s="1"/>
  <c r="G873" i="3" s="1"/>
  <c r="G871" i="3" s="1"/>
  <c r="G869" i="3" s="1"/>
  <c r="G867" i="3" s="1"/>
  <c r="G865" i="3" s="1"/>
  <c r="E32" i="6"/>
  <c r="G931" i="3"/>
  <c r="G930" i="3" s="1"/>
  <c r="G929" i="3" s="1"/>
  <c r="G928" i="3" s="1"/>
  <c r="G927" i="3" s="1"/>
  <c r="G925" i="3" s="1"/>
  <c r="G924" i="3" s="1"/>
  <c r="G939" i="3"/>
  <c r="G938" i="3" s="1"/>
  <c r="G937" i="3" s="1"/>
  <c r="G936" i="3" s="1"/>
  <c r="G935" i="3" s="1"/>
  <c r="G934" i="3" s="1"/>
  <c r="G932" i="3" s="1"/>
  <c r="C416" i="6"/>
  <c r="C417" i="6"/>
  <c r="C418" i="6"/>
  <c r="C419" i="6"/>
  <c r="C420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53" i="6"/>
  <c r="C368" i="6"/>
  <c r="C369" i="6"/>
  <c r="C370" i="6"/>
  <c r="C371" i="6"/>
  <c r="C372" i="6"/>
  <c r="C373" i="6"/>
  <c r="C374" i="6"/>
  <c r="D190" i="2"/>
  <c r="D67" i="2"/>
  <c r="D61" i="2"/>
  <c r="C421" i="6"/>
  <c r="G850" i="3" l="1"/>
  <c r="C344" i="6" l="1"/>
  <c r="G55" i="3" s="1"/>
  <c r="G54" i="3" s="1"/>
  <c r="G53" i="3" s="1"/>
  <c r="G52" i="3" s="1"/>
  <c r="G51" i="3" s="1"/>
  <c r="G50" i="3" s="1"/>
  <c r="G49" i="3" s="1"/>
  <c r="G47" i="3" s="1"/>
  <c r="G45" i="3" s="1"/>
  <c r="G43" i="3" s="1"/>
  <c r="G41" i="3" s="1"/>
  <c r="C375" i="6"/>
  <c r="C387" i="6"/>
  <c r="F15" i="8" l="1"/>
  <c r="F14" i="8" s="1"/>
  <c r="D152" i="2" l="1"/>
  <c r="G662" i="3"/>
  <c r="G661" i="3" s="1"/>
  <c r="G660" i="3" s="1"/>
  <c r="G659" i="3" s="1"/>
  <c r="G658" i="3" s="1"/>
  <c r="G656" i="3" s="1"/>
  <c r="C453" i="6" l="1"/>
  <c r="E9" i="2" l="1"/>
  <c r="C21" i="17"/>
  <c r="C442" i="6" l="1"/>
  <c r="C443" i="6"/>
  <c r="C444" i="6"/>
  <c r="C430" i="6"/>
  <c r="C431" i="6"/>
  <c r="C432" i="6"/>
  <c r="C433" i="6"/>
  <c r="C454" i="6"/>
  <c r="G151" i="3" s="1"/>
  <c r="G150" i="3" s="1"/>
  <c r="G149" i="3" s="1"/>
  <c r="G148" i="3" s="1"/>
  <c r="G147" i="3" s="1"/>
  <c r="G145" i="3" s="1"/>
  <c r="G143" i="3" s="1"/>
  <c r="C118" i="6" l="1"/>
  <c r="G1197" i="3" l="1"/>
  <c r="G39" i="3"/>
  <c r="G38" i="3" s="1"/>
  <c r="G36" i="3"/>
  <c r="G35" i="3" s="1"/>
  <c r="F12" i="8"/>
  <c r="C354" i="6"/>
  <c r="G26" i="3" s="1"/>
  <c r="F11" i="8" l="1"/>
  <c r="F10" i="8" s="1"/>
  <c r="F9" i="8" s="1"/>
  <c r="F13" i="8"/>
  <c r="D209" i="2"/>
  <c r="G1208" i="3"/>
  <c r="G34" i="3"/>
  <c r="G33" i="3" s="1"/>
  <c r="G31" i="3" s="1"/>
  <c r="G29" i="3" s="1"/>
  <c r="G27" i="3" s="1"/>
  <c r="D215" i="2" l="1"/>
  <c r="G1207" i="3" l="1"/>
  <c r="G1206" i="3" s="1"/>
  <c r="G1205" i="3" s="1"/>
  <c r="G1204" i="3" s="1"/>
  <c r="G1202" i="3" s="1"/>
  <c r="G1200" i="3" s="1"/>
  <c r="G25" i="3"/>
  <c r="G24" i="3" s="1"/>
  <c r="G23" i="3" s="1"/>
  <c r="G22" i="3" s="1"/>
  <c r="G20" i="3" s="1"/>
  <c r="G18" i="3" s="1"/>
  <c r="G16" i="3" s="1"/>
  <c r="G14" i="3" s="1"/>
  <c r="G12" i="3" s="1"/>
  <c r="G10" i="3" s="1"/>
  <c r="C46" i="6"/>
  <c r="D196" i="2" l="1"/>
  <c r="D183" i="2" s="1"/>
  <c r="C396" i="6"/>
  <c r="C397" i="6"/>
  <c r="C398" i="6"/>
  <c r="C399" i="6"/>
  <c r="C400" i="6"/>
  <c r="C401" i="6"/>
  <c r="G1217" i="3" l="1"/>
  <c r="G1216" i="3" s="1"/>
  <c r="G1215" i="3" s="1"/>
  <c r="G1214" i="3" s="1"/>
  <c r="G1213" i="3" s="1"/>
  <c r="G1211" i="3" s="1"/>
  <c r="G1209" i="3" s="1"/>
  <c r="G1198" i="3" s="1"/>
  <c r="D221" i="2"/>
  <c r="D202" i="2" s="1"/>
  <c r="C386" i="6"/>
  <c r="C77" i="6"/>
  <c r="C78" i="6"/>
  <c r="G901" i="3" s="1"/>
  <c r="G900" i="3" s="1"/>
  <c r="G899" i="3" s="1"/>
  <c r="G898" i="3" s="1"/>
  <c r="G897" i="3" s="1"/>
  <c r="G895" i="3" s="1"/>
  <c r="G893" i="3" s="1"/>
  <c r="D55" i="2" s="1"/>
  <c r="C66" i="6"/>
  <c r="C67" i="6"/>
  <c r="G923" i="3" s="1"/>
  <c r="G922" i="3" s="1"/>
  <c r="G921" i="3" s="1"/>
  <c r="G920" i="3" s="1"/>
  <c r="G919" i="3" s="1"/>
  <c r="G917" i="3" s="1"/>
  <c r="G915" i="3" s="1"/>
  <c r="D49" i="2" s="1"/>
  <c r="C56" i="6"/>
  <c r="C57" i="6"/>
  <c r="G914" i="3" s="1"/>
  <c r="G913" i="3" s="1"/>
  <c r="G912" i="3" s="1"/>
  <c r="G911" i="3" s="1"/>
  <c r="G910" i="3" s="1"/>
  <c r="G908" i="3" s="1"/>
  <c r="G906" i="3" s="1"/>
  <c r="C47" i="6"/>
  <c r="G892" i="3" s="1"/>
  <c r="G891" i="3" s="1"/>
  <c r="G890" i="3" s="1"/>
  <c r="G889" i="3" s="1"/>
  <c r="G888" i="3" s="1"/>
  <c r="G886" i="3" s="1"/>
  <c r="G884" i="3" s="1"/>
  <c r="G904" i="3" l="1"/>
  <c r="D37" i="2"/>
  <c r="G882" i="3"/>
  <c r="G880" i="3" s="1"/>
  <c r="G878" i="3" s="1"/>
  <c r="D43" i="2"/>
  <c r="D30" i="2" l="1"/>
  <c r="G902" i="3"/>
  <c r="C113" i="6"/>
  <c r="C114" i="6"/>
  <c r="C116" i="6"/>
  <c r="C112" i="6"/>
  <c r="C127" i="6" l="1"/>
  <c r="C141" i="6"/>
  <c r="C142" i="6"/>
  <c r="C143" i="6"/>
  <c r="C145" i="6"/>
  <c r="C146" i="6"/>
  <c r="G506" i="3" l="1"/>
  <c r="C252" i="6"/>
  <c r="C253" i="6"/>
  <c r="C254" i="6"/>
  <c r="C128" i="6" l="1"/>
  <c r="G246" i="3"/>
  <c r="C129" i="6"/>
  <c r="C131" i="6"/>
  <c r="C132" i="6"/>
  <c r="C144" i="6" l="1"/>
  <c r="C130" i="6"/>
  <c r="C115" i="6"/>
  <c r="G458" i="3" l="1"/>
  <c r="G357" i="3"/>
  <c r="G734" i="3"/>
  <c r="G733" i="3" s="1"/>
  <c r="G732" i="3" s="1"/>
  <c r="G731" i="3" s="1"/>
  <c r="G730" i="3" s="1"/>
  <c r="G728" i="3" s="1"/>
  <c r="G727" i="3"/>
  <c r="G726" i="3" s="1"/>
  <c r="G725" i="3" s="1"/>
  <c r="G724" i="3" s="1"/>
  <c r="G723" i="3" s="1"/>
  <c r="G721" i="3" s="1"/>
  <c r="G706" i="3"/>
  <c r="G705" i="3" s="1"/>
  <c r="G704" i="3" s="1"/>
  <c r="G703" i="3" s="1"/>
  <c r="G702" i="3" s="1"/>
  <c r="G700" i="3" s="1"/>
  <c r="G678" i="3"/>
  <c r="G677" i="3" s="1"/>
  <c r="G676" i="3" s="1"/>
  <c r="G675" i="3" s="1"/>
  <c r="G674" i="3" s="1"/>
  <c r="G672" i="3" s="1"/>
  <c r="G671" i="3"/>
  <c r="G670" i="3" s="1"/>
  <c r="G669" i="3" s="1"/>
  <c r="G668" i="3" s="1"/>
  <c r="G667" i="3" s="1"/>
  <c r="G665" i="3" s="1"/>
  <c r="C287" i="6" l="1"/>
  <c r="C286" i="6"/>
  <c r="C183" i="6" l="1"/>
  <c r="C169" i="6"/>
  <c r="C155" i="6"/>
  <c r="C198" i="6"/>
  <c r="C212" i="6"/>
  <c r="D80" i="2" l="1"/>
  <c r="D12" i="5" l="1"/>
  <c r="D13" i="5"/>
  <c r="D14" i="5"/>
  <c r="D15" i="5"/>
  <c r="D16" i="5"/>
  <c r="D20" i="5"/>
  <c r="D21" i="5"/>
  <c r="D19" i="5" l="1"/>
  <c r="D86" i="2" l="1"/>
  <c r="D18" i="5" l="1"/>
  <c r="C305" i="6"/>
  <c r="D171" i="2" l="1"/>
  <c r="G953" i="3"/>
  <c r="G699" i="3"/>
  <c r="G692" i="3"/>
  <c r="G685" i="3"/>
  <c r="G720" i="3"/>
  <c r="G719" i="3" l="1"/>
  <c r="G684" i="3"/>
  <c r="G691" i="3"/>
  <c r="G698" i="3"/>
  <c r="G952" i="3"/>
  <c r="G713" i="3"/>
  <c r="C224" i="6"/>
  <c r="C225" i="6"/>
  <c r="C226" i="6"/>
  <c r="C227" i="6"/>
  <c r="C228" i="6"/>
  <c r="C229" i="6"/>
  <c r="C230" i="6"/>
  <c r="C231" i="6"/>
  <c r="G741" i="3"/>
  <c r="G697" i="3" l="1"/>
  <c r="G740" i="3"/>
  <c r="G712" i="3"/>
  <c r="G683" i="3"/>
  <c r="G690" i="3"/>
  <c r="G951" i="3"/>
  <c r="G718" i="3"/>
  <c r="C315" i="6"/>
  <c r="C316" i="6"/>
  <c r="C317" i="6"/>
  <c r="C318" i="6"/>
  <c r="C263" i="6"/>
  <c r="C264" i="6"/>
  <c r="C240" i="6"/>
  <c r="C241" i="6"/>
  <c r="C242" i="6"/>
  <c r="D158" i="2"/>
  <c r="C265" i="6"/>
  <c r="C243" i="6"/>
  <c r="D128" i="2"/>
  <c r="C213" i="6"/>
  <c r="C214" i="6"/>
  <c r="C215" i="6"/>
  <c r="C199" i="6"/>
  <c r="C200" i="6"/>
  <c r="C201" i="6"/>
  <c r="C202" i="6"/>
  <c r="C203" i="6"/>
  <c r="C184" i="6"/>
  <c r="C185" i="6"/>
  <c r="C186" i="6"/>
  <c r="C187" i="6"/>
  <c r="C188" i="6"/>
  <c r="C170" i="6"/>
  <c r="C171" i="6"/>
  <c r="C172" i="6"/>
  <c r="C174" i="6"/>
  <c r="C156" i="6"/>
  <c r="C157" i="6"/>
  <c r="C158" i="6"/>
  <c r="C160" i="6"/>
  <c r="C117" i="6"/>
  <c r="G230" i="3"/>
  <c r="G1190" i="3"/>
  <c r="G1183" i="3"/>
  <c r="G1176" i="3"/>
  <c r="G1169" i="3"/>
  <c r="G1162" i="3"/>
  <c r="G1155" i="3"/>
  <c r="G1148" i="3"/>
  <c r="G1141" i="3"/>
  <c r="G1134" i="3"/>
  <c r="G1127" i="3"/>
  <c r="G1120" i="3"/>
  <c r="G1111" i="3"/>
  <c r="G1104" i="3"/>
  <c r="G1097" i="3"/>
  <c r="G1090" i="3"/>
  <c r="G1083" i="3"/>
  <c r="G1076" i="3"/>
  <c r="G1069" i="3"/>
  <c r="G1062" i="3"/>
  <c r="G1055" i="3"/>
  <c r="G1048" i="3"/>
  <c r="G1041" i="3"/>
  <c r="G1025" i="3"/>
  <c r="G1018" i="3"/>
  <c r="G1011" i="3"/>
  <c r="G1004" i="3"/>
  <c r="G997" i="3"/>
  <c r="G990" i="3"/>
  <c r="G983" i="3"/>
  <c r="G976" i="3"/>
  <c r="G969" i="3"/>
  <c r="G962" i="3"/>
  <c r="G831" i="3"/>
  <c r="G824" i="3"/>
  <c r="G817" i="3"/>
  <c r="G810" i="3"/>
  <c r="G803" i="3"/>
  <c r="G796" i="3"/>
  <c r="G789" i="3"/>
  <c r="G782" i="3"/>
  <c r="G775" i="3"/>
  <c r="G768" i="3"/>
  <c r="G849" i="3"/>
  <c r="G840" i="3"/>
  <c r="G761" i="3"/>
  <c r="G754" i="3"/>
  <c r="G655" i="3"/>
  <c r="G648" i="3"/>
  <c r="G641" i="3"/>
  <c r="G634" i="3"/>
  <c r="G627" i="3"/>
  <c r="G620" i="3"/>
  <c r="G613" i="3"/>
  <c r="G606" i="3"/>
  <c r="G599" i="3"/>
  <c r="G592" i="3"/>
  <c r="G585" i="3"/>
  <c r="G569" i="3"/>
  <c r="G576" i="3"/>
  <c r="G562" i="3"/>
  <c r="G555" i="3"/>
  <c r="G548" i="3"/>
  <c r="G541" i="3"/>
  <c r="G534" i="3"/>
  <c r="G527" i="3"/>
  <c r="G520" i="3"/>
  <c r="G513" i="3"/>
  <c r="G499" i="3"/>
  <c r="G490" i="3"/>
  <c r="G481" i="3"/>
  <c r="G472" i="3"/>
  <c r="G465" i="3"/>
  <c r="G451" i="3"/>
  <c r="G444" i="3"/>
  <c r="G437" i="3"/>
  <c r="G430" i="3"/>
  <c r="G423" i="3"/>
  <c r="G416" i="3"/>
  <c r="G409" i="3"/>
  <c r="G402" i="3"/>
  <c r="G395" i="3"/>
  <c r="G380" i="3"/>
  <c r="G371" i="3"/>
  <c r="G364" i="3"/>
  <c r="G350" i="3"/>
  <c r="G343" i="3"/>
  <c r="G336" i="3"/>
  <c r="G329" i="3"/>
  <c r="G322" i="3"/>
  <c r="G315" i="3"/>
  <c r="G308" i="3"/>
  <c r="G301" i="3"/>
  <c r="G294" i="3"/>
  <c r="G281" i="3"/>
  <c r="G274" i="3"/>
  <c r="G267" i="3"/>
  <c r="G260" i="3"/>
  <c r="G253" i="3"/>
  <c r="G239" i="3"/>
  <c r="G223" i="3"/>
  <c r="G216" i="3"/>
  <c r="G209" i="3"/>
  <c r="G202" i="3"/>
  <c r="G195" i="3"/>
  <c r="G188" i="3"/>
  <c r="G181" i="3"/>
  <c r="G174" i="3"/>
  <c r="G167" i="3"/>
  <c r="G160" i="3"/>
  <c r="G142" i="3"/>
  <c r="G135" i="3"/>
  <c r="G128" i="3"/>
  <c r="G121" i="3"/>
  <c r="G114" i="3"/>
  <c r="G107" i="3"/>
  <c r="G100" i="3"/>
  <c r="G93" i="3"/>
  <c r="G86" i="3"/>
  <c r="G79" i="3"/>
  <c r="G72" i="3"/>
  <c r="D134" i="2" l="1"/>
  <c r="D110" i="2"/>
  <c r="G682" i="3"/>
  <c r="G711" i="3"/>
  <c r="G950" i="3"/>
  <c r="G739" i="3"/>
  <c r="G717" i="3"/>
  <c r="G1082" i="3"/>
  <c r="G689" i="3"/>
  <c r="G696" i="3"/>
  <c r="G1133" i="3"/>
  <c r="D122" i="2"/>
  <c r="D92" i="2"/>
  <c r="D146" i="2"/>
  <c r="D177" i="2"/>
  <c r="D164" i="2" s="1"/>
  <c r="D116" i="2"/>
  <c r="D104" i="2"/>
  <c r="D140" i="2"/>
  <c r="D98" i="2"/>
  <c r="D73" i="2" l="1"/>
  <c r="G80" i="2"/>
  <c r="G716" i="3"/>
  <c r="G681" i="3"/>
  <c r="G695" i="3"/>
  <c r="G1081" i="3"/>
  <c r="G738" i="3"/>
  <c r="G710" i="3"/>
  <c r="G688" i="3"/>
  <c r="G949" i="3"/>
  <c r="G1132" i="3"/>
  <c r="G709" i="3" l="1"/>
  <c r="G737" i="3"/>
  <c r="G947" i="3"/>
  <c r="G714" i="3"/>
  <c r="G679" i="3"/>
  <c r="G1080" i="3"/>
  <c r="G686" i="3"/>
  <c r="G693" i="3"/>
  <c r="G1131" i="3"/>
  <c r="G159" i="3"/>
  <c r="G158" i="3" s="1"/>
  <c r="G157" i="3" s="1"/>
  <c r="G156" i="3" s="1"/>
  <c r="G154" i="3" s="1"/>
  <c r="G307" i="3"/>
  <c r="G306" i="3" s="1"/>
  <c r="G305" i="3" s="1"/>
  <c r="G304" i="3" s="1"/>
  <c r="G302" i="3" s="1"/>
  <c r="G394" i="3"/>
  <c r="G498" i="3"/>
  <c r="G505" i="3"/>
  <c r="G512" i="3"/>
  <c r="G519" i="3"/>
  <c r="G526" i="3"/>
  <c r="G533" i="3"/>
  <c r="G540" i="3"/>
  <c r="G547" i="3"/>
  <c r="G554" i="3"/>
  <c r="G561" i="3"/>
  <c r="G568" i="3"/>
  <c r="G575" i="3"/>
  <c r="G584" i="3"/>
  <c r="G591" i="3"/>
  <c r="G598" i="3"/>
  <c r="G605" i="3"/>
  <c r="G612" i="3"/>
  <c r="G619" i="3"/>
  <c r="G626" i="3"/>
  <c r="G633" i="3"/>
  <c r="G640" i="3"/>
  <c r="G647" i="3"/>
  <c r="G654" i="3"/>
  <c r="G795" i="3"/>
  <c r="G802" i="3"/>
  <c r="G961" i="3"/>
  <c r="G968" i="3"/>
  <c r="G975" i="3"/>
  <c r="G982" i="3"/>
  <c r="G989" i="3"/>
  <c r="G996" i="3"/>
  <c r="G1003" i="3"/>
  <c r="G1010" i="3"/>
  <c r="G1017" i="3"/>
  <c r="G1024" i="3"/>
  <c r="G1040" i="3"/>
  <c r="G1047" i="3"/>
  <c r="G1054" i="3"/>
  <c r="G1061" i="3"/>
  <c r="G1068" i="3"/>
  <c r="G1075" i="3"/>
  <c r="G1089" i="3"/>
  <c r="G1096" i="3"/>
  <c r="G1103" i="3"/>
  <c r="G1110" i="3"/>
  <c r="G1140" i="3"/>
  <c r="G1154" i="3"/>
  <c r="G1147" i="3"/>
  <c r="G1161" i="3"/>
  <c r="G1168" i="3"/>
  <c r="G1175" i="3"/>
  <c r="G1189" i="3"/>
  <c r="G1126" i="3"/>
  <c r="G1119" i="3"/>
  <c r="D17" i="5"/>
  <c r="G823" i="3"/>
  <c r="G767" i="3"/>
  <c r="G753" i="3"/>
  <c r="G342" i="3"/>
  <c r="G341" i="3" s="1"/>
  <c r="G340" i="3" s="1"/>
  <c r="G339" i="3" s="1"/>
  <c r="G337" i="3" s="1"/>
  <c r="G293" i="3"/>
  <c r="G292" i="3" s="1"/>
  <c r="G291" i="3" s="1"/>
  <c r="G290" i="3" s="1"/>
  <c r="G288" i="3" s="1"/>
  <c r="G280" i="3"/>
  <c r="G279" i="3" s="1"/>
  <c r="G278" i="3" s="1"/>
  <c r="G277" i="3" s="1"/>
  <c r="G275" i="3" s="1"/>
  <c r="G273" i="3"/>
  <c r="G272" i="3" s="1"/>
  <c r="G271" i="3" s="1"/>
  <c r="G270" i="3" s="1"/>
  <c r="G268" i="3" s="1"/>
  <c r="G266" i="3"/>
  <c r="G265" i="3" s="1"/>
  <c r="G264" i="3" s="1"/>
  <c r="G263" i="3" s="1"/>
  <c r="G261" i="3" s="1"/>
  <c r="G259" i="3"/>
  <c r="G258" i="3" s="1"/>
  <c r="G257" i="3" s="1"/>
  <c r="G256" i="3" s="1"/>
  <c r="G254" i="3" s="1"/>
  <c r="G252" i="3"/>
  <c r="G251" i="3" s="1"/>
  <c r="G250" i="3" s="1"/>
  <c r="G249" i="3" s="1"/>
  <c r="G247" i="3" s="1"/>
  <c r="G245" i="3"/>
  <c r="G244" i="3" s="1"/>
  <c r="G243" i="3" s="1"/>
  <c r="G242" i="3" s="1"/>
  <c r="G240" i="3" s="1"/>
  <c r="G238" i="3"/>
  <c r="G237" i="3" s="1"/>
  <c r="G236" i="3" s="1"/>
  <c r="G235" i="3" s="1"/>
  <c r="G233" i="3" s="1"/>
  <c r="G229" i="3"/>
  <c r="G228" i="3" s="1"/>
  <c r="G227" i="3" s="1"/>
  <c r="G226" i="3" s="1"/>
  <c r="G224" i="3" s="1"/>
  <c r="G222" i="3"/>
  <c r="G221" i="3" s="1"/>
  <c r="G220" i="3" s="1"/>
  <c r="G219" i="3" s="1"/>
  <c r="G217" i="3" s="1"/>
  <c r="G215" i="3"/>
  <c r="G214" i="3" s="1"/>
  <c r="G213" i="3" s="1"/>
  <c r="G212" i="3" s="1"/>
  <c r="G210" i="3" s="1"/>
  <c r="G208" i="3"/>
  <c r="G207" i="3" s="1"/>
  <c r="G206" i="3" s="1"/>
  <c r="G205" i="3" s="1"/>
  <c r="G203" i="3" s="1"/>
  <c r="G201" i="3"/>
  <c r="G200" i="3" s="1"/>
  <c r="G199" i="3" s="1"/>
  <c r="G198" i="3" s="1"/>
  <c r="G196" i="3" s="1"/>
  <c r="G194" i="3"/>
  <c r="G193" i="3" s="1"/>
  <c r="G192" i="3" s="1"/>
  <c r="G191" i="3" s="1"/>
  <c r="G189" i="3" s="1"/>
  <c r="G187" i="3"/>
  <c r="G186" i="3" s="1"/>
  <c r="G185" i="3" s="1"/>
  <c r="G184" i="3" s="1"/>
  <c r="G182" i="3" s="1"/>
  <c r="G180" i="3"/>
  <c r="G179" i="3" s="1"/>
  <c r="G178" i="3" s="1"/>
  <c r="G177" i="3" s="1"/>
  <c r="G175" i="3" s="1"/>
  <c r="G173" i="3"/>
  <c r="G172" i="3" s="1"/>
  <c r="G171" i="3" s="1"/>
  <c r="G170" i="3" s="1"/>
  <c r="G168" i="3" s="1"/>
  <c r="G166" i="3"/>
  <c r="G165" i="3" s="1"/>
  <c r="G164" i="3" s="1"/>
  <c r="G163" i="3" s="1"/>
  <c r="G161" i="3" s="1"/>
  <c r="G141" i="3"/>
  <c r="G140" i="3" s="1"/>
  <c r="G139" i="3" s="1"/>
  <c r="G138" i="3" s="1"/>
  <c r="G136" i="3" s="1"/>
  <c r="G134" i="3"/>
  <c r="G133" i="3" s="1"/>
  <c r="G132" i="3" s="1"/>
  <c r="G131" i="3" s="1"/>
  <c r="G129" i="3" s="1"/>
  <c r="G127" i="3"/>
  <c r="G106" i="3"/>
  <c r="G105" i="3" s="1"/>
  <c r="G104" i="3" s="1"/>
  <c r="G103" i="3" s="1"/>
  <c r="G101" i="3" s="1"/>
  <c r="G85" i="3"/>
  <c r="G84" i="3" s="1"/>
  <c r="G83" i="3" s="1"/>
  <c r="G82" i="3" s="1"/>
  <c r="G80" i="3" s="1"/>
  <c r="G231" i="3" l="1"/>
  <c r="D252" i="2" s="1"/>
  <c r="G504" i="3"/>
  <c r="G1118" i="3"/>
  <c r="G1060" i="3"/>
  <c r="G995" i="3"/>
  <c r="G653" i="3"/>
  <c r="G597" i="3"/>
  <c r="G539" i="3"/>
  <c r="G393" i="3"/>
  <c r="G1102" i="3"/>
  <c r="G1109" i="3"/>
  <c r="G1053" i="3"/>
  <c r="G988" i="3"/>
  <c r="G646" i="3"/>
  <c r="G590" i="3"/>
  <c r="G532" i="3"/>
  <c r="G1046" i="3"/>
  <c r="G639" i="3"/>
  <c r="G525" i="3"/>
  <c r="G752" i="3"/>
  <c r="G1095" i="3"/>
  <c r="G1039" i="3"/>
  <c r="G974" i="3"/>
  <c r="G632" i="3"/>
  <c r="G574" i="3"/>
  <c r="G518" i="3"/>
  <c r="G981" i="3"/>
  <c r="G766" i="3"/>
  <c r="G1088" i="3"/>
  <c r="G1023" i="3"/>
  <c r="G967" i="3"/>
  <c r="G625" i="3"/>
  <c r="G567" i="3"/>
  <c r="G511" i="3"/>
  <c r="G1079" i="3"/>
  <c r="G822" i="3"/>
  <c r="G1016" i="3"/>
  <c r="G960" i="3"/>
  <c r="G618" i="3"/>
  <c r="G560" i="3"/>
  <c r="G735" i="3"/>
  <c r="G1074" i="3"/>
  <c r="G1009" i="3"/>
  <c r="G801" i="3"/>
  <c r="G611" i="3"/>
  <c r="G553" i="3"/>
  <c r="G1067" i="3"/>
  <c r="G1002" i="3"/>
  <c r="G794" i="3"/>
  <c r="G604" i="3"/>
  <c r="G546" i="3"/>
  <c r="G497" i="3"/>
  <c r="G707" i="3"/>
  <c r="G1188" i="3"/>
  <c r="G1174" i="3"/>
  <c r="G1160" i="3"/>
  <c r="G1153" i="3"/>
  <c r="G1146" i="3"/>
  <c r="G1130" i="3"/>
  <c r="G1125" i="3"/>
  <c r="G583" i="3"/>
  <c r="G152" i="3"/>
  <c r="D11" i="5"/>
  <c r="D9" i="5" s="1"/>
  <c r="G1182" i="3"/>
  <c r="G1167" i="3"/>
  <c r="G848" i="3"/>
  <c r="G839" i="3"/>
  <c r="G830" i="3"/>
  <c r="G816" i="3"/>
  <c r="G809" i="3"/>
  <c r="G788" i="3"/>
  <c r="G781" i="3"/>
  <c r="G774" i="3"/>
  <c r="G760" i="3"/>
  <c r="G489" i="3"/>
  <c r="G488" i="3" s="1"/>
  <c r="G487" i="3" s="1"/>
  <c r="G486" i="3" s="1"/>
  <c r="G485" i="3" s="1"/>
  <c r="G484" i="3" s="1"/>
  <c r="G482" i="3" s="1"/>
  <c r="G480" i="3"/>
  <c r="G471" i="3"/>
  <c r="G464" i="3"/>
  <c r="G457" i="3"/>
  <c r="G450" i="3"/>
  <c r="G443" i="3"/>
  <c r="G436" i="3"/>
  <c r="G429" i="3"/>
  <c r="G422" i="3"/>
  <c r="G415" i="3"/>
  <c r="G408" i="3"/>
  <c r="G401" i="3"/>
  <c r="G379" i="3"/>
  <c r="G378" i="3" s="1"/>
  <c r="G377" i="3" s="1"/>
  <c r="G376" i="3" s="1"/>
  <c r="G375" i="3" s="1"/>
  <c r="G374" i="3" s="1"/>
  <c r="G370" i="3"/>
  <c r="G369" i="3" s="1"/>
  <c r="G368" i="3" s="1"/>
  <c r="G367" i="3" s="1"/>
  <c r="G365" i="3" s="1"/>
  <c r="G363" i="3"/>
  <c r="G362" i="3" s="1"/>
  <c r="G361" i="3" s="1"/>
  <c r="G360" i="3" s="1"/>
  <c r="G358" i="3" s="1"/>
  <c r="G356" i="3"/>
  <c r="G355" i="3" s="1"/>
  <c r="G354" i="3" s="1"/>
  <c r="G353" i="3" s="1"/>
  <c r="G351" i="3" s="1"/>
  <c r="G349" i="3"/>
  <c r="G348" i="3" s="1"/>
  <c r="G347" i="3" s="1"/>
  <c r="G346" i="3" s="1"/>
  <c r="G344" i="3" s="1"/>
  <c r="G335" i="3"/>
  <c r="G334" i="3" s="1"/>
  <c r="G333" i="3" s="1"/>
  <c r="G332" i="3" s="1"/>
  <c r="G330" i="3" s="1"/>
  <c r="G328" i="3"/>
  <c r="G327" i="3" s="1"/>
  <c r="G326" i="3" s="1"/>
  <c r="G325" i="3" s="1"/>
  <c r="G323" i="3" s="1"/>
  <c r="G321" i="3"/>
  <c r="G320" i="3" s="1"/>
  <c r="G319" i="3" s="1"/>
  <c r="G318" i="3" s="1"/>
  <c r="G316" i="3" s="1"/>
  <c r="G314" i="3"/>
  <c r="G313" i="3" s="1"/>
  <c r="G312" i="3" s="1"/>
  <c r="G311" i="3" s="1"/>
  <c r="G309" i="3" s="1"/>
  <c r="G300" i="3"/>
  <c r="G299" i="3" s="1"/>
  <c r="G298" i="3" s="1"/>
  <c r="G297" i="3" s="1"/>
  <c r="G295" i="3" s="1"/>
  <c r="G126" i="3"/>
  <c r="G125" i="3" s="1"/>
  <c r="G124" i="3" s="1"/>
  <c r="G122" i="3" s="1"/>
  <c r="G120" i="3"/>
  <c r="G119" i="3" s="1"/>
  <c r="G118" i="3" s="1"/>
  <c r="G117" i="3" s="1"/>
  <c r="G115" i="3" s="1"/>
  <c r="G113" i="3"/>
  <c r="G112" i="3" s="1"/>
  <c r="G111" i="3" s="1"/>
  <c r="G110" i="3" s="1"/>
  <c r="G108" i="3" s="1"/>
  <c r="G99" i="3"/>
  <c r="G98" i="3" s="1"/>
  <c r="G97" i="3" s="1"/>
  <c r="G92" i="3"/>
  <c r="G91" i="3" s="1"/>
  <c r="G90" i="3" s="1"/>
  <c r="G89" i="3" s="1"/>
  <c r="G87" i="3" s="1"/>
  <c r="G78" i="3"/>
  <c r="G77" i="3" s="1"/>
  <c r="G76" i="3" s="1"/>
  <c r="G75" i="3" s="1"/>
  <c r="G73" i="3" s="1"/>
  <c r="G71" i="3"/>
  <c r="G70" i="3" s="1"/>
  <c r="G69" i="3" s="1"/>
  <c r="G68" i="3" s="1"/>
  <c r="G66" i="3" s="1"/>
  <c r="D246" i="2" l="1"/>
  <c r="G286" i="3"/>
  <c r="G503" i="3"/>
  <c r="G470" i="3"/>
  <c r="G815" i="3"/>
  <c r="G552" i="3"/>
  <c r="G1073" i="3"/>
  <c r="G959" i="3"/>
  <c r="G510" i="3"/>
  <c r="G1022" i="3"/>
  <c r="G517" i="3"/>
  <c r="G1038" i="3"/>
  <c r="G638" i="3"/>
  <c r="G645" i="3"/>
  <c r="G414" i="3"/>
  <c r="G421" i="3"/>
  <c r="G479" i="3"/>
  <c r="G829" i="3"/>
  <c r="G496" i="3"/>
  <c r="G1001" i="3"/>
  <c r="G1101" i="3"/>
  <c r="G652" i="3"/>
  <c r="G428" i="3"/>
  <c r="G838" i="3"/>
  <c r="G610" i="3"/>
  <c r="G1015" i="3"/>
  <c r="G566" i="3"/>
  <c r="G1087" i="3"/>
  <c r="G573" i="3"/>
  <c r="G1094" i="3"/>
  <c r="G1045" i="3"/>
  <c r="G987" i="3"/>
  <c r="G759" i="3"/>
  <c r="G847" i="3"/>
  <c r="G545" i="3"/>
  <c r="G1066" i="3"/>
  <c r="G392" i="3"/>
  <c r="G994" i="3"/>
  <c r="G435" i="3"/>
  <c r="G372" i="3"/>
  <c r="G442" i="3"/>
  <c r="G773" i="3"/>
  <c r="G800" i="3"/>
  <c r="G559" i="3"/>
  <c r="G821" i="3"/>
  <c r="G624" i="3"/>
  <c r="G765" i="3"/>
  <c r="G631" i="3"/>
  <c r="G751" i="3"/>
  <c r="G531" i="3"/>
  <c r="G1052" i="3"/>
  <c r="G449" i="3"/>
  <c r="G780" i="3"/>
  <c r="G603" i="3"/>
  <c r="G663" i="3"/>
  <c r="G538" i="3"/>
  <c r="G1059" i="3"/>
  <c r="G400" i="3"/>
  <c r="G456" i="3"/>
  <c r="G787" i="3"/>
  <c r="G1008" i="3"/>
  <c r="G617" i="3"/>
  <c r="G1077" i="3"/>
  <c r="G966" i="3"/>
  <c r="G980" i="3"/>
  <c r="G973" i="3"/>
  <c r="G524" i="3"/>
  <c r="G589" i="3"/>
  <c r="G1108" i="3"/>
  <c r="G407" i="3"/>
  <c r="G463" i="3"/>
  <c r="G808" i="3"/>
  <c r="G793" i="3"/>
  <c r="G596" i="3"/>
  <c r="G1117" i="3"/>
  <c r="G1187" i="3"/>
  <c r="G1173" i="3"/>
  <c r="G1166" i="3"/>
  <c r="G1159" i="3"/>
  <c r="G1152" i="3"/>
  <c r="G1145" i="3"/>
  <c r="G1128" i="3"/>
  <c r="G1124" i="3"/>
  <c r="G582" i="3"/>
  <c r="G1139" i="3"/>
  <c r="G1181" i="3"/>
  <c r="G96" i="3"/>
  <c r="G94" i="3"/>
  <c r="G64" i="3" l="1"/>
  <c r="G62" i="3" s="1"/>
  <c r="G284" i="3"/>
  <c r="G282" i="3" s="1"/>
  <c r="D234" i="2"/>
  <c r="D227" i="2" s="1"/>
  <c r="D9" i="2" s="1"/>
  <c r="G502" i="3"/>
  <c r="G602" i="3"/>
  <c r="G530" i="3"/>
  <c r="G623" i="3"/>
  <c r="G772" i="3"/>
  <c r="G993" i="3"/>
  <c r="G846" i="3"/>
  <c r="G1093" i="3"/>
  <c r="G1014" i="3"/>
  <c r="G651" i="3"/>
  <c r="G828" i="3"/>
  <c r="G644" i="3"/>
  <c r="G1021" i="3"/>
  <c r="G551" i="3"/>
  <c r="G595" i="3"/>
  <c r="G406" i="3"/>
  <c r="G972" i="3"/>
  <c r="G616" i="3"/>
  <c r="G399" i="3"/>
  <c r="G779" i="3"/>
  <c r="G750" i="3"/>
  <c r="G820" i="3"/>
  <c r="G441" i="3"/>
  <c r="G391" i="3"/>
  <c r="G758" i="3"/>
  <c r="G572" i="3"/>
  <c r="G609" i="3"/>
  <c r="G1100" i="3"/>
  <c r="G478" i="3"/>
  <c r="G637" i="3"/>
  <c r="G509" i="3"/>
  <c r="G814" i="3"/>
  <c r="G792" i="3"/>
  <c r="G979" i="3"/>
  <c r="G1007" i="3"/>
  <c r="G1058" i="3"/>
  <c r="G448" i="3"/>
  <c r="G630" i="3"/>
  <c r="G558" i="3"/>
  <c r="G1065" i="3"/>
  <c r="G986" i="3"/>
  <c r="G1086" i="3"/>
  <c r="G837" i="3"/>
  <c r="G1000" i="3"/>
  <c r="G420" i="3"/>
  <c r="G1037" i="3"/>
  <c r="G958" i="3"/>
  <c r="G469" i="3"/>
  <c r="G1107" i="3"/>
  <c r="G807" i="3"/>
  <c r="G588" i="3"/>
  <c r="G965" i="3"/>
  <c r="G786" i="3"/>
  <c r="G537" i="3"/>
  <c r="G1051" i="3"/>
  <c r="G764" i="3"/>
  <c r="G799" i="3"/>
  <c r="G434" i="3"/>
  <c r="G544" i="3"/>
  <c r="G1044" i="3"/>
  <c r="G565" i="3"/>
  <c r="G427" i="3"/>
  <c r="G495" i="3"/>
  <c r="G413" i="3"/>
  <c r="G516" i="3"/>
  <c r="G1072" i="3"/>
  <c r="G1116" i="3"/>
  <c r="G462" i="3"/>
  <c r="G523" i="3"/>
  <c r="G455" i="3"/>
  <c r="G1186" i="3"/>
  <c r="G1180" i="3"/>
  <c r="G1172" i="3"/>
  <c r="G1165" i="3"/>
  <c r="G1158" i="3"/>
  <c r="G1151" i="3"/>
  <c r="G1144" i="3"/>
  <c r="G1138" i="3"/>
  <c r="G1123" i="3"/>
  <c r="G581" i="3"/>
  <c r="D14" i="11" l="1"/>
  <c r="D9" i="10"/>
  <c r="G60" i="3"/>
  <c r="G500" i="3"/>
  <c r="G521" i="3"/>
  <c r="G514" i="3"/>
  <c r="G563" i="3"/>
  <c r="G797" i="3"/>
  <c r="G785" i="3"/>
  <c r="G1105" i="3"/>
  <c r="G419" i="3"/>
  <c r="G984" i="3"/>
  <c r="G447" i="3"/>
  <c r="G790" i="3"/>
  <c r="G477" i="3"/>
  <c r="G757" i="3"/>
  <c r="G748" i="3"/>
  <c r="G970" i="3"/>
  <c r="G1019" i="3"/>
  <c r="G1012" i="3"/>
  <c r="G771" i="3"/>
  <c r="G461" i="3"/>
  <c r="G412" i="3"/>
  <c r="G1042" i="3"/>
  <c r="G762" i="3"/>
  <c r="G963" i="3"/>
  <c r="G468" i="3"/>
  <c r="G998" i="3"/>
  <c r="G1063" i="3"/>
  <c r="G1056" i="3"/>
  <c r="G813" i="3"/>
  <c r="G1098" i="3"/>
  <c r="G389" i="3"/>
  <c r="G778" i="3"/>
  <c r="G405" i="3"/>
  <c r="G642" i="3"/>
  <c r="G1091" i="3"/>
  <c r="G621" i="3"/>
  <c r="G1114" i="3"/>
  <c r="G493" i="3"/>
  <c r="G542" i="3"/>
  <c r="G1049" i="3"/>
  <c r="G586" i="3"/>
  <c r="G956" i="3"/>
  <c r="G836" i="3"/>
  <c r="G556" i="3"/>
  <c r="G1005" i="3"/>
  <c r="G507" i="3"/>
  <c r="G607" i="3"/>
  <c r="G440" i="3"/>
  <c r="G398" i="3"/>
  <c r="G593" i="3"/>
  <c r="G827" i="3"/>
  <c r="G845" i="3"/>
  <c r="G528" i="3"/>
  <c r="G454" i="3"/>
  <c r="G1070" i="3"/>
  <c r="G426" i="3"/>
  <c r="G433" i="3"/>
  <c r="G535" i="3"/>
  <c r="G806" i="3"/>
  <c r="G1036" i="3"/>
  <c r="G1084" i="3"/>
  <c r="G628" i="3"/>
  <c r="G977" i="3"/>
  <c r="G635" i="3"/>
  <c r="G570" i="3"/>
  <c r="G818" i="3"/>
  <c r="G614" i="3"/>
  <c r="G549" i="3"/>
  <c r="G649" i="3"/>
  <c r="G991" i="3"/>
  <c r="G600" i="3"/>
  <c r="G1196" i="3"/>
  <c r="G1184" i="3"/>
  <c r="G1179" i="3"/>
  <c r="G1170" i="3"/>
  <c r="G1163" i="3"/>
  <c r="G1156" i="3"/>
  <c r="G1149" i="3"/>
  <c r="G1142" i="3"/>
  <c r="G1137" i="3"/>
  <c r="G1121" i="3"/>
  <c r="G579" i="3"/>
  <c r="G58" i="3" l="1"/>
  <c r="D8" i="2"/>
  <c r="G491" i="3"/>
  <c r="G431" i="3"/>
  <c r="G396" i="3"/>
  <c r="G403" i="3"/>
  <c r="G811" i="3"/>
  <c r="G466" i="3"/>
  <c r="G410" i="3"/>
  <c r="G476" i="3"/>
  <c r="G417" i="3"/>
  <c r="G1034" i="3"/>
  <c r="G424" i="3"/>
  <c r="G843" i="3"/>
  <c r="G438" i="3"/>
  <c r="G776" i="3"/>
  <c r="G459" i="3"/>
  <c r="G804" i="3"/>
  <c r="G825" i="3"/>
  <c r="G834" i="3"/>
  <c r="G769" i="3"/>
  <c r="G445" i="3"/>
  <c r="G783" i="3"/>
  <c r="G452" i="3"/>
  <c r="G954" i="3"/>
  <c r="G755" i="3"/>
  <c r="G1195" i="3"/>
  <c r="G1177" i="3"/>
  <c r="G1135" i="3"/>
  <c r="G577" i="3"/>
  <c r="G387" i="3" l="1"/>
  <c r="G746" i="3"/>
  <c r="G945" i="3"/>
  <c r="G841" i="3"/>
  <c r="G475" i="3"/>
  <c r="G832" i="3"/>
  <c r="G1032" i="3"/>
  <c r="G1194" i="3"/>
  <c r="G744" i="3" l="1"/>
  <c r="G473" i="3"/>
  <c r="G385" i="3" s="1"/>
  <c r="G943" i="3"/>
  <c r="G1193" i="3"/>
  <c r="G742" i="3" l="1"/>
  <c r="G941" i="3"/>
  <c r="G1191" i="3"/>
  <c r="G1112" i="3" s="1"/>
  <c r="G383" i="3" l="1"/>
  <c r="G381" i="3" s="1"/>
  <c r="G1030" i="3"/>
  <c r="G56" i="3" s="1"/>
  <c r="G8" i="3" l="1"/>
  <c r="G1028" i="3"/>
  <c r="G1026" i="3" s="1"/>
  <c r="D12" i="11"/>
  <c r="D11" i="11" s="1"/>
  <c r="D8" i="10"/>
  <c r="D10" i="10" l="1"/>
  <c r="E14" i="12"/>
  <c r="E13" i="12" s="1"/>
  <c r="E11" i="12" s="1"/>
</calcChain>
</file>

<file path=xl/sharedStrings.xml><?xml version="1.0" encoding="utf-8"?>
<sst xmlns="http://schemas.openxmlformats.org/spreadsheetml/2006/main" count="5645" uniqueCount="627">
  <si>
    <t>Հավելված N 1</t>
  </si>
  <si>
    <t xml:space="preserve">ՀՀ կառավարության  2024 թվականի </t>
  </si>
  <si>
    <t>______________ ի    ___Ն որոշման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</si>
  <si>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</si>
  <si>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</si>
  <si>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</si>
  <si>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</si>
  <si>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</si>
  <si>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Տարի</t>
  </si>
  <si>
    <t xml:space="preserve"> ԸՆԴԱՄԵՆԸ</t>
  </si>
  <si>
    <t xml:space="preserve">ՀՀ Կրթության, գիտության, մշակույթի և սպորտի նախարարություն </t>
  </si>
  <si>
    <t xml:space="preserve"> Ծրագրի անվանումը`</t>
  </si>
  <si>
    <t xml:space="preserve"> Հանրակրթության ծրագիր</t>
  </si>
  <si>
    <t xml:space="preserve"> Ծրագրի նպատակը`</t>
  </si>
  <si>
    <t xml:space="preserve"> Ապահովել անվճար և որակյալ հանրակրթություն</t>
  </si>
  <si>
    <t xml:space="preserve"> Վերջնական արդյունքի նկարագրությունը`</t>
  </si>
  <si>
    <t xml:space="preserve"> 11001</t>
  </si>
  <si>
    <t xml:space="preserve"> Միջոցառման անվանումը`</t>
  </si>
  <si>
    <t xml:space="preserve"> Տարրական ընդհանուր հանրակրթություն</t>
  </si>
  <si>
    <t xml:space="preserve"> Միջոցառման նկարագրությունը`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</si>
  <si>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</si>
  <si>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Միջոցառման տեսակը</t>
  </si>
  <si>
    <t xml:space="preserve"> Ծառայությունների մատուցում</t>
  </si>
  <si>
    <t xml:space="preserve"> 11002</t>
  </si>
  <si>
    <t xml:space="preserve"> Հիմնական ընդհանուր հանրակրթություն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</si>
  <si>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</t>
  </si>
  <si>
    <t xml:space="preserve"> 11003</t>
  </si>
  <si>
    <t xml:space="preserve"> Միջնակարգ ընդհանուր հանրակրթություն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</si>
  <si>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</si>
  <si>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 11004</t>
  </si>
  <si>
    <t xml:space="preserve"> Տարրական հատուկ հանրակրթություն</t>
  </si>
  <si>
    <t xml:space="preserve"> Պարտադիր կրթության առաջին մակարդակում սովորողների ընդգրկվածության և գրագիտության ապահովում</t>
  </si>
  <si>
    <t xml:space="preserve"> 11005</t>
  </si>
  <si>
    <t xml:space="preserve"> Հիմնական հատուկ հանրակրթություն</t>
  </si>
  <si>
    <t xml:space="preserve"> Պարտադիր կրթության երկրորդ մակարդակում սովորողների ընդգրկվածության և գրագիտության ապահովում</t>
  </si>
  <si>
    <t xml:space="preserve"> 11006</t>
  </si>
  <si>
    <t xml:space="preserve"> Միջնակարգ հատուկ հանրակրթություն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</si>
  <si>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</t>
  </si>
  <si>
    <t xml:space="preserve"> 11011</t>
  </si>
  <si>
    <t xml:space="preserve"> Հիմնական մասնագիտացված հանրակրթություն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</si>
  <si>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</si>
  <si>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11012</t>
  </si>
  <si>
    <t xml:space="preserve"> Միջնակարգ մասնագիտացված հանրակրթություն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</si>
  <si>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</t>
  </si>
  <si>
    <t xml:space="preserve"> Նախադպրոցական կրթություն</t>
  </si>
  <si>
    <t xml:space="preserve"> 12004</t>
  </si>
  <si>
    <t xml:space="preserve"> Տրանսֆերտների տրամադրում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</si>
  <si>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</si>
  <si>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</si>
  <si>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</si>
  <si>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Արտադպրոցական դաստիարակություն</t>
  </si>
  <si>
    <t>Հավելված N 2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</si>
  <si>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</si>
  <si>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</si>
  <si>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</si>
  <si>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 (ավելացումները նշված են դրական նշանով, իսկ  նվազեցումները՝ փակագծերում)</t>
  </si>
  <si>
    <t>Բաժին</t>
  </si>
  <si>
    <t>Խումբ</t>
  </si>
  <si>
    <t xml:space="preserve"> Դաս</t>
  </si>
  <si>
    <t>Ծրագիր</t>
  </si>
  <si>
    <t>Միջոցառում</t>
  </si>
  <si>
    <t xml:space="preserve"> այդ թվում`</t>
  </si>
  <si>
    <t>09</t>
  </si>
  <si>
    <t xml:space="preserve"> ԿՐԹՈՒԹՅՈՒՆ</t>
  </si>
  <si>
    <t>01</t>
  </si>
  <si>
    <t xml:space="preserve"> Նախադպրոցական և տարրական ընդհանուր կրթություն</t>
  </si>
  <si>
    <t>1146</t>
  </si>
  <si>
    <t xml:space="preserve"> այդ թվում` ըստ կատարողների</t>
  </si>
  <si>
    <t xml:space="preserve"> ՀՀ  կրթության , գիտության, մշակույթի և սպորտի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</si>
  <si>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</si>
  <si>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</si>
  <si>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</si>
  <si>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</si>
  <si>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</si>
  <si>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</si>
  <si>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02</t>
  </si>
  <si>
    <t xml:space="preserve"> Միջնակարգ ընդհանուր կրթություն</t>
  </si>
  <si>
    <t xml:space="preserve"> Հիմնական ընդհանուր կրթություն</t>
  </si>
  <si>
    <t>Սուբսիդիաներ պետական կազմակերպություններին</t>
  </si>
  <si>
    <t xml:space="preserve"> 02</t>
  </si>
  <si>
    <t xml:space="preserve"> Միջնակարգ (լրիվ)  ընդհանուր կրթություն</t>
  </si>
  <si>
    <t>05</t>
  </si>
  <si>
    <t xml:space="preserve"> Ըստ մակարդակների չդասակարգվող կրթություն</t>
  </si>
  <si>
    <t xml:space="preserve"> 06</t>
  </si>
  <si>
    <t xml:space="preserve"> Կրթությանը տրամադրվող օժանդակ ծառայություններ</t>
  </si>
  <si>
    <t xml:space="preserve"> 01</t>
  </si>
  <si>
    <t>Ատեստավորման միջոցով որակավորում ստացած ուսուցիչներին հավելավճարների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</si>
  <si>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</si>
  <si>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</si>
  <si>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</si>
  <si>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տարածքային կառավարման և ենթակառուցվածքների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</si>
  <si>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</si>
  <si>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</si>
  <si>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</si>
  <si>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Միջոցառումները կատարող պետական մարմինների և դրամաշնորհ ստացող տնտեսվարող սուբյեկտների անվանումները</t>
  </si>
  <si>
    <t>Հանրակրթության ծրագիր</t>
  </si>
  <si>
    <t>Հավելված N 4</t>
  </si>
  <si>
    <t xml:space="preserve">Բյուջետային հատկացումների գլխավոր կարգադրիչներ, ծրագրերի, միջոցառումների և միջոցառումներն իրականացնող պետական մարմինների անվանումները </t>
  </si>
  <si>
    <t>Ցուցանիշների փոփոխություն (ավելացումները նշված են դրական նշանով)</t>
  </si>
  <si>
    <t xml:space="preserve"> Ծրագիր</t>
  </si>
  <si>
    <t xml:space="preserve"> Միջոցա ռում</t>
  </si>
  <si>
    <t xml:space="preserve"> ՀՀ  կրթության, գիտության, մշակույթի և սպորտի նախարարություն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</si>
  <si>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</si>
  <si>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</si>
  <si>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</si>
  <si>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</si>
  <si>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 xml:space="preserve"> Ծրագրի դասիչը` </t>
  </si>
  <si>
    <t xml:space="preserve"> 1146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</si>
  <si>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</si>
  <si>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</si>
  <si>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</si>
  <si>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Տարրական ընդհանուր հանրակրթություն </t>
  </si>
  <si>
    <t xml:space="preserve"> Նկարագրությունը`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</si>
  <si>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</si>
  <si>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</si>
  <si>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</si>
  <si>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</si>
  <si>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</si>
  <si>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Արդյունքի չափորոշիչներ </t>
  </si>
  <si>
    <t xml:space="preserve"> տղա </t>
  </si>
  <si>
    <t xml:space="preserve"> աղջիկ </t>
  </si>
  <si>
    <t xml:space="preserve"> Սնունդ ստացող երեխաների թիվը /մարդ / </t>
  </si>
  <si>
    <t xml:space="preserve"> Գիտելիքների ստուգման արդյունքում սովորողների միջին գնահատականը </t>
  </si>
  <si>
    <t xml:space="preserve"> Միջոցառման վրա կատարվող ծախսը (հազար դրամ) </t>
  </si>
  <si>
    <t xml:space="preserve"> 11002 </t>
  </si>
  <si>
    <t xml:space="preserve">Միջոցառման անվանումը` </t>
  </si>
  <si>
    <t xml:space="preserve"> Հիմնական ընդհանուր հանրակրթություն </t>
  </si>
  <si>
    <t xml:space="preserve">Նկարագրությունը` </t>
  </si>
  <si>
    <t xml:space="preserve">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</si>
  <si>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</si>
  <si>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11003 </t>
  </si>
  <si>
    <t xml:space="preserve">Միջնակարգ ընդհանուր հանրակրթություն </t>
  </si>
  <si>
    <t xml:space="preserve">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</si>
  <si>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Ծառայությունների մատուցում </t>
  </si>
  <si>
    <t xml:space="preserve"> Միջնակարգ ընդհանուր կրթության դասարանների սովորողների միջին տարեկան թիվը /մարդ /, որից՛ </t>
  </si>
  <si>
    <t>Ցուցանիշների փոփոխությունը (նվազեցումները նշված են փակագծերում)</t>
  </si>
  <si>
    <t xml:space="preserve"> 11004 </t>
  </si>
  <si>
    <t xml:space="preserve"> Տարրական հատուկ հանրակրթություն </t>
  </si>
  <si>
    <t xml:space="preserve"> Պարտադիր կրթության առաջին մակարդակում սովորողների ընդգրկվածության և գրագիտության ապահովում </t>
  </si>
  <si>
    <t xml:space="preserve"> ՀՀ ԿԳՄՍՆ ենթակայության հատուկ կրթություն իրականացնող ուսումնական հաստատություններ </t>
  </si>
  <si>
    <t xml:space="preserve"> Սովորողների միջին տարեկան թիվը /մարդ /, որից՛ </t>
  </si>
  <si>
    <t xml:space="preserve"> 11005 </t>
  </si>
  <si>
    <t xml:space="preserve"> Հիմնական հատուկ հանրակրթություն </t>
  </si>
  <si>
    <t xml:space="preserve"> Պարտադիր կրթության երկրորդ մակարդակում սովորողների ընդգրկվածության և գրագիտության ապահովում </t>
  </si>
  <si>
    <t xml:space="preserve"> 11006 </t>
  </si>
  <si>
    <t xml:space="preserve"> Միջնակարգ հատուկ հանրակրթություն 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</si>
  <si>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 </t>
  </si>
  <si>
    <t xml:space="preserve"> 11010 </t>
  </si>
  <si>
    <t xml:space="preserve"> ՀՀ ԿԳՄՍՆ ենթակայության մասնագիտացված հանրակրթական ուսումնական հաստատություններ </t>
  </si>
  <si>
    <t xml:space="preserve"> 11011 </t>
  </si>
  <si>
    <t xml:space="preserve"> Հիմնական մասնագիտացված հանրակրթություն 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</si>
  <si>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</si>
  <si>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 11012 </t>
  </si>
  <si>
    <t xml:space="preserve"> Միջնակարգ մասնագիտացված հանրակրթություն 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</si>
  <si>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 </t>
  </si>
  <si>
    <t xml:space="preserve"> ՀՀ կրթության, գիտության, մշակույթի և սպորտի նախարարության, ՀՀ պաշտպանության նախարարության ենթակայության մասնագիտացված հանրակրթական կրթություն իրականացնող ուսումնական հաստատություններ </t>
  </si>
  <si>
    <t xml:space="preserve"> Ծառայությունը ստացող երեխաների միջին տարեկան թիվը /մարդ /, որից՛ </t>
  </si>
  <si>
    <t xml:space="preserve"> Սնունդ ստացող երեխաների միջին տարեկան թիվը /մարդ / </t>
  </si>
  <si>
    <t xml:space="preserve"> 12004 </t>
  </si>
  <si>
    <t xml:space="preserve"> Ատեստավորման միջոցով որակավորում ստացած ուսուցիչներին հավելավճարների տրամադրում </t>
  </si>
  <si>
    <t xml:space="preserve"> Ատեստավորման միջոցով տարակարգի որակավորում ստացած ուսուցիչներին համաապատասխան հավելավճարի տրամադրման ապահովում </t>
  </si>
  <si>
    <t xml:space="preserve"> Տրանսֆերտների տրամադրում </t>
  </si>
  <si>
    <t xml:space="preserve"> Շահառուների ընտրության չափորոշիչները՛ </t>
  </si>
  <si>
    <t xml:space="preserve"> Ատեստավորման արդյունքում որակավորում ստացած ուսուցիչներ </t>
  </si>
  <si>
    <t xml:space="preserve"> Որակավորման տարակարգ ստացած ուսուցիչների թիվը /մարդ/, որից՛ </t>
  </si>
  <si>
    <t xml:space="preserve"> տղամարդ </t>
  </si>
  <si>
    <t xml:space="preserve"> կին </t>
  </si>
  <si>
    <t xml:space="preserve"> Ծրագրի դասիչը </t>
  </si>
  <si>
    <t xml:space="preserve"> Ծրագրի անվանումը </t>
  </si>
  <si>
    <t xml:space="preserve"> 1148 </t>
  </si>
  <si>
    <t xml:space="preserve"> Արտադպրոցական դաստիարակության ծրագիր </t>
  </si>
  <si>
    <t xml:space="preserve"> Ծրագրի միջոցառումները </t>
  </si>
  <si>
    <t xml:space="preserve"> Մասնագիտացված կազմակերպություն </t>
  </si>
  <si>
    <t xml:space="preserve"> Շահառուների ընտրության չափորոշիչները սահմանված են ԿԳՄՍ նախարարի հրամանով </t>
  </si>
  <si>
    <t>Հավելված N 6</t>
  </si>
  <si>
    <t xml:space="preserve"> ՄԱՍ 1. ՊԵՏԱԿԱՆ ՄԱՐՄՆԻ ԳԾՈՎ ԱՐԴՅՈՒՆՔԱՅԻՆ (ԿԱՏԱՐՈՂԱԿԱՆ) ՑՈՒՑԱՆԻՇՆԵՐԸ </t>
  </si>
  <si>
    <t xml:space="preserve"> Աղյուսակ 9.1.7</t>
  </si>
  <si>
    <t>Ցուցանիշների փոփոխությունը 
(ավելացումները նշված են դրական նշանով)</t>
  </si>
  <si>
    <t xml:space="preserve"> Տարի </t>
  </si>
  <si>
    <t xml:space="preserve"> Աղյուսակ 9.1.13 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</si>
  <si>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</si>
  <si>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 ՀՀ ԿԳՄՍՆ ենթակայության հանրակրթական ուսումնական հաստատություններ </t>
  </si>
  <si>
    <t xml:space="preserve"> Հիմնական ընդհանուր կրթության դասարանների սովորողների միջին տարեկան թիվը /մարդ /, որից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</si>
  <si>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</si>
  <si>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</si>
  <si>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Միջնակարգ ընդհանուր կրթության դասարանների սովորողների միջին տարեկան թիվը /մարդ /, որից </t>
  </si>
  <si>
    <t xml:space="preserve">ՀՀ ԿԳՄՍՆ ենթակայության հատուկ կրթություն իրականացնող ուսումնական հաստատություններ </t>
  </si>
  <si>
    <t xml:space="preserve"> ՀՀ ԿԳՄՍՆ ենթակայության նախադպրոցական կրթություն իրականացնող ուսումնական հաստատություններ </t>
  </si>
  <si>
    <t xml:space="preserve"> Աղյուսակ 9.1.48 </t>
  </si>
  <si>
    <t xml:space="preserve">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</si>
  <si>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Մարզպետարանի ենթակայության հանրակրթական ուսումնական հաստատություններ </t>
  </si>
  <si>
    <t xml:space="preserve"> Տարրական ընդհանուր կրթության դասարանների սովորողների միջին տարեկան թիվը /մարդ /, որից </t>
  </si>
  <si>
    <t xml:space="preserve"> Մարզպետարանի ենթակայության հանրակրթական ուսումնական հաստատություններ </t>
  </si>
  <si>
    <t xml:space="preserve"> Մարզպետարանի ենթակայության նախադպրոցական կրթություն իրականացնող ուսումնական հաստատություններ </t>
  </si>
  <si>
    <t xml:space="preserve"> Աղյուսակ 9.1.49 </t>
  </si>
  <si>
    <t xml:space="preserve"> Աղյուսակ 9.1.50 </t>
  </si>
  <si>
    <t xml:space="preserve"> Աղյուսակ 9.1.51 </t>
  </si>
  <si>
    <t xml:space="preserve"> Աղյուսակ 9.1.52 </t>
  </si>
  <si>
    <t xml:space="preserve"> Աղյուսակ 9.1.53 </t>
  </si>
  <si>
    <t xml:space="preserve"> Աղյուսակ 9.1.54 </t>
  </si>
  <si>
    <t xml:space="preserve"> Աղյուսակ 9.1.55 </t>
  </si>
  <si>
    <t xml:space="preserve"> Աղյուսակ 9.1.56 </t>
  </si>
  <si>
    <t xml:space="preserve"> Աղյուսակ 9.1.57 </t>
  </si>
  <si>
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ՓՈՓՈԽՈՒԹՅՈՒՆՆԵՐԸ </t>
  </si>
  <si>
    <t xml:space="preserve">ՀԱՅԱՍՏԱՆԻ ՀԱՆՐԱՊԵՏՈՒԹՅԱՆ ԿԱՌԱՎԱՐՈՒԹՅԱՆ 2023 ԹՎԱԿԱՆԻ ԴԵԿՏԵՄԲԵՐԻ 28-Ի N 2323-Ն ՈՐՈՇՄԱՆ N 3 ԵՎ N 4  ՀԱՎԵԼՎԱԾՆԵՐՈՒՄ  ԿԱՏԱՐՎՈՂ   ՓՈՓՈԽՈՒԹՅՈՒՆՆԵՐԸ </t>
  </si>
  <si>
    <t>ՀԱՅԱՍՏԱՆԻ ՀԱՆՐԱՊԵՏՈՒԹՅԱՆ ԿԱՌԱՎԱՐՈՒԹՅԱՆ 2023 ԹՎԱԿԱՆԻ ԴԵԿՏԵՄԲԵՐԻ 28-Ի N 2323-Ն ՈՐՈՇՄԱՆ N 9 ՀԱՎԵԼՎԱԾԻ  NN 9.13 ԱՂՅՈՒՍԱԿՆԵՐՈՒՄ ԿԱՏԱՐՎՈՂ ՓՈՓՈԽՈՒԹՅՈՒՆՆԵՐԸ</t>
  </si>
  <si>
    <t>ՀԱՅԱՍՏԱՆԻ ՀԱՆՐԱՊԵՏՈՒԹՅԱՆ ԿԱՌԱՎԱՐՈՒԹՅԱՆ 2023 ԹՎԱԿԱՆԻ ԴԵԿՏԵՄԲԵՐԻ 28-Ի N 2323-Ն ՈՐՈՇՄԱՆ N 9.1  NN 9.1.7, 9.1.13, 9.1.48, 9.1.49, 9.1.50, 9.1.51, 9.1.52, 9.1.53, 9.1.54, 9.1.55, 9.1.56 ԵՎ 9.1.57  ԱՂՅՈՒՍԱԿՆԵՐՈՒՄ ԿԱՏԱՐՎՈՂ ՓՈՓՈԽՈՒԹՅՈՒՆՆԵՐԸ</t>
  </si>
  <si>
    <t xml:space="preserve"> Հանրակրթական դպրոցների մանկավարժներին և դպրոցահասակ երեխաներին տրանսպորտային ծախսերի փոխհատուցում</t>
  </si>
  <si>
    <t xml:space="preserve"> Հանրակրթական դպրոցների մանկավարժներին և դպրոցահասակ երեխաներին տրանսպորտային ծախսերի փոխհատուցման ապահովում</t>
  </si>
  <si>
    <t>Հանրակրթական դպրոցների մանկավարժներին և դպրոցահասակ երեխաներին տրանսպորտային ծախսերի փոխհատուցում</t>
  </si>
  <si>
    <t xml:space="preserve"> Ատեստավորման միջոցով տարակարգի որակավորում ստացած ուսուցիչներին համապատասխան հավելավճարի տրամադրման ապահովում</t>
  </si>
  <si>
    <t xml:space="preserve"> Տարակարգ ստացած ուսուցիչներին համաապատասխան հավելավճարի տրամադրման ապահովում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</si>
  <si>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</si>
  <si>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</si>
  <si>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սահմանում	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</si>
  <si>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տրամադրում</t>
  </si>
  <si>
    <t xml:space="preserve"> 2023 թվականին Լեռնային Ղարաբաղից բռնի տեղահանված ուսուցիչների օժանդակության ծրագիր</t>
  </si>
  <si>
    <t xml:space="preserve"> 2023 թվականին Լեռնային Ղարաբաղից բռնի տեղահանված ուսուցիչների համար ՀՀ մարզերի դպրոցներում մասնագիտական աշխատանքի հնարավորությունների ստեղծում և լրավճարի տրամադրում</t>
  </si>
  <si>
    <t xml:space="preserve"> Կամավոր ատեստավորման նոր համակարգի ներդրում՛ուղղված արտադպրոցական ուսումնականհաստատությունների մանկավարժական աշխատողներիորակի բարձրացմանը</t>
  </si>
  <si>
    <t xml:space="preserve"> Արտադպրոցական հաստատություններում դասավանդողմանկավարժական աշխատողների կամավոր ատեստավորման համակարգի մշակում և ներդրում</t>
  </si>
  <si>
    <t xml:space="preserve"> Նախադպրոցական կրթություն	</t>
  </si>
  <si>
    <t xml:space="preserve"> Ապահովել հասանելի և որակյալ նախադպրոցական կրթություն</t>
  </si>
  <si>
    <t xml:space="preserve"> Բոլոր երեխաներն ունեն հավասար հասանելիություն նախադպրոցական կրթության և զարգացման որակյալ ծառայություններին</t>
  </si>
  <si>
    <r>
      <t xml:space="preserve"> </t>
    </r>
    <r>
      <rPr>
        <b/>
        <sz val="12"/>
        <rFont val="GHEA Grapalat"/>
        <family val="3"/>
      </rPr>
      <t>Ծրագրի միջոցառումներ</t>
    </r>
  </si>
  <si>
    <t>Ծրագրի միջոցառումներ</t>
  </si>
  <si>
    <t xml:space="preserve"> Նախադպրոցական կրթության հասանելիության և որակի ապահովում</t>
  </si>
  <si>
    <t xml:space="preserve"> Նախադպրոցական կրթութան մակարդակում սաների ընդգրկվածության` զարգացման բարձր մակարդակի ապահովում` 5-6 տարեկան երեխաների նախապատրաստում տարրական դպրոցին</t>
  </si>
  <si>
    <t xml:space="preserve"> Սոցիալական որոշ խմբերի  1.5-5 տարեկան երեխաների նախադպրոցական կրթության ապահովում</t>
  </si>
  <si>
    <t xml:space="preserve"> 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</t>
  </si>
  <si>
    <t xml:space="preserve"> Մասնագիտական զարգացման և վարձատրության  փոխկապակցված համակարգի ներդրում՛  նախադպրոցական հաստատությունների  մանկավարժներին տարակարգի շնորհման գործընթացի  միջոցով</t>
  </si>
  <si>
    <t xml:space="preserve"> Նախադպրոցական ծառայությունների որակի  շարունակական բարձրացման նախադրյալների  ապահովում</t>
  </si>
  <si>
    <t xml:space="preserve"> 12001</t>
  </si>
  <si>
    <t xml:space="preserve"> 12002</t>
  </si>
  <si>
    <t>1238</t>
  </si>
  <si>
    <t>11001</t>
  </si>
  <si>
    <t xml:space="preserve"> ՀՀ  Արարատի  մարզպետի աշխատակազմ</t>
  </si>
  <si>
    <t xml:space="preserve"> ՀՀ Լոռու մարզպետի աշխատակազմ</t>
  </si>
  <si>
    <t xml:space="preserve"> ՀՀ Վայոց ձորի մարզպետի աշխատակազմ</t>
  </si>
  <si>
    <t xml:space="preserve"> ՀՀ Տավուշի մարզպետի աշխատակազմ</t>
  </si>
  <si>
    <t xml:space="preserve"> ՀՀ Արագածոտնի  մարզպետի աշխատակազմ</t>
  </si>
  <si>
    <t xml:space="preserve"> ՀՀ  Արմավիրի մարզպետի աշխատակազմ</t>
  </si>
  <si>
    <t xml:space="preserve"> ՀՀ Գեղարքունիքի մարզպետի աշխատակազմ</t>
  </si>
  <si>
    <t xml:space="preserve"> ՀՀ Կոտայքի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</si>
  <si>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</si>
  <si>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</si>
  <si>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- Այլ ընթացիկ դրամաշնորհներ</t>
  </si>
  <si>
    <t xml:space="preserve"> ՀՀ  պաշտպանության  նախարարություն</t>
  </si>
  <si>
    <t xml:space="preserve"> 1146</t>
  </si>
  <si>
    <t>Տարրական ընդհանուր հանրակրթություն</t>
  </si>
  <si>
    <t>Հիմնական ընդհանուր հանրակրթություն</t>
  </si>
  <si>
    <t>Միջնակարգ ընդհանուր հանրակրթություն</t>
  </si>
  <si>
    <t>Ատեստավորման միջոցով տարակարգի որակավորում ստացած ուսուցիչներին համապատասխան հավելավճարի տրամադրման ապահովում</t>
  </si>
  <si>
    <t xml:space="preserve">ՀՀ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 </t>
  </si>
  <si>
    <t xml:space="preserve"> 1148</t>
  </si>
  <si>
    <t xml:space="preserve"> Կամավոր ատեստավորման նոր համակարգի ներդրում՝ ուղղված արտադպրոցական ուսումնականհաստատությունների մանկավարժական աշխատողներիորակի բարձրացմանը</t>
  </si>
  <si>
    <t>այդ թվում՝</t>
  </si>
  <si>
    <t xml:space="preserve">ՀԱՅԱՍՏԱՆԻ ՀԱՆՐԱՊԵՏՈՒԹՅԱՆ ԿԱՌԱՎԱՐՈՒԹՅԱՆ 2023 ԹՎԱԿԱՆԻ ԴԵԿՏԵՄԲԵՐԻ 28-Ի N 2323-Ն ՈՐՈՇՄԱՆ N 8  ՀԱՎԵԼՎԱԾՈՒՄ  ԿԱՏԱՐՎՈՂ   ՓՈՓՈԽՈՒԹՅՈՒՆԸ </t>
  </si>
  <si>
    <t xml:space="preserve"> 12002 </t>
  </si>
  <si>
    <t xml:space="preserve"> Հանրակրթական դպրոցների մանկավարժներին և դպրոցահասակ երեխաներին տրանսպորտային ծախսերի փոխհատուցում </t>
  </si>
  <si>
    <t xml:space="preserve"> Հանրակրթական դպրոցների մանկավարժներին և դպրոցահասակ երեխաներին տրանսպորտային ծախսերի փոխհատուցման ապահովում </t>
  </si>
  <si>
    <t xml:space="preserve"> Հանրակրթական դպրոցների թիվը, հատ </t>
  </si>
  <si>
    <t xml:space="preserve"> Տրանսպորտային ծախսերի փոխհատուցում  ստացող դպրոցահասակ երեխաների թիվը /մարդ/, որից՛ </t>
  </si>
  <si>
    <t xml:space="preserve"> Տրանսպորտային ծախսերի փոխհատուցում  ստացող մանկավարժների թիվը /մարդ/, որից՛ </t>
  </si>
  <si>
    <t xml:space="preserve"> Ատեստավորման միջոցով տարակարգի որակավորում ստացած ուսուցիչներին համապատասխան հավելավճարի տրամադրման ապահովում </t>
  </si>
  <si>
    <t xml:space="preserve"> Տարակարգ ստացած ուսուցիչներին համաապատասխան հավելավճարի տրամադրման ապահովում </t>
  </si>
  <si>
    <t xml:space="preserve"> 12015 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</si>
  <si>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 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</si>
  <si>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 </t>
  </si>
  <si>
    <t xml:space="preserve"> ԲՏՃՄ ոլորտի (բացառությամբ մաթեմատիկական առարկաների) դասավանդող ուսուցիչներ (ՀՀ ԿԳՄՍ նախարարի 16.08.2023թ. N108-Ն հրաման) </t>
  </si>
  <si>
    <t xml:space="preserve"> ՀՀ բոլոր ուսումնական հաստատություններում ԲՏՃՄ առարկաներ դասավանդող ուսուցիչների թիվը </t>
  </si>
  <si>
    <t xml:space="preserve"> Հավելավճարի տոկոսը </t>
  </si>
  <si>
    <t xml:space="preserve"> 12016 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</si>
  <si>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սահմանում	 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</si>
  <si>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տրամադրում </t>
  </si>
  <si>
    <t xml:space="preserve"> ՀՀ գյուղական բնակավայրերում մինչև 100 սովորող ունեցող պետական ուսումնական հաստատություններում դասավանդող ուսուցիչներ (ՀՀ ԿԳՄՍ նախարարի 07.08.2023թ. N103-Ն հրաման) </t>
  </si>
  <si>
    <t xml:space="preserve"> Մինչև 100 աշակերտ ունեցող դպրոցներում ուսուցիչների թիվը </t>
  </si>
  <si>
    <t xml:space="preserve"> Կամավոր ատեստավորման նոր համակարգի ներդրում՛ուղղված արտադպրոցական ուսումնականհաստատությունների մանկավարժական աշխատողներիորակի բարձրացմանը </t>
  </si>
  <si>
    <t xml:space="preserve"> Արտադպրոցական հաստատություններում դասավանդողմանկավարժական աշխատողների կամավոր ատեստավորման համակարգի մշակում և ներդրում </t>
  </si>
  <si>
    <t xml:space="preserve"> Շահառուների ընտրության չափորոշիչները° </t>
  </si>
  <si>
    <t xml:space="preserve"> Շահառուների ընտրության չափորոշիչները սահմանվածեն ԿԳՄՍ նախարարի հրամանով </t>
  </si>
  <si>
    <t xml:space="preserve"> Կամավոր ատեստավորման արդյունքում ընթացիկ տարում ատեստավորված մանկավարժներիթիվը, մարդ </t>
  </si>
  <si>
    <t xml:space="preserve"> Կամավոր ատեստավորման արդյունքում հավելավճար ստացած արտադպրոցական ուսումնականհաստատությունների մանկավարժական աշխատողների ընդհանուր թվաքանակը </t>
  </si>
  <si>
    <t xml:space="preserve"> Կամավոր ատեստավորման արդյունքում ընթացիկ տարում հավելավճար ստացած մանկավարժների թիվը, մարդ </t>
  </si>
  <si>
    <t xml:space="preserve"> 1238 </t>
  </si>
  <si>
    <t xml:space="preserve"> Նախադպրոցական կրթություն	 </t>
  </si>
  <si>
    <t xml:space="preserve"> Նախադպրոցական կրթության հասանելիության և որակի ապահովում </t>
  </si>
  <si>
    <t xml:space="preserve"> Նախադպրոցական կրթութան մակարդակում սաների ընդգրկվածության` զարգացման բարձր մակարդակի ապահովում` 5-6 տարեկան երեխաների նախապատրաստում տարրական դպրոցին </t>
  </si>
  <si>
    <t xml:space="preserve"> ՀՀ կրթության, գիտության, մշակույթի և սպորտի նախարարության, Երևանի քաղաքապետարանի, ՀՀ մարզպետների աշխատակազմերի ենթակայության նախադպրոցական կրթություն իրականացնող ուսումնական հաստատություններ </t>
  </si>
  <si>
    <t xml:space="preserve"> Խմբերի միջին տարեկան թիվը </t>
  </si>
  <si>
    <t xml:space="preserve"> 12001 </t>
  </si>
  <si>
    <t xml:space="preserve"> Սոցիալական որոշ խմբերի  1.5-5 տարեկան երեխաների նախադպրոցական կրթության ապահովում </t>
  </si>
  <si>
    <t xml:space="preserve"> 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 </t>
  </si>
  <si>
    <t xml:space="preserve"> ՀՀ կառավարության 15.07.2021թ. թիվ 1169-Ն որոշում </t>
  </si>
  <si>
    <t xml:space="preserve"> Պետական բյուջեից փոխհատուցում ստացող կրթության և զարգացման առանձնահատուկ պայմանների կարիք ունեցող երեխաների թիվ, մարդ </t>
  </si>
  <si>
    <t xml:space="preserve"> Անապահովության սահմանային միավորից 28-ից բարձր անապահովության միավոր ունեցող ընտանիքի անդամ հանդիսացող երեխաների համար նախադպրոցական կրթության կազմակերպում </t>
  </si>
  <si>
    <t xml:space="preserve"> Զինծառայող ծնողի (ծնողների) երեխաների թիվ, մարդ </t>
  </si>
  <si>
    <t xml:space="preserve"> Մասնագիտական զարգացման և վարձատրության  փոխկապակցված համակարգի ներդրում՛  նախադպրոցական հաստատությունների  մանկավարժներին տարակարգի շնորհման գործընթացի  միջոցով </t>
  </si>
  <si>
    <t xml:space="preserve"> Նախադպրոցական ծառայությունների որակի  շարունակական բարձրացման նախադրյալների  ապահովում </t>
  </si>
  <si>
    <t xml:space="preserve"> Նախադպրոցական հաստատությունների մանկավարժներ </t>
  </si>
  <si>
    <t xml:space="preserve"> ՆԴՀ մանկավարժների թվաքանակը, մարդ </t>
  </si>
  <si>
    <t xml:space="preserve"> Տարակարգ ստացած մանկավարժների թիվ </t>
  </si>
  <si>
    <t xml:space="preserve"> 12020 </t>
  </si>
  <si>
    <t xml:space="preserve"> 2023 թվականին Լեռնային Ղարաբաղից բռնի տեղահանված ուսուցիչների օժանդակության ծրագիր </t>
  </si>
  <si>
    <t xml:space="preserve"> 2023 թվականին Լեռնային Ղարաբաղից բռնի տեղահանված ուսուցիչների համար ՀՀ մարզերի դպրոցներում մասնագիտական աշխատանքի հնարավորությունների ստեղծում և լրավճարի տրամադրում </t>
  </si>
  <si>
    <t xml:space="preserve"> 2023 թվականին Լեռնային Ղարաբաղից բռնի տեղահանված և ՀՀ մարզերի պետական հանրակրթական ուսումնական հաստատություններում դասավանդող ուսուցիչներ(ՀՀ կառավարության 12.10.2023թ. N 1756-Լ որոշում) </t>
  </si>
  <si>
    <t xml:space="preserve"> ՀՀ մարզերի հանրակրթական դպրոցներում դասավանդող և ծրագրից օգտվող ուսուցիչների թիվ, մարդ </t>
  </si>
  <si>
    <t xml:space="preserve"> Երևանի քաղաքապետարանի ենթակայության հանրակրթական դպրոցներ </t>
  </si>
  <si>
    <t xml:space="preserve"> Տարրական ընդհանուր կրթության դասարանների  թիվը </t>
  </si>
  <si>
    <t xml:space="preserve"> Երևանի քաղաքապետարանի ենթակայության հանրակրթական ուսումնական հաստատություններ </t>
  </si>
  <si>
    <t xml:space="preserve"> Հիմնական ընդհանուր կրթության դասարանների  թիվը </t>
  </si>
  <si>
    <t xml:space="preserve"> Միջնակարգ ընդհանուր կրթության դասարանների թիվը </t>
  </si>
  <si>
    <t xml:space="preserve">Հանրակրթության ծրագիր </t>
  </si>
  <si>
    <t xml:space="preserve"> Վարձատրության բարձացված հստակ չափաքանակ, դրամ </t>
  </si>
  <si>
    <t xml:space="preserve"> ՀՀ Վայոց Ձորի մարզպետի աշխատակազմ</t>
  </si>
  <si>
    <t xml:space="preserve"> ՀՀ Լոռու մարզպետի մարզպետի աշխատակազմ</t>
  </si>
  <si>
    <t>Արմավիրի մարզպետի աշխատակազմ</t>
  </si>
  <si>
    <t>Կոտայքի մարզպետի աշխատակազմ</t>
  </si>
  <si>
    <t>1148</t>
  </si>
  <si>
    <t>Հավելված N3</t>
  </si>
  <si>
    <t xml:space="preserve">ՀԱՅԱՍՏԱՆԻ ՀԱՆՐԱՊԵՏՈՒԹՅԱՆ ԿԱՌԱՎԱՐՈՒԹՅԱՆ 2024 ԹՎԱԿԱՆԻ ԴԵԿՏԵՄԲԵՐԻ 28-Ի ԹԻՎ 2323-Ն ՈՐՈՇՄԱՆ N 5  ՀԱՎԵԼՎԱԾԻ  N 7  ԱՂՅՈՒՍԱԿՈՒՄ ԿԱՏԱՐՎՈՂ   ՓՈՓՈԽՈՒԹՅՈՒՆԸ </t>
  </si>
  <si>
    <t>/հազար դրամներով/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</si>
  <si>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</si>
  <si>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Ցուցանիշների փոփոխությունները (նվզեցումները նշված են փակագծերում)</t>
  </si>
  <si>
    <t xml:space="preserve"> Միջոցառում</t>
  </si>
  <si>
    <t>Տարի</t>
  </si>
  <si>
    <t>ՀՀ կրթության, գիտության, մշակույթի և սպորտի  նախարարություն</t>
  </si>
  <si>
    <t xml:space="preserve">ՀՀ կրթության, գիտության, մշակույթի և սպորտի նախարարություն </t>
  </si>
  <si>
    <t>Հանրակրթական դպրոցներ</t>
  </si>
  <si>
    <t>«Ծաղկունք բաց դպրոց» հիմնադրամ</t>
  </si>
  <si>
    <t>«Վանաձորի Հ․ Թումանյանի անվան պետական համալսարան» հիմնադրամ</t>
  </si>
  <si>
    <t>ՀՀ Արագածոտնի մարզպետի աշխատակազմ</t>
  </si>
  <si>
    <t>ՀՀ Արարատի մարզպետի աշխատակազմ</t>
  </si>
  <si>
    <t>ՀՀ Արմավիրի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</si>
  <si>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</si>
  <si>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</si>
  <si>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</si>
  <si>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</si>
  <si>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</si>
  <si>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Վայոց ձորի մարզպետի աշխատակազմ</t>
  </si>
  <si>
    <t>ՀՀ  Տավուշի մարզպետի աշխատակազմ</t>
  </si>
  <si>
    <t>Նախադպրոցական կրթություն</t>
  </si>
  <si>
    <t>Սոցիալական որոշ խմբերի 1.5-5 տարեկան երեխաների նախադպրոցական կրթության ապահովում</t>
  </si>
  <si>
    <t>Նախադպրոցական հաստատություններ</t>
  </si>
  <si>
    <t xml:space="preserve"> Շահառուների ընտրության չափորոշիչները</t>
  </si>
  <si>
    <t xml:space="preserve"> Տարրական ընդհանուր կրթության դասարանների սովորողների թիվը /մարդ /, որից՛ </t>
  </si>
  <si>
    <t xml:space="preserve"> Հիմնական ընդհանուր կրթության դասարանների սովորողների միջին տարեկան թիվը /մարդ /, որից՛ </t>
  </si>
  <si>
    <t xml:space="preserve"> Արտադպրոցական դաստիարակություն </t>
  </si>
  <si>
    <t xml:space="preserve"> Արվեստի, երաժշտության, սպորտի դասընթացներ մարզադպրոցներում , ստեղծագործական և արտադպրոցական դաստիարակության այլ կենտրոններում </t>
  </si>
  <si>
    <t xml:space="preserve"> Մասնագիտացված կազմակերպություններ </t>
  </si>
  <si>
    <t xml:space="preserve"> Հաստատությունների թիվ, հատ </t>
  </si>
  <si>
    <t xml:space="preserve"> Սաների թիվ, մարդ 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</si>
  <si>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</si>
  <si>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</si>
  <si>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</si>
  <si>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ՍՈՒԲՍԻԴԻԱՆԵՐ</t>
  </si>
  <si>
    <t xml:space="preserve"> Արվեստի, երաժշտության, սպորտի դասընթացներ մարզադպրոցներում , ստեղծագործական և արտադպրոցական դաստիարակության այլ կենտրոններում</t>
  </si>
  <si>
    <t>«Շիրակի պետական համալսարան»   Հիմնադրամ</t>
  </si>
  <si>
    <t>Հայաստանի պոլիտեխնիկական համալսարան» հիմնադրամ</t>
  </si>
  <si>
    <t xml:space="preserve"> Դասարանների միջին տարեկան թիվը </t>
  </si>
  <si>
    <t xml:space="preserve"> 1111 </t>
  </si>
  <si>
    <t>Ընդամենը</t>
  </si>
  <si>
    <t xml:space="preserve"> ՀՀ  կրթության, գիտության, մշակույթի և սպորտի նախարարություն</t>
  </si>
  <si>
    <t xml:space="preserve"> Սովորողների միջին տարեկան թիվը /մարդ /</t>
  </si>
  <si>
    <t xml:space="preserve"> Միջոցառման վրա կատարվող ծախսը (հազար դրամ)</t>
  </si>
  <si>
    <t xml:space="preserve">Ցուցանիշների փոփոխությունը (ավելացումները նշված են դրական նշանով, իսկ  նվազեցումները՝ փակագծերում)  </t>
  </si>
  <si>
    <t xml:space="preserve"> 2023 թվականին Լեռնային Ղարաբաղից բռնի տեղահանված և ՀՀ մարզերի պետական հանրակրթական ուսումնական հաստատություններում դասավանդող ուսուցիչներ (ՀՀ կառավարության 12.10.2023թ. N 1756-Լ որոշում) </t>
  </si>
  <si>
    <t xml:space="preserve"> Արդյունքի չափորոշիչներ</t>
  </si>
  <si>
    <t xml:space="preserve">Մինչև 100 աշակերտ ունեցող դպրոցներում ուսուցիչների թիվը </t>
  </si>
  <si>
    <t xml:space="preserve">Հավելավճարի տոկոսը </t>
  </si>
  <si>
    <t xml:space="preserve">Միջոցառման վրա կատարվող ծախսը (հազար դրամ) </t>
  </si>
  <si>
    <t xml:space="preserve">Միջոցառման դասիչը` </t>
  </si>
  <si>
    <t xml:space="preserve">Միջոցառման տեսակը` </t>
  </si>
  <si>
    <t xml:space="preserve">Շահառուների ընտրության չափորոշիչները՛ </t>
  </si>
  <si>
    <t xml:space="preserve">2023 թվականին Լեռնային Ղարաբաղից բռնի տեղահանված ուսուցիչների օժանդակության ծրագիր </t>
  </si>
  <si>
    <t xml:space="preserve">2023 թվականին Լեռնային Ղարաբաղից բռնի տեղահանված ուսուցիչների համար ՀՀ մարզերի դպրոցներում մասնագիտական աշխատանքի հնարավորությունների ստեղծում և լրավճարի տրամադրում </t>
  </si>
  <si>
    <t xml:space="preserve">Տրանսֆերտների տրամադրում </t>
  </si>
  <si>
    <t xml:space="preserve">ՀՀ մարզերի հանրակրթական դպրոցներում դասավանդող և ծրագրից օգտվող ուսուցիչների թիվ, մարդ </t>
  </si>
  <si>
    <t xml:space="preserve">Մասնագիտական զարգացման և վարձատրության  փոխկապակցված համակարգի ներդրում՛  նախադպրոցական հաստատությունների  մանկավարժներին տարակարգի շնորհման գործընթացի  միջոցով </t>
  </si>
  <si>
    <t xml:space="preserve">Սոցիալական որոշ խմբերի  1.5-5 տարեկան երեխաների նախադպրոցական կրթության ապահովում </t>
  </si>
  <si>
    <t xml:space="preserve">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 </t>
  </si>
  <si>
    <t xml:space="preserve">Որակավորման տարակարգ ստացած ուսուցիչների թիվը /մարդ/, որից՛ </t>
  </si>
  <si>
    <t xml:space="preserve">տղամարդ </t>
  </si>
  <si>
    <t xml:space="preserve">կին </t>
  </si>
  <si>
    <t xml:space="preserve">Նախադպրոցական կրթության հասանելիության և որակի ապահովում </t>
  </si>
  <si>
    <t xml:space="preserve">Անապահովության սահմանային միավորից 28-ից բարձր անապահովության միավոր ունեցող ընտանիքի անդամ հանդիսացող երեխաների համար նախադպրոցական կրթության կազմակերպում </t>
  </si>
  <si>
    <t xml:space="preserve">ՆԴՀ մանկավարժների թվաքանակը, մարդ </t>
  </si>
  <si>
    <t xml:space="preserve">Տարակարգ ստացած մանկավարժների թիվ </t>
  </si>
  <si>
    <t xml:space="preserve">Տարրական ընդհանուր կրթության դասարանների  թիվը </t>
  </si>
  <si>
    <t xml:space="preserve">Տարրական ընդհանուր կրթության դասարանների սովորողների միջին տարեկան թիվը /մարդ /, որից՛ </t>
  </si>
  <si>
    <t xml:space="preserve">Տարրական ընդհանուր հանրակրթություն </t>
  </si>
  <si>
    <t xml:space="preserve">ՀՀ ԿԳՄՍՆ ենթակայության հանրակրթական դպրոցներ </t>
  </si>
  <si>
    <t>Ցուցանիշների փոփոխությունը (ավելացումները նշված են դրական նշանով)</t>
  </si>
  <si>
    <t xml:space="preserve">Ցուցանիշների փոփոխությունը (ավելացումները նշված են դրական նշանով)  </t>
  </si>
  <si>
    <t xml:space="preserve"> Կամավոր ատեստավորման արդյունքում ընթացիկ տարում ատեստավորված մանկավարժների թիվը, մարդ </t>
  </si>
  <si>
    <t>Ցուցանիշների փոփոխությունները (նվազեցումները նշված են փակագծերում)</t>
  </si>
  <si>
    <t xml:space="preserve">2023 թվականին Լեռնային Ղարաբաղից բռնի տեղահանված և ՀՀ մարզերի պետական հանրակրթական ուսումնական հաստատություններում դասավանդող ուսուցիչներ (ՀՀ կառավարության 12.10.2023թ. N 1756-Լ որոշում) </t>
  </si>
  <si>
    <t xml:space="preserve"> Աղյուսակ 9.1.14</t>
  </si>
  <si>
    <t>ՀՀ կառավարության  2024 թվականի</t>
  </si>
  <si>
    <t xml:space="preserve">«ՀԱՅԱՍՏԱՆԻ ՀԱՆՐԱՊԵՏՈՒԹՅԱՆ 2024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</si>
  <si>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</si>
  <si>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</si>
  <si>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</si>
  <si>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</si>
  <si>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 xml:space="preserve">«ՀԱՅԱՍՏԱՆԻ ՀԱՆՐԱՊԵՏՈՒԹՅԱՆ 2024 ԹՎԱԿԱՆԻ ՊԵՏԱԿԱՆ ԲՅՈՒՋԵԻ ՄԱՍԻՆ» ՀԱՅԱՍՏԱՆԻ ՀԱՆՐԱՊԵՏՈՒԹՅԱՆ ՕՐԵՆՔԻ 6-ՐԴ ՀՈԴՎԱԾԻ ԱՂՅՈՒՍԱԿՈՒՄ ԵՎ ՀԱՅԱՍՏԱՆԻ ՀԱՆՐԱՊԵՏՈՒԹՅԱՆ ԿԱՌԱՎԱՐՈՒԹՅԱՆ 2023 ԹՎԱԿԱՆԻ ԴԵԿՏԵՄԲԵՐԻ 28-Ի N 2323-Ն ՈՐՈՇՄԱՆ N 2 ՀԱՎԵԼՎԱԾԻ ԱՂՅՈՒՍԱԿՈՒՄ ԿԱՏԱՐՎՈՂ ՓՈՓՈԽՈՒԹՅՈՒՆՆԵՐԸ
</t>
  </si>
  <si>
    <t>Պետական բյուջեի դեֆիցիտի ֆինանսավորման աղբյուրներն ու դրանց տարրերի անվանումները</t>
  </si>
  <si>
    <t xml:space="preserve">ՊԵՏԱԿԱՆ ԲՅՈՒՋԵԻ  ԵԿԱՄՈՒՏՆԵՐ </t>
  </si>
  <si>
    <t>Այլ եկամուտներ</t>
  </si>
  <si>
    <t>Հավելված N 8</t>
  </si>
  <si>
    <t xml:space="preserve">NN
ը/կ </t>
  </si>
  <si>
    <t xml:space="preserve">Եկամտատեսակը 
</t>
  </si>
  <si>
    <t xml:space="preserve">Գանձման համար
պատասխանատու
պետական կառավարման
մարմինը (մարմինները) </t>
  </si>
  <si>
    <t>Այլ եկամուտներ, ընդամենը՝</t>
  </si>
  <si>
    <t>Օրենքով և այլ իրավական ակտերով սահմանված
պետական բյուջե մուտքագրվող այլ եկամուտներ</t>
  </si>
  <si>
    <t xml:space="preserve">Նախորդ տարիների՝ ՀՀ պետական բյուջեից ծախսերի
ֆինանսավորման նպատակով հատկացված գումարների
(բացառությամբ փոխառու միջոցների) վերադարձից մուտքեր </t>
  </si>
  <si>
    <t>ՀՀ պետական կառավարման
մարմիններ</t>
  </si>
  <si>
    <t xml:space="preserve"> 1111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</si>
  <si>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</si>
  <si>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</si>
  <si>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</si>
  <si>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մասնագիտական կրթություն ստացող ուսանողների կրթաթոշակ</t>
  </si>
  <si>
    <t xml:space="preserve"> Հետբուհական մասնագիտական կրթություն ստացող ուսանողների կրթաթոշակ բուհական հաստատություններում</t>
  </si>
  <si>
    <t xml:space="preserve"> Հետբուհական մասնագիտական կրթության գծով կրթաթոշակի տրամադրում</t>
  </si>
  <si>
    <t xml:space="preserve"> 12003</t>
  </si>
  <si>
    <t xml:space="preserve"> Ասպիրանտական կրթաթոշակներ գիտական հաստատություններում սովորողներին</t>
  </si>
  <si>
    <t xml:space="preserve"> Կրթաթոշակներ գիտական հաստատություններում ասպիրանտական կրթության մեջ գտնվող անձանց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</si>
  <si>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</si>
  <si>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</si>
  <si>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 xml:space="preserve"> Գիտական և գիտատեխնիկական հետազոտությունների ծրագիր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</si>
  <si>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</si>
  <si>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</si>
  <si>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Գիտաշխատողներին գիտական աստիճանների համար տրվող հավելավճարներ</t>
  </si>
  <si>
    <t xml:space="preserve"> Պետական ծրագրերում ընդգրկված գիտական աստիճան ունեցող գիտաշխատողներին հավելավճարների տրամադրում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</si>
  <si>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</si>
  <si>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</si>
  <si>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</si>
  <si>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Եվրոպական բարձրագույն կրթական տարածքի անդամակցությամբ պայմանավորված բարձրագույն մասնագիտական կրթության համակարգի բարեփոխումներ</t>
  </si>
  <si>
    <t xml:space="preserve"> Բոլոնիայի գործընթացի շրջանակներում նախարարական համաժողովների ընթացքում ստորագրված փաստաթղթերից բխող բարեփոխումներին միտված գործողությունների իրականացում</t>
  </si>
  <si>
    <t xml:space="preserve"> Գիտական աստիճանաշնորհման և գիտամանկավարժական կոչումների շնորհում</t>
  </si>
  <si>
    <t xml:space="preserve"> ՀՀ-ում գիտական որակավորման, գիտական աստիճանի և գիտական կոչման վկայագրերի հանձնման, միջազգային կապերի զարգացման, ատենախոսությունների թվայնացման և գիտնականների շտեմարանների ստեղծման ու շահագործման գործընթացների իրականացում</t>
  </si>
  <si>
    <t xml:space="preserve"> Կամավոր ատեստավորման համակարգի ներդրում՛ ուղղված ուսուցիչների որակի բարձրացմանը</t>
  </si>
  <si>
    <t xml:space="preserve"> Հանրակրթական դպրոցներում դասավանդող ուսուցիչների կամավոր ատեստավորման համակարգի գործարկում</t>
  </si>
  <si>
    <t>04</t>
  </si>
  <si>
    <t xml:space="preserve"> Բարձրագույն կրթություն</t>
  </si>
  <si>
    <t xml:space="preserve"> Բարձրագույն մասնագիտական կրթություն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</si>
  <si>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</si>
  <si>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- Կրթական, մշակութային և սպորտային նպաստներ բյուջեից</t>
  </si>
  <si>
    <t xml:space="preserve"> Հետբուհական մասնագիտական կրթություն</t>
  </si>
  <si>
    <t xml:space="preserve"> Ընդհանուր բնույթի հետազոտական աշխատանք</t>
  </si>
  <si>
    <t>1192</t>
  </si>
  <si>
    <t>Կրթության որակի ապահովում</t>
  </si>
  <si>
    <t>Եվրոպական բարձրագույն կրթական տարածքի անդամակցությամբ պայմանավորված բարձրագույն մասնագիտական կրթության համակարգի բարեփոխումներ</t>
  </si>
  <si>
    <t>«Կրթության զարգացման նորարարական ազգային կենտրոն» հիմնադրամ</t>
  </si>
  <si>
    <t xml:space="preserve"> Բարձրագույն և հետբուհական մասնագիտական կրթության ծրագիր </t>
  </si>
  <si>
    <t xml:space="preserve"> Բարձրագույն մասնագիտական կրթություն ստացող ուսանողների կրթաթոշակ </t>
  </si>
  <si>
    <t xml:space="preserve"> Բարձրագույն մասնագիտական կրթություն ստացող ուսանողներ </t>
  </si>
  <si>
    <t xml:space="preserve"> Կրթաթոշակ ստացող ուսանողների միջին տարեկան թիվ, մարդ </t>
  </si>
  <si>
    <t xml:space="preserve"> Հետբուհական մասնագիտական կրթություն ստացող ուսանողների կրթաթոշակ բուհական հաստատություններում </t>
  </si>
  <si>
    <t xml:space="preserve"> Հետբուհական մասնագիտական կրթության գծով կրթաթոշակի տրամադրում </t>
  </si>
  <si>
    <t xml:space="preserve"> Հետբուհական մասնագիտական կրթություն ստացող ուսանողներ </t>
  </si>
  <si>
    <t xml:space="preserve"> 12003 </t>
  </si>
  <si>
    <t xml:space="preserve"> Ասպիրանտական կրթաթոշակներ գիտական հաստատություններում սովորողներին </t>
  </si>
  <si>
    <t xml:space="preserve"> Կրթաթոշակներ գիտական հաստատություններում ասպիրանտական կրթության մեջ գտնվող անձանց </t>
  </si>
  <si>
    <t xml:space="preserve"> ՀՀ կառավարության 29.11.2007թ. թիվ 1403-Ն որոշում </t>
  </si>
  <si>
    <t xml:space="preserve"> Կրթաթոշակ ստացող ուսանողների թիվ, մարդ 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</si>
  <si>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</si>
  <si>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</si>
  <si>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Նպաստներ ստացող ուսանողների թիվ, մարդ </t>
  </si>
  <si>
    <t xml:space="preserve"> Ուսման վարձավճարի լրիվ փոխհատուցմամբ սովորող ուսանողների թիվ, մարդ </t>
  </si>
  <si>
    <t xml:space="preserve"> 1162 </t>
  </si>
  <si>
    <t xml:space="preserve"> Գիտական և գիտատեխնիկական հետազոտությունների ծրագիր </t>
  </si>
  <si>
    <t xml:space="preserve"> Միջոցառումն իրականացնողի անվանումը՛ </t>
  </si>
  <si>
    <t xml:space="preserve"> Գիտաշխատողներին գիտական աստիճանների համար տրվող հավելավճարներ </t>
  </si>
  <si>
    <t xml:space="preserve"> Պետական ծրագրերում ընդգրկված գիտական աստիճան ունեցող գիտաշխատողներին հավելավճարների տրամադրում </t>
  </si>
  <si>
    <t xml:space="preserve"> ՀՀ կառավարության 2008 թ. հունվարի 10-ի N 2-Ն որոշմանը համապատասխանող գիտաշխատողին ներկայացնող կազմակերպություններ </t>
  </si>
  <si>
    <t xml:space="preserve"> Ընտրված կազմակերպություններ թիվ, հատ </t>
  </si>
  <si>
    <t xml:space="preserve"> 1192 </t>
  </si>
  <si>
    <t xml:space="preserve"> Կրթության որակի ապահովում </t>
  </si>
  <si>
    <t xml:space="preserve"> Եվրոպական բարձրագույն կրթական տարածքի անդամակցությամբ պայմանավորված բարձրագույն մասնագիտական կրթության համակարգի բարեփոխումներ </t>
  </si>
  <si>
    <t xml:space="preserve"> Բոլոնիայի գործընթացի շրջանակներում նախարարական համաժողովների ընթացքում ստորագրված փաստաթղթերից բխող բարեփոխումներին միտված գործողությունների իրականացում </t>
  </si>
  <si>
    <t xml:space="preserve"> Ծառայությունը մատուցող կազմակերպության(ների) անվանում(ներ)ը </t>
  </si>
  <si>
    <t xml:space="preserve">  Մասնագիտացված կազմակերպություն </t>
  </si>
  <si>
    <t xml:space="preserve">  եվրոպական բարձրագույն կրթական տարածքի ինտեգրմանն ուղղված բարեփոխումների իրականացման աշխատանքներ, միջոցառումներ </t>
  </si>
  <si>
    <t xml:space="preserve"> ստանձնած պարտավորությունների իրականացման նպատակով  բարձրագույն կրթության որակավորումների ազգային շրջանակի  ինքնահավաստագրման աշխատանքներ </t>
  </si>
  <si>
    <t xml:space="preserve"> բարձրագույն կրթության ոլորտի զարգացմանն ուղղված արդյունավետությունն ապահովելու նպատակով ֆինանսավորման բանաձևի մշակում </t>
  </si>
  <si>
    <t xml:space="preserve">  ՀՀ բարձրագույն մասնագիտական կրթության մասնագիտությունների և որակավորումների ցանկի արդիականացում (այդ թվում կարգավորվող և միջոլորտային մասնագիտություններ) , ձևավորելով մասնագիտական  խորհուրդներ </t>
  </si>
  <si>
    <t xml:space="preserve"> Ծրագրային հավատարմագրման չափանիշների վերանայում, լիցենզավորման նոր պայմանների , նախահավատարմագրման, հավատարմագրման նոր չափանիշների  մշակում </t>
  </si>
  <si>
    <t xml:space="preserve"> Բարձրագույն կրթության միջազգայնացման, շարժունության հնարավորությունների ընդլայնում /Առանձին դասընթացների կամ դասընթացների առանձին թեմաների,ուսումնական մոդուլների ևկրթական ծրագրերի/ օտար լեզվով կրթական ծրագրեր իրականացնելու իրավական հենքի ապահովում </t>
  </si>
  <si>
    <t xml:space="preserve"> Գիտական աստիճանաշնորհման և գիտամանկավարժական կոչումների շնորհում </t>
  </si>
  <si>
    <t xml:space="preserve"> ՀՀ-ում գիտական որակավորման, գիտական աստիճանի և գիտական կոչման վկայագրերի հանձնման, միջազգային կապերի զարգացման, ատենախոսությունների թվայնացման և գիտնականների շտեմարանների ստեղծման ու շահագործման գործընթացների իրականացում </t>
  </si>
  <si>
    <t xml:space="preserve"> ՀՀ կրթության, գիտության, մշակույթի և սպորտի նախարարության բարձրագույն  կրթության և գիտության կոմիտե </t>
  </si>
  <si>
    <t xml:space="preserve"> Շնորհվող գիտական աստիճանների թիվը </t>
  </si>
  <si>
    <t xml:space="preserve"> Շնորհվող գիտական կոչումների թիվը </t>
  </si>
  <si>
    <t xml:space="preserve"> Կամավոր ատեստավորման համակարգի ներդրում՛ ուղղված ուսուցիչների որակի բարձրացմանը </t>
  </si>
  <si>
    <t xml:space="preserve"> Հանրակրթական դպրոցներում դասավանդող ուսուցիչների կամավոր ատեստավորման համակարգի գործարկում </t>
  </si>
  <si>
    <t xml:space="preserve"> Կամավոր ատեստավորմանը ընթացիկ տարում մասնակցած ուսուցիչների թիվը, մարդ </t>
  </si>
  <si>
    <t xml:space="preserve"> Կամավոր ատեստավորման արդյունքում  դրույքաչափի փոփոխություն ունեցած և հավելավճար ստացած ուսուցիչների ընդհանուր թվաքանակը (70-100 տոկոս) </t>
  </si>
  <si>
    <t xml:space="preserve"> Կամավոր ատեստավորման արդյունքում միայն դրույքաչափի փոփոխություն ունեցող ուսուցիչների թվաքանակ (60-69 տոկոս) </t>
  </si>
  <si>
    <t xml:space="preserve"> Կամավոր ատեստավորման արդյունքում ընթացիկ տարում ատեստավորվող և հավելավճար ստացող ուսուցիչների թվաքանակը (70-100 տոկոս) </t>
  </si>
  <si>
    <t xml:space="preserve"> Կամավոր ատեստավորման արդյունքում ընթացիկ տարում ատեստավորվող և միայն դրույքաչափի փոփոխություն ունեցող ուսուցիչների թվաքանակ (60-69 տոկոս) </t>
  </si>
  <si>
    <t xml:space="preserve">Միջնակարգ մասնագիտացված հանրակրթություն </t>
  </si>
  <si>
    <t xml:space="preserve">ՀՀ ԿԳՄՍՆ ենթակայության մասնագիտացված հանրակրթական ուսումնական հաստատություններ </t>
  </si>
  <si>
    <t xml:space="preserve">Կամավոր ատեստավորման նոր համակարգի ներդրում՛ուղղված արտադպրոցական ուսումնականհաստատությունների մանկավարժական աշխատողներիորակի բարձրացմանը </t>
  </si>
  <si>
    <t xml:space="preserve">Արտադպրոցական հաստատություններում դասավանդողմանկավարժական աշխատողների կամավոր ատեստավորման համակարգի մշակում և ներդրում </t>
  </si>
  <si>
    <t xml:space="preserve">Շահառուների ընտրության չափորոշիչները սահմանվածեն ԿԳՄՍ նախարարի հրամանով </t>
  </si>
  <si>
    <t xml:space="preserve">Կամավոր ատեստավորման արդյունքում հավելավճար ստացած արտադպրոցական ուսումնականհաստատությունների մանկավարժական աշխատողների ընդհանուր թվաքանակը </t>
  </si>
  <si>
    <t xml:space="preserve">Կամավոր ատեստավորման արդյունքում ընթացիկ տարում հավելավճար ստացած մանկավարժների թիվը, մարդ </t>
  </si>
  <si>
    <t xml:space="preserve">Կամավոր ատեստավորման արդյունքում ընթացիկ տարում ատեստավորված մանկավարժներիթիվը, մարդ </t>
  </si>
  <si>
    <t xml:space="preserve">Եվրոպական բարձրագույն կրթական տարածքի անդամակցությամբ պայմանավորված բարձրագույն մասնագիտական կրթության համակարգի բարեփոխումներ </t>
  </si>
  <si>
    <t xml:space="preserve">Բոլոնիայի գործընթացի շրջանակներում նախարարական համաժողովների ընթացքում ստորագրված փաստաթղթերից բխող բարեփոխումներին միտված գործողությունների իրականացում </t>
  </si>
  <si>
    <t xml:space="preserve">Մասնագիտացված կազմակերպություն </t>
  </si>
  <si>
    <t xml:space="preserve">բոլոնիայի գործընթացին հետամուտ խմբում աշխատանքային և խոՀՀրդատվական խմբերում ՀՀմասնակցությունների թիվը </t>
  </si>
  <si>
    <t xml:space="preserve">եվրոպական բարձրագույն կրթական տարածքի ինտեգրմանն ուղղված բարեփոխումների իրականացման աշխատանքներ, միջոցառումներ </t>
  </si>
  <si>
    <t xml:space="preserve">ստանձնած պարտավորությունների իրականացման նպատակով  բարձրագույն կրթության որակավորումների ազգային շրջանակի  ինքնահավաստագրման աշխատանքներ </t>
  </si>
  <si>
    <t xml:space="preserve">բարձրագույն կրթության ոլորտի զարգացմանն ուղղված արդյունավետությունն ապահովելու նպատակով ֆինանսավորման բանաձևի մշակում </t>
  </si>
  <si>
    <t xml:space="preserve">ՀՀ բարձրագույն մասնագիտական կրթության մասնագիտությունների և որակավորումների ցանկի արդիականացում (այդ թվում կարգավորվող և միջոլորտային մասնագիտություններ) , ձևավորելով մասնագիտական  խորհուրդներ </t>
  </si>
  <si>
    <t xml:space="preserve">Ծրագրային հավատարմագրման չափանիշների վերանայում, լիցենզավորման նոր պայմանների , նախահավատարմագրման, հավատարմագրման նոր չափանիշների  մշակում </t>
  </si>
  <si>
    <t xml:space="preserve">Բարձրագույն կրթության միջազգայնացման, շարժունության հնարավորությունների ընդլայնում /Առանձին դասընթացների կամ դասընթացների առանձին թեմաների,ուսումնական մոդուլների ևկրթական ծրագրերի/ օտար լեզվով կրթական ծրագրեր իրականացնելու իրավական հենքի ապահովում </t>
  </si>
  <si>
    <t>Հավելված N5</t>
  </si>
  <si>
    <t>Հավելված N 7</t>
  </si>
  <si>
    <t>Հավելված N 9</t>
  </si>
  <si>
    <t>ՀԱՅԱՍՏԱՆԻ ՀԱՆՐԱՊԵՏՈՒԹՅԱՆ ԿԱՌԱՎԱՐՈՒԹՅԱՆ 2023 ԹՎԱԿԱՆԻ ԴԵԿՏԵՄԲԵՐԻ 28-Ի N 2323-Ն ՈՐՈՇՄԱՆ
N 6 ՀԱՎԵԼՎԱԾՈՒՄ ԿԱՏԱՐՎՈՂ ԼՐԱՑՈՒՄԸ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</si>
  <si>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</si>
  <si>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ԸՆԴՀԱՆՈՒՐ ԲՆՈՒՅԹԻ ՀԱՆՐԱՅԻՆ ԾԱՌԱՅՈՒԹՅՈՒՆՆԵՐ</t>
  </si>
  <si>
    <t xml:space="preserve"> ՍՈՑԻԱԼԱԿԱՆ ՆՊԱՍՏՆԵՐ ԵՎ ԿԵՆՍԱԹՈՇԱԿՆԵՐ</t>
  </si>
  <si>
    <t xml:space="preserve">Հիմնական ընդհանուր կրթության դասարանների  թիվը </t>
  </si>
  <si>
    <t xml:space="preserve">Հիմնական ընդհանուր կրթության դասարանների սովորողների միջին տարեկան թիվը /մարդ /, որից՛ </t>
  </si>
  <si>
    <t xml:space="preserve">տղա </t>
  </si>
  <si>
    <t xml:space="preserve">աղջիկ </t>
  </si>
  <si>
    <t xml:space="preserve">Գիտելիքների ստուգման արդյունքում սովորողների միջին գնահատականը </t>
  </si>
  <si>
    <t xml:space="preserve">Հանրակրթական դպրոցների թիվը, հատ </t>
  </si>
  <si>
    <t xml:space="preserve">Տրանսպորտային ծախսերի փոխհատուցում  ստացող դպրոցահասակ երեխաների թիվը /մարդ/, որից՛ </t>
  </si>
  <si>
    <t xml:space="preserve"> Նախադպրոցական ծրագրեր իրականացնող ուսումնական հաստատությունների մանկավարժների վերապատրաստում </t>
  </si>
  <si>
    <t xml:space="preserve"> Նախադպրոցական ծրագրեր իրականացնող ուսումնական հաստատությունների մանկավարժների վերապատրաստման գործընթացի կազմակերպում և իրականացում </t>
  </si>
  <si>
    <t xml:space="preserve"> Վերապատրաստված մանկավարժական աշխատողների թիվը </t>
  </si>
  <si>
    <t xml:space="preserve"> Նախադպրոցական ծրագրեր իրականացնող ուսումնական հաստատությունների մանկավարժների վերապատրաստում</t>
  </si>
  <si>
    <t xml:space="preserve"> Նախադպրոցական ծրագրեր իրականացնող ուսումնական հաստատությունների մանկավարժների վերապատրաստման գործընթացի կազմակերպում և իրականացում</t>
  </si>
  <si>
    <t>11002</t>
  </si>
  <si>
    <t>Հավելված N 10</t>
  </si>
  <si>
    <t>«Հանրակրթության ծրագիր» ծրագրի շրջանակում դպրոցներին հատկացված սուբսիդիայի չօգտագործված գումարներից վերջիններիս գանձապետական հաշիվների մնացորդների հաշվին Հայաստանի Հանրապետության պետական բյուջե հետ վճարվող գումարները ըստ կատարողների</t>
  </si>
  <si>
    <t>հազար դրամներով</t>
  </si>
  <si>
    <t>Ենթակայությունը</t>
  </si>
  <si>
    <t>Գոմարի չափը</t>
  </si>
  <si>
    <t>ՀՀ կրթության, գիտության, մշակույթի և սպորտի նախարարություն</t>
  </si>
  <si>
    <t>ԸՆԴԱՄԵՆԸ</t>
  </si>
  <si>
    <t xml:space="preserve">Ծառայությունը մատուցող կազմակերպության(ների) անվանում(ներ)ը՛ </t>
  </si>
  <si>
    <t xml:space="preserve">Շահառուների ընտրության չափորոշիչները </t>
  </si>
  <si>
    <t xml:space="preserve">Նախադպրոցական կրթութան մակարդակում սաների ընդգրկվածության` զարգացման բարձր մակարդակի ապահովում` 5-6 տարեկան երեխաների նախապատրաստում տարրական դպրոցին </t>
  </si>
  <si>
    <t xml:space="preserve"> Ցուցանիշներ </t>
  </si>
  <si>
    <t xml:space="preserve"> ՀՀ Սյունիքի մարզում բազմահամակազմ դասարաններում դասավանդող ուսուցիչներին հավելավճարի սահմանում</t>
  </si>
  <si>
    <t>Երկհամակազմ դասարաններում դասավանդող ուսուցիչներին տրվող հավելավճար, տոկոս</t>
  </si>
  <si>
    <t>Եռահամակազմ դասարաններում դասավանդող ուսուցիչներին տրվող հավելավճար, տոկոս</t>
  </si>
  <si>
    <t>Ուսումնական հաստատությունների թիվ</t>
  </si>
  <si>
    <t xml:space="preserve"> ՀՀ բոլոր ուսումնական հաստատություններում ՀՀ գյուղական բնակավայրերում մինչև 100 աշակերտ  դասավանդող ուսուցիչների թիվը </t>
  </si>
  <si>
    <t xml:space="preserve"> ՀՀ Սյունիքի մարզում բազմահամակազմ դասարաններում դասավանդող ուսուցիչներին հավելավճարի սահմանում	</t>
  </si>
  <si>
    <t xml:space="preserve"> Բազմահամակազմ դասարաններում դասավանդող ուսուցիչներին հավելավճարի տրամադրում</t>
  </si>
  <si>
    <t>ՀՀ Տավուշի մարզպետի աշխատակազմ</t>
  </si>
  <si>
    <t xml:space="preserve">ՀԱՅԱՍՏԱՆԻ ՀԱՆՐԱՊԵՏՈՒԹՅԱՆ ԿԱՌԱՎԱՐՈՒԹՅԱՆ 2024 ԹՎԱԿԱՆԻ ԴԵԿՏԵՄԲԵՐԻ 28-Ի ԹԻՎ 2323-Ն ՈՐՈՇՄԱՆ N 5  ՀԱՎԵԼՎԱԾԻ  N 7.1  ԱՂՅՈՒՍԱԿՈՒՄ ԿԱՏԱՐՎՈՂ   ՓՈՓՈԽՈՒԹՅՈՒՆԸ </t>
  </si>
  <si>
    <t>Գերատեսչական  պատկանելություն</t>
  </si>
  <si>
    <t>Գիտական և գիտատեխնիկական հետազոտությունների ծրագիր</t>
  </si>
  <si>
    <t>Պետական ծրագրերում ընդգրկված գիտական աստիճան ունեցող գիտաշխատողներին հավելավճարների տրամադրում</t>
  </si>
  <si>
    <t>ԸՆԴԱՄԵՆԸ- ՀՀ կրթության, գիտության, մշակույթի և սպորտի նախարարության  բարձրագույն կրթության և գիտության  կոմիտե</t>
  </si>
  <si>
    <t xml:space="preserve">ՀԱՅԱՍՏԱՆԻ ՀԱՆՐԱՊԵՏՈՒԹՅԱՆ ԿԱՌԱՎԱՐՈՒԹՅԱՆ 2024 ԹՎԱԿԱՆԻ ԴԵԿՏԵՄԲԵՐԻ 28-Ի ԹԻՎ 2323-Ն ՈՐՈՇՄԱՆ N 5  ՀԱՎԵԼՎԱԾԻ  N 7.2  ԱՂՅՈՒՍԱԿՈՒՄ ԿԱՏԱՐՎՈՂ   ՓՈՓՈԽՈՒԹՅՈՒՆԸ </t>
  </si>
  <si>
    <t>Բյուջետային հատկացումների գլխավոր կարգադրիչների, ծրագրերի, միջոցառումների անվանումները</t>
  </si>
  <si>
    <t>Միջոցառումներն կատարող պետական մարմինների անվանումները</t>
  </si>
  <si>
    <t>ՀՀ-ում գիտական որակավորման, գիտական աստիճանի և գիտական կոչման վկայագրերի հանձնման, միջազգային կապերի զարգացման, ատենախոսությունների թվայնացման և գիտնականների շտեմարանների ստեղծման ու շահագործման գործընթացների իրականացում</t>
  </si>
  <si>
    <t>ՀՀ կրթության, գիտության, մշակույթի և սպորտի նախարարության բարձրագույն կրթության և գիտության կոմիտե</t>
  </si>
  <si>
    <t>Պետական ծրագրերում ընդգրկված գիտական աստիճան ունեցող գիտաշխատողներին հավելավճարներ տրամադրում</t>
  </si>
  <si>
    <t xml:space="preserve"> 12005 </t>
  </si>
  <si>
    <t xml:space="preserve"> Հետբուհական մասնագիտական կրթության գծով  նպաստների տրամադրում բուհական հաստատություններում </t>
  </si>
  <si>
    <t xml:space="preserve"> Հետբուհական մասնագիտական կրթության գծով  նպաստների տրամադրում </t>
  </si>
  <si>
    <t xml:space="preserve"> Ուսանողական նպաստներ ստացողների միջին տարեկան թիվ, մարդ </t>
  </si>
  <si>
    <t xml:space="preserve"> 12006 </t>
  </si>
  <si>
    <t xml:space="preserve"> Հետբուհական մասնագիտական կրթության գծով նպաստների տրամադրում գիտակրթական հաստատություններում </t>
  </si>
  <si>
    <t xml:space="preserve"> Գիտական կադրերի պատրաստման համար նպաստների տրամադրում </t>
  </si>
  <si>
    <t xml:space="preserve"> Ուսանողների միջին հաշվարկային թիվ, մարդ </t>
  </si>
  <si>
    <t xml:space="preserve"> Գիտական և գիտատեխնիկական պայմանագրային (թեմատիկ) հետազոտություններ </t>
  </si>
  <si>
    <t xml:space="preserve"> Գիտական և գիտատեխնիկական գործունեության պայմանագրային (թեմատիկ) հետազոտություններ </t>
  </si>
  <si>
    <t xml:space="preserve">   ՀՀ կառավարության 2001 թ. նոյեմբերի 17-ի  "Գիտական և գիտատեխնիկական գործունեության պայմանագրային (թեմատիկ) ֆինանսավորման կարգը հաստատելու մասին" N 1122 որոշման համաձայն ընտրված կազմակերպություններ </t>
  </si>
  <si>
    <t xml:space="preserve"> Թեմաների թիվ, հատ, այդ թվում՛ </t>
  </si>
  <si>
    <t xml:space="preserve"> Թեմաներում ներգրավված կանանց  թվաքանակ, մարդ </t>
  </si>
  <si>
    <t xml:space="preserve"> Կին ղեկավարների առաջխաղացմանն ուղղված թեմաների թիվ, հատ </t>
  </si>
  <si>
    <t xml:space="preserve"> Բարձր արդյունավետությամբ աշխատող գիտաշխատողների թվաքանակ, մարդ, այդ թվում՛ </t>
  </si>
  <si>
    <t xml:space="preserve"> կանանց թվաքանակ, մարդ </t>
  </si>
  <si>
    <t xml:space="preserve">  Հետազոտական խմբերի միջին թվաքանակ, մարդ </t>
  </si>
  <si>
    <t xml:space="preserve"> Միջազգային գիտատեղեկատվական շտեմարաններում հրապարակված գիտական հոդվածների քանակ, հատ </t>
  </si>
  <si>
    <t xml:space="preserve"> Պետության կարիքներից բխող հետազոտական նախագծերի քանակ, հատ </t>
  </si>
  <si>
    <t xml:space="preserve"> Ռազմարդյունաբերության կարիքներից բխող երկակի հետազոտական նախագծերի քանակ, հատ </t>
  </si>
  <si>
    <t xml:space="preserve"> Արտերկրի առաջատար կենտրոններում աշխատող գիտնականների ղեկավարությամբ կամ համագործակցությամբ մրցունակ գիտական ստորաբաժանումների քանակ, հատ </t>
  </si>
  <si>
    <t xml:space="preserve"> Միջազգային գիտական ծրագրերի թիվ, հատ, այդ թվում՛ </t>
  </si>
  <si>
    <t xml:space="preserve"> Միջազգային գիտական ծրագրերում կանանց, թվաքանակ, մարդ </t>
  </si>
  <si>
    <t xml:space="preserve">ՀՀ կառավարության 2001 թ. նոյեմբերի 17-ի  "Գիտական և գիտատեխնիկական գործունեության պայմանագրային (թեմատիկ) ֆինանսավորման կարգը հաստատելու մասին" N 1122 որոշման համաձայն ընտրված կազմակերպություններ 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</si>
  <si>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 (մագիստրոս) </t>
  </si>
  <si>
    <t>Գիտական և գիտատեխնիկական գործունեության պայմանագրային (թեմատիկ) հետազոտություններ</t>
  </si>
  <si>
    <t>ԸՆԴԱՄԵՆԸ-   ՀՀ կրթության, գիտության, մշակույթի և սպորտի նախարարության գիտության կոմիտե</t>
  </si>
  <si>
    <t xml:space="preserve"> Ընդհանուր բնույթի հանրային ծառայությունների գծով հետազոտական և նախագծային աշխատանքներ</t>
  </si>
  <si>
    <t xml:space="preserve"> Գիտական և գիտատեխնիկական պայմանագրային (թեմատիկ) հետազոտություններ</t>
  </si>
  <si>
    <t xml:space="preserve">  բոլոնիայի գործընթացին հետամուտ խմբում աշխատանքային և խո ՀՀրդատվական խմբերում ՀՀ մասնակցությունների թիվը </t>
  </si>
  <si>
    <t xml:space="preserve"> 12005</t>
  </si>
  <si>
    <t xml:space="preserve"> Հետբուհական մասնագիտական կրթության գծով  նպաստների տրամադրում բուհական հաստատություններում</t>
  </si>
  <si>
    <t xml:space="preserve"> Հետբուհական մասնագիտական կրթության գծով  նպաստների տրամադրում</t>
  </si>
  <si>
    <t xml:space="preserve"> 12006</t>
  </si>
  <si>
    <t xml:space="preserve"> Հետբուհական մասնագիտական կրթության գծով նպաստների տրամադրում գիտակրթական հաստատություններում</t>
  </si>
  <si>
    <t xml:space="preserve"> Գիտական կադրերի պատրաստման համար նպաստների տրամադրում</t>
  </si>
  <si>
    <t xml:space="preserve"> Գիտական և գիտատեխնիկական գործունեության պայմանագրային (թեմատիկ) հետազոտություններ</t>
  </si>
  <si>
    <t xml:space="preserve"> Նախնական (արհեստագործական) և միջին մասնագիտական կրթություն </t>
  </si>
  <si>
    <t>Ցուցանիշների փոփոխություն (նվազեցումները նշված են փակագծերում)</t>
  </si>
  <si>
    <t xml:space="preserve"> Նախնական մասնագիտական (արհեստագործական) կրթության գծով ուսանողական նպաստների տրամադրում </t>
  </si>
  <si>
    <t xml:space="preserve"> Շահառուների ընտրության չափորոշիչները` </t>
  </si>
  <si>
    <t xml:space="preserve"> Նախնական մասնագիտական (արհեստագործական) կրթություն ստացող ուսանողներ </t>
  </si>
  <si>
    <t xml:space="preserve"> Ուսանողական նպաստ ստացող ուսանողների թիվը, մարդ </t>
  </si>
  <si>
    <t xml:space="preserve"> Միջին մասնագիտական կրթության գծով ուսանողական նպաստների տրամադրում </t>
  </si>
  <si>
    <t xml:space="preserve"> Միջին մասնագիտական կրթություն ստացող ուսանողներ </t>
  </si>
  <si>
    <t xml:space="preserve"> 03</t>
  </si>
  <si>
    <t xml:space="preserve"> Նախնական մասնագիտական (արհեստագործական) և միջին մասնագիտական կրթություն</t>
  </si>
  <si>
    <t>0 1</t>
  </si>
  <si>
    <t xml:space="preserve"> Նախնական մասնագիտական (արհեստագործական) կրթություն</t>
  </si>
  <si>
    <t xml:space="preserve"> 1045</t>
  </si>
  <si>
    <t xml:space="preserve"> Նախնական (արհեստագործական) և միջին մասնագիտական կրթություն</t>
  </si>
  <si>
    <t xml:space="preserve"> Նախնական մասնագիտական (արհեստագործական) կրթության գծով ուսանողական նպաստների տրամադրում</t>
  </si>
  <si>
    <t>0 2</t>
  </si>
  <si>
    <t xml:space="preserve"> Միջին մասնագիտական կրթություն</t>
  </si>
  <si>
    <t xml:space="preserve"> Միջին մասնագիտական կրթության գծով ուսանողական նպաստների տրամադրում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</si>
  <si>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</si>
  <si>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</si>
  <si>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Ծրագրի միջոցառումներ</t>
  </si>
  <si>
    <t>Հավելված N 12</t>
  </si>
  <si>
    <t>Հավելված 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</si>
</sst>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8" formatCode="&quot;$&quot;#,##0.00_);[Red]\(&quot;$&quot;#,##0.00\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0.0"/>
    <numFmt numFmtId="167" formatCode="##,##0.00;\(##,##0.00\);\-"/>
    <numFmt numFmtId="168" formatCode="#,##0.0_);\(#,##0.0\)"/>
    <numFmt numFmtId="169" formatCode="_(* #,##0.0_);_(* \(#,##0.0\);_(* &quot;-&quot;??_);_(@_)"/>
    <numFmt numFmtId="170" formatCode="##,##0;\(##,##0\);\-"/>
    <numFmt numFmtId="171" formatCode="_-* #,##0.00_-;\-* #,##0.00_-;_-* &quot;-&quot;??_-;_-@_-"/>
    <numFmt numFmtId="172" formatCode="_-* #,##0.00\ _֏_-;\-* #,##0.00\ _֏_-;_-* &quot;-&quot;??\ _֏_-;_-@_-"/>
    <numFmt numFmtId="173" formatCode="General_)"/>
    <numFmt numFmtId="174" formatCode="_-* #,##0.00_р_._-;\-* #,##0.00_р_._-;_-* &quot;-&quot;??_р_._-;_-@_-"/>
    <numFmt numFmtId="175" formatCode="##,##0.000;\(##,##0.000\);\-"/>
    <numFmt numFmtId="176" formatCode="#,##0.0"/>
    <numFmt numFmtId="177" formatCode="#,##0.0_);[Red]\(#,##0.0\)"/>
  </numFmts>
  <fonts count="1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b/>
      <sz val="8"/>
      <name val="GHEA Grapalat"/>
      <family val="2"/>
    </font>
    <font>
      <sz val="12"/>
      <color rgb="FFFF0000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name val="Arial Unicode"/>
      <family val="2"/>
    </font>
    <font>
      <sz val="10"/>
      <name val="Arial"/>
      <family val="2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3"/>
    </font>
    <font>
      <b/>
      <sz val="11"/>
      <name val="GHEA Grapalat"/>
      <family val="3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1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i/>
      <sz val="11"/>
      <name val="GHEA Grapalat"/>
      <family val="3"/>
    </font>
    <font>
      <b/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b/>
      <i/>
      <sz val="12"/>
      <color rgb="FFFF0000"/>
      <name val="GHEA Grapalat"/>
      <family val="3"/>
    </font>
    <font>
      <sz val="10"/>
      <name val="Arial"/>
      <family val="2"/>
    </font>
    <font>
      <sz val="11"/>
      <color theme="1"/>
      <name val="GHEA Grapalat"/>
      <family val="3"/>
    </font>
    <font>
      <sz val="9"/>
      <color rgb="FF000099"/>
      <name val="Arial LatArm"/>
      <family val="2"/>
    </font>
    <font>
      <i/>
      <sz val="12"/>
      <name val="GHEA Grapalat"/>
      <family val="2"/>
    </font>
    <font>
      <i/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Arial"/>
    </font>
    <font>
      <sz val="11"/>
      <name val="GHEA Grapalat"/>
      <family val="2"/>
    </font>
    <font>
      <i/>
      <sz val="11"/>
      <name val="GHEA Grapalat"/>
      <family val="2"/>
    </font>
    <font>
      <b/>
      <i/>
      <sz val="11"/>
      <name val="GHEA Grapalat"/>
      <family val="3"/>
    </font>
    <font>
      <b/>
      <sz val="11"/>
      <name val="GHEA Grapalat"/>
      <family val="2"/>
    </font>
    <font>
      <sz val="12"/>
      <color rgb="FFFF0000"/>
      <name val="GHEA Grapalat"/>
      <family val="2"/>
    </font>
    <font>
      <sz val="8"/>
      <color theme="1"/>
      <name val="Arial LatArm"/>
      <family val="2"/>
    </font>
    <font>
      <b/>
      <sz val="12"/>
      <color theme="6" tint="-0.249977111117893"/>
      <name val="GHEA Grapalat"/>
      <family val="3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076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0" borderId="0">
      <alignment horizontal="left" vertical="top" wrapText="1"/>
    </xf>
    <xf numFmtId="165" fontId="23" fillId="0" borderId="0" applyFill="0" applyBorder="0" applyProtection="0">
      <alignment horizontal="right" vertical="top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165" fontId="17" fillId="0" borderId="0" applyFill="0" applyBorder="0" applyProtection="0">
      <alignment horizontal="right" vertical="top"/>
    </xf>
    <xf numFmtId="0" fontId="28" fillId="0" borderId="0"/>
    <xf numFmtId="0" fontId="29" fillId="0" borderId="0"/>
    <xf numFmtId="43" fontId="17" fillId="0" borderId="0" applyFont="0" applyFill="0" applyBorder="0" applyAlignment="0" applyProtection="0"/>
    <xf numFmtId="170" fontId="17" fillId="0" borderId="0" applyFill="0" applyBorder="0" applyProtection="0">
      <alignment horizontal="right" vertical="top"/>
    </xf>
    <xf numFmtId="0" fontId="17" fillId="0" borderId="0">
      <alignment horizontal="left" vertical="top" wrapText="1"/>
    </xf>
    <xf numFmtId="0" fontId="31" fillId="0" borderId="0"/>
    <xf numFmtId="0" fontId="31" fillId="0" borderId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0" fontId="36" fillId="0" borderId="0"/>
    <xf numFmtId="171" fontId="34" fillId="0" borderId="0" applyFont="0" applyFill="0" applyBorder="0" applyAlignment="0" applyProtection="0"/>
    <xf numFmtId="0" fontId="34" fillId="0" borderId="0"/>
    <xf numFmtId="0" fontId="34" fillId="0" borderId="0"/>
    <xf numFmtId="0" fontId="37" fillId="0" borderId="0"/>
    <xf numFmtId="43" fontId="29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5" fillId="0" borderId="0"/>
    <xf numFmtId="0" fontId="17" fillId="0" borderId="0">
      <alignment horizontal="left" vertical="top" wrapText="1"/>
    </xf>
    <xf numFmtId="0" fontId="31" fillId="0" borderId="0"/>
    <xf numFmtId="43" fontId="31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43" fontId="1" fillId="0" borderId="0" applyFont="0" applyFill="0" applyBorder="0" applyAlignment="0" applyProtection="0"/>
    <xf numFmtId="0" fontId="29" fillId="0" borderId="0"/>
    <xf numFmtId="9" fontId="1" fillId="0" borderId="0" applyFont="0" applyFill="0" applyBorder="0" applyAlignment="0" applyProtection="0"/>
    <xf numFmtId="0" fontId="37" fillId="0" borderId="0"/>
    <xf numFmtId="0" fontId="37" fillId="0" borderId="0"/>
    <xf numFmtId="0" fontId="1" fillId="0" borderId="0"/>
    <xf numFmtId="0" fontId="31" fillId="0" borderId="0"/>
    <xf numFmtId="0" fontId="38" fillId="0" borderId="0"/>
    <xf numFmtId="43" fontId="31" fillId="0" borderId="0" applyFont="0" applyFill="0" applyBorder="0" applyAlignment="0" applyProtection="0"/>
    <xf numFmtId="0" fontId="1" fillId="0" borderId="0"/>
    <xf numFmtId="0" fontId="34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34" fillId="0" borderId="0"/>
    <xf numFmtId="0" fontId="37" fillId="0" borderId="0"/>
    <xf numFmtId="43" fontId="34" fillId="0" borderId="0" applyFont="0" applyFill="0" applyBorder="0" applyAlignment="0" applyProtection="0"/>
    <xf numFmtId="172" fontId="3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/>
    <xf numFmtId="0" fontId="40" fillId="0" borderId="0"/>
    <xf numFmtId="0" fontId="1" fillId="0" borderId="0"/>
    <xf numFmtId="0" fontId="29" fillId="0" borderId="0"/>
    <xf numFmtId="0" fontId="37" fillId="0" borderId="0"/>
    <xf numFmtId="0" fontId="1" fillId="0" borderId="0"/>
    <xf numFmtId="0" fontId="31" fillId="0" borderId="0"/>
    <xf numFmtId="0" fontId="34" fillId="0" borderId="0"/>
    <xf numFmtId="0" fontId="1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8" fillId="0" borderId="0" applyFont="0" applyFill="0" applyBorder="0" applyAlignment="0" applyProtection="0"/>
    <xf numFmtId="0" fontId="41" fillId="0" borderId="0"/>
    <xf numFmtId="0" fontId="1" fillId="0" borderId="0"/>
    <xf numFmtId="43" fontId="1" fillId="0" borderId="0" applyFont="0" applyFill="0" applyBorder="0" applyAlignment="0" applyProtection="0"/>
    <xf numFmtId="9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8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44" fillId="3" borderId="0" applyNumberFormat="0" applyBorder="0" applyAlignment="0" applyProtection="0"/>
    <xf numFmtId="0" fontId="45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6" fillId="4" borderId="0" applyNumberFormat="0" applyBorder="0" applyAlignment="0" applyProtection="0"/>
    <xf numFmtId="0" fontId="4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8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35" fillId="0" borderId="0"/>
    <xf numFmtId="0" fontId="29" fillId="0" borderId="0"/>
    <xf numFmtId="0" fontId="29" fillId="0" borderId="0"/>
    <xf numFmtId="0" fontId="29" fillId="0" borderId="0"/>
    <xf numFmtId="4" fontId="42" fillId="0" borderId="18" applyFill="0" applyProtection="0">
      <alignment horizontal="right" vertical="center"/>
    </xf>
    <xf numFmtId="0" fontId="37" fillId="0" borderId="0"/>
    <xf numFmtId="0" fontId="1" fillId="0" borderId="0"/>
    <xf numFmtId="0" fontId="38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9" fillId="0" borderId="0"/>
    <xf numFmtId="0" fontId="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0" borderId="0"/>
    <xf numFmtId="0" fontId="31" fillId="0" borderId="0"/>
    <xf numFmtId="0" fontId="48" fillId="13" borderId="0" applyNumberFormat="0" applyBorder="0" applyAlignment="0" applyProtection="0"/>
    <xf numFmtId="0" fontId="1" fillId="8" borderId="8" applyNumberFormat="0" applyFont="0" applyAlignment="0" applyProtection="0"/>
    <xf numFmtId="0" fontId="47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1" fillId="8" borderId="8" applyNumberFormat="0" applyFont="0" applyAlignment="0" applyProtection="0"/>
    <xf numFmtId="0" fontId="35" fillId="0" borderId="0"/>
    <xf numFmtId="0" fontId="32" fillId="0" borderId="0" applyNumberFormat="0" applyFill="0" applyBorder="0" applyAlignment="0" applyProtection="0"/>
    <xf numFmtId="0" fontId="48" fillId="32" borderId="0" applyNumberFormat="0" applyBorder="0" applyAlignment="0" applyProtection="0"/>
    <xf numFmtId="0" fontId="48" fillId="20" borderId="0" applyNumberFormat="0" applyBorder="0" applyAlignment="0" applyProtection="0"/>
    <xf numFmtId="0" fontId="48" fillId="9" borderId="0" applyNumberFormat="0" applyBorder="0" applyAlignment="0" applyProtection="0"/>
    <xf numFmtId="0" fontId="48" fillId="29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15" borderId="0" applyNumberFormat="0" applyBorder="0" applyAlignment="0" applyProtection="0"/>
    <xf numFmtId="0" fontId="48" fillId="16" borderId="0" applyNumberFormat="0" applyBorder="0" applyAlignment="0" applyProtection="0"/>
    <xf numFmtId="0" fontId="56" fillId="0" borderId="0" applyNumberFormat="0" applyFill="0" applyBorder="0" applyAlignment="0" applyProtection="0"/>
    <xf numFmtId="0" fontId="48" fillId="12" borderId="0" applyNumberFormat="0" applyBorder="0" applyAlignment="0" applyProtection="0"/>
    <xf numFmtId="0" fontId="54" fillId="0" borderId="1" applyNumberFormat="0" applyFill="0" applyAlignment="0" applyProtection="0"/>
    <xf numFmtId="0" fontId="48" fillId="24" borderId="0" applyNumberFormat="0" applyBorder="0" applyAlignment="0" applyProtection="0"/>
    <xf numFmtId="0" fontId="56" fillId="0" borderId="3" applyNumberFormat="0" applyFill="0" applyAlignment="0" applyProtection="0"/>
    <xf numFmtId="0" fontId="63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58" fillId="0" borderId="6" applyNumberFormat="0" applyFill="0" applyAlignment="0" applyProtection="0"/>
    <xf numFmtId="0" fontId="31" fillId="18" borderId="0" applyNumberFormat="0" applyBorder="0" applyAlignment="0" applyProtection="0"/>
    <xf numFmtId="0" fontId="31" fillId="14" borderId="0" applyNumberFormat="0" applyBorder="0" applyAlignment="0" applyProtection="0"/>
    <xf numFmtId="0" fontId="48" fillId="28" borderId="0" applyNumberFormat="0" applyBorder="0" applyAlignment="0" applyProtection="0"/>
    <xf numFmtId="0" fontId="52" fillId="0" borderId="0" applyNumberFormat="0" applyFill="0" applyBorder="0" applyAlignment="0" applyProtection="0"/>
    <xf numFmtId="0" fontId="48" fillId="21" borderId="0" applyNumberFormat="0" applyBorder="0" applyAlignment="0" applyProtection="0"/>
    <xf numFmtId="0" fontId="59" fillId="4" borderId="0" applyNumberFormat="0" applyBorder="0" applyAlignment="0" applyProtection="0"/>
    <xf numFmtId="0" fontId="31" fillId="27" borderId="0" applyNumberFormat="0" applyBorder="0" applyAlignment="0" applyProtection="0"/>
    <xf numFmtId="0" fontId="31" fillId="23" borderId="0" applyNumberFormat="0" applyBorder="0" applyAlignment="0" applyProtection="0"/>
    <xf numFmtId="0" fontId="50" fillId="6" borderId="4" applyNumberFormat="0" applyAlignment="0" applyProtection="0"/>
    <xf numFmtId="0" fontId="53" fillId="2" borderId="0" applyNumberFormat="0" applyBorder="0" applyAlignment="0" applyProtection="0"/>
    <xf numFmtId="0" fontId="60" fillId="6" borderId="5" applyNumberFormat="0" applyAlignment="0" applyProtection="0"/>
    <xf numFmtId="0" fontId="57" fillId="5" borderId="4" applyNumberFormat="0" applyAlignment="0" applyProtection="0"/>
    <xf numFmtId="0" fontId="55" fillId="0" borderId="2" applyNumberFormat="0" applyFill="0" applyAlignment="0" applyProtection="0"/>
    <xf numFmtId="0" fontId="61" fillId="0" borderId="0" applyNumberFormat="0" applyFill="0" applyBorder="0" applyAlignment="0" applyProtection="0"/>
    <xf numFmtId="0" fontId="48" fillId="25" borderId="0" applyNumberFormat="0" applyBorder="0" applyAlignment="0" applyProtection="0"/>
    <xf numFmtId="0" fontId="51" fillId="7" borderId="7" applyNumberFormat="0" applyAlignment="0" applyProtection="0"/>
    <xf numFmtId="0" fontId="31" fillId="19" borderId="0" applyNumberFormat="0" applyBorder="0" applyAlignment="0" applyProtection="0"/>
    <xf numFmtId="0" fontId="31" fillId="22" borderId="0" applyNumberFormat="0" applyBorder="0" applyAlignment="0" applyProtection="0"/>
    <xf numFmtId="0" fontId="62" fillId="0" borderId="9" applyNumberFormat="0" applyFill="0" applyAlignment="0" applyProtection="0"/>
    <xf numFmtId="0" fontId="48" fillId="17" borderId="0" applyNumberFormat="0" applyBorder="0" applyAlignment="0" applyProtection="0"/>
    <xf numFmtId="0" fontId="31" fillId="26" borderId="0" applyNumberFormat="0" applyBorder="0" applyAlignment="0" applyProtection="0"/>
    <xf numFmtId="0" fontId="49" fillId="3" borderId="0" applyNumberFormat="0" applyBorder="0" applyAlignment="0" applyProtection="0"/>
    <xf numFmtId="0" fontId="31" fillId="1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4" fillId="0" borderId="0"/>
    <xf numFmtId="9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37" fillId="0" borderId="0"/>
    <xf numFmtId="0" fontId="65" fillId="4" borderId="0" applyNumberFormat="0" applyBorder="0" applyAlignment="0" applyProtection="0"/>
    <xf numFmtId="0" fontId="35" fillId="0" borderId="0"/>
    <xf numFmtId="0" fontId="64" fillId="35" borderId="0" applyNumberFormat="0" applyBorder="0" applyAlignment="0" applyProtection="0"/>
    <xf numFmtId="0" fontId="64" fillId="36" borderId="0" applyNumberFormat="0" applyBorder="0" applyAlignment="0" applyProtection="0"/>
    <xf numFmtId="0" fontId="64" fillId="37" borderId="0" applyNumberFormat="0" applyBorder="0" applyAlignment="0" applyProtection="0"/>
    <xf numFmtId="0" fontId="64" fillId="38" borderId="0" applyNumberFormat="0" applyBorder="0" applyAlignment="0" applyProtection="0"/>
    <xf numFmtId="0" fontId="64" fillId="42" borderId="0" applyNumberFormat="0" applyBorder="0" applyAlignment="0" applyProtection="0"/>
    <xf numFmtId="0" fontId="64" fillId="43" borderId="0" applyNumberFormat="0" applyBorder="0" applyAlignment="0" applyProtection="0"/>
    <xf numFmtId="0" fontId="64" fillId="44" borderId="0" applyNumberFormat="0" applyBorder="0" applyAlignment="0" applyProtection="0"/>
    <xf numFmtId="0" fontId="64" fillId="45" borderId="0" applyNumberFormat="0" applyBorder="0" applyAlignment="0" applyProtection="0"/>
    <xf numFmtId="0" fontId="64" fillId="39" borderId="0" applyNumberFormat="0" applyBorder="0" applyAlignment="0" applyProtection="0"/>
    <xf numFmtId="0" fontId="64" fillId="38" borderId="0" applyNumberFormat="0" applyBorder="0" applyAlignment="0" applyProtection="0"/>
    <xf numFmtId="0" fontId="64" fillId="44" borderId="0" applyNumberFormat="0" applyBorder="0" applyAlignment="0" applyProtection="0"/>
    <xf numFmtId="0" fontId="64" fillId="46" borderId="0" applyNumberFormat="0" applyBorder="0" applyAlignment="0" applyProtection="0"/>
    <xf numFmtId="0" fontId="66" fillId="47" borderId="0" applyNumberFormat="0" applyBorder="0" applyAlignment="0" applyProtection="0"/>
    <xf numFmtId="0" fontId="66" fillId="45" borderId="0" applyNumberFormat="0" applyBorder="0" applyAlignment="0" applyProtection="0"/>
    <xf numFmtId="0" fontId="66" fillId="39" borderId="0" applyNumberFormat="0" applyBorder="0" applyAlignment="0" applyProtection="0"/>
    <xf numFmtId="0" fontId="66" fillId="40" borderId="0" applyNumberFormat="0" applyBorder="0" applyAlignment="0" applyProtection="0"/>
    <xf numFmtId="0" fontId="66" fillId="48" borderId="0" applyNumberFormat="0" applyBorder="0" applyAlignment="0" applyProtection="0"/>
    <xf numFmtId="0" fontId="66" fillId="41" borderId="0" applyNumberFormat="0" applyBorder="0" applyAlignment="0" applyProtection="0"/>
    <xf numFmtId="0" fontId="66" fillId="49" borderId="0" applyNumberFormat="0" applyBorder="0" applyAlignment="0" applyProtection="0"/>
    <xf numFmtId="0" fontId="66" fillId="50" borderId="0" applyNumberFormat="0" applyBorder="0" applyAlignment="0" applyProtection="0"/>
    <xf numFmtId="0" fontId="66" fillId="51" borderId="0" applyNumberFormat="0" applyBorder="0" applyAlignment="0" applyProtection="0"/>
    <xf numFmtId="0" fontId="66" fillId="40" borderId="0" applyNumberFormat="0" applyBorder="0" applyAlignment="0" applyProtection="0"/>
    <xf numFmtId="0" fontId="66" fillId="48" borderId="0" applyNumberFormat="0" applyBorder="0" applyAlignment="0" applyProtection="0"/>
    <xf numFmtId="0" fontId="66" fillId="52" borderId="0" applyNumberFormat="0" applyBorder="0" applyAlignment="0" applyProtection="0"/>
    <xf numFmtId="0" fontId="67" fillId="36" borderId="0" applyNumberFormat="0" applyBorder="0" applyAlignment="0" applyProtection="0"/>
    <xf numFmtId="0" fontId="68" fillId="53" borderId="19" applyNumberFormat="0" applyAlignment="0" applyProtection="0"/>
    <xf numFmtId="0" fontId="69" fillId="54" borderId="20" applyNumberFormat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37" borderId="0" applyNumberFormat="0" applyBorder="0" applyAlignment="0" applyProtection="0"/>
    <xf numFmtId="0" fontId="72" fillId="0" borderId="21" applyNumberFormat="0" applyFill="0" applyAlignment="0" applyProtection="0"/>
    <xf numFmtId="0" fontId="73" fillId="0" borderId="22" applyNumberFormat="0" applyFill="0" applyAlignment="0" applyProtection="0"/>
    <xf numFmtId="0" fontId="74" fillId="0" borderId="23" applyNumberFormat="0" applyFill="0" applyAlignment="0" applyProtection="0"/>
    <xf numFmtId="0" fontId="74" fillId="0" borderId="0" applyNumberFormat="0" applyFill="0" applyBorder="0" applyAlignment="0" applyProtection="0"/>
    <xf numFmtId="0" fontId="75" fillId="43" borderId="19" applyNumberFormat="0" applyAlignment="0" applyProtection="0"/>
    <xf numFmtId="0" fontId="76" fillId="0" borderId="24" applyNumberFormat="0" applyFill="0" applyAlignment="0" applyProtection="0"/>
    <xf numFmtId="0" fontId="77" fillId="55" borderId="0" applyNumberFormat="0" applyBorder="0" applyAlignment="0" applyProtection="0"/>
    <xf numFmtId="1" fontId="82" fillId="0" borderId="0"/>
    <xf numFmtId="1" fontId="82" fillId="0" borderId="0"/>
    <xf numFmtId="1" fontId="82" fillId="0" borderId="0"/>
    <xf numFmtId="0" fontId="1" fillId="0" borderId="0"/>
    <xf numFmtId="0" fontId="34" fillId="56" borderId="25" applyNumberFormat="0" applyFont="0" applyAlignment="0" applyProtection="0"/>
    <xf numFmtId="0" fontId="78" fillId="53" borderId="26" applyNumberFormat="0" applyAlignment="0" applyProtection="0"/>
    <xf numFmtId="0" fontId="41" fillId="0" borderId="0"/>
    <xf numFmtId="0" fontId="41" fillId="0" borderId="0"/>
    <xf numFmtId="0" fontId="79" fillId="0" borderId="0" applyNumberFormat="0" applyFill="0" applyBorder="0" applyAlignment="0" applyProtection="0"/>
    <xf numFmtId="0" fontId="80" fillId="0" borderId="27" applyNumberFormat="0" applyFill="0" applyAlignment="0" applyProtection="0"/>
    <xf numFmtId="0" fontId="81" fillId="0" borderId="0" applyNumberFormat="0" applyFill="0" applyBorder="0" applyAlignment="0" applyProtection="0"/>
    <xf numFmtId="1" fontId="82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0" fontId="68" fillId="53" borderId="19" applyNumberFormat="0" applyAlignment="0" applyProtection="0"/>
    <xf numFmtId="43" fontId="3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0" fontId="75" fillId="43" borderId="19" applyNumberFormat="0" applyAlignment="0" applyProtection="0"/>
    <xf numFmtId="38" fontId="83" fillId="0" borderId="0"/>
    <xf numFmtId="38" fontId="84" fillId="0" borderId="0"/>
    <xf numFmtId="38" fontId="85" fillId="0" borderId="0"/>
    <xf numFmtId="38" fontId="86" fillId="0" borderId="0"/>
    <xf numFmtId="0" fontId="87" fillId="0" borderId="0"/>
    <xf numFmtId="0" fontId="87" fillId="0" borderId="0"/>
    <xf numFmtId="0" fontId="88" fillId="0" borderId="0"/>
    <xf numFmtId="0" fontId="37" fillId="0" borderId="0"/>
    <xf numFmtId="0" fontId="35" fillId="0" borderId="0"/>
    <xf numFmtId="0" fontId="29" fillId="0" borderId="0"/>
    <xf numFmtId="0" fontId="29" fillId="0" borderId="0"/>
    <xf numFmtId="0" fontId="29" fillId="0" borderId="0"/>
    <xf numFmtId="0" fontId="37" fillId="0" borderId="0"/>
    <xf numFmtId="0" fontId="34" fillId="0" borderId="0"/>
    <xf numFmtId="0" fontId="38" fillId="0" borderId="0"/>
    <xf numFmtId="0" fontId="30" fillId="0" borderId="0"/>
    <xf numFmtId="0" fontId="34" fillId="0" borderId="0"/>
    <xf numFmtId="0" fontId="34" fillId="0" borderId="0"/>
    <xf numFmtId="0" fontId="40" fillId="0" borderId="0"/>
    <xf numFmtId="0" fontId="29" fillId="0" borderId="0"/>
    <xf numFmtId="0" fontId="34" fillId="0" borderId="0"/>
    <xf numFmtId="0" fontId="29" fillId="0" borderId="0"/>
    <xf numFmtId="0" fontId="35" fillId="0" borderId="0"/>
    <xf numFmtId="0" fontId="35" fillId="0" borderId="0"/>
    <xf numFmtId="0" fontId="37" fillId="0" borderId="0"/>
    <xf numFmtId="0" fontId="40" fillId="0" borderId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34" fillId="56" borderId="25" applyNumberFormat="0" applyFon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9" fontId="3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173" fontId="89" fillId="0" borderId="28">
      <protection locked="0"/>
    </xf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3" fontId="90" fillId="57" borderId="28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12" fillId="7" borderId="7" applyNumberFormat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0" fontId="29" fillId="0" borderId="0"/>
    <xf numFmtId="0" fontId="29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0" fontId="29" fillId="0" borderId="0"/>
    <xf numFmtId="0" fontId="29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1" fontId="8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6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64" fillId="0" borderId="0"/>
    <xf numFmtId="0" fontId="6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31" fillId="0" borderId="0"/>
    <xf numFmtId="0" fontId="31" fillId="0" borderId="0"/>
    <xf numFmtId="0" fontId="31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3" fontId="31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74" fontId="34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74" fontId="3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1" fillId="0" borderId="0"/>
    <xf numFmtId="0" fontId="31" fillId="0" borderId="0"/>
    <xf numFmtId="43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7" fillId="0" borderId="0">
      <alignment horizontal="left" vertical="top" wrapText="1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68" fillId="53" borderId="33" applyNumberFormat="0" applyAlignment="0" applyProtection="0"/>
    <xf numFmtId="43" fontId="1" fillId="0" borderId="0" applyFont="0" applyFill="0" applyBorder="0" applyAlignment="0" applyProtection="0"/>
    <xf numFmtId="0" fontId="75" fillId="43" borderId="33" applyNumberFormat="0" applyAlignment="0" applyProtection="0"/>
    <xf numFmtId="0" fontId="1" fillId="0" borderId="0"/>
    <xf numFmtId="0" fontId="34" fillId="56" borderId="34" applyNumberFormat="0" applyFont="0" applyAlignment="0" applyProtection="0"/>
    <xf numFmtId="0" fontId="78" fillId="53" borderId="35" applyNumberFormat="0" applyAlignment="0" applyProtection="0"/>
    <xf numFmtId="0" fontId="80" fillId="0" borderId="36" applyNumberFormat="0" applyFill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68" fillId="5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75" fillId="43" borderId="33" applyNumberForma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34" fillId="56" borderId="34" applyNumberFormat="0" applyFon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78" fillId="53" borderId="35" applyNumberFormat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80" fillId="0" borderId="36" applyNumberFormat="0" applyFill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3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17" fillId="0" borderId="0">
      <alignment horizontal="left" vertical="top" wrapText="1"/>
    </xf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80" fillId="0" borderId="45" applyNumberFormat="0" applyFill="0" applyAlignment="0" applyProtection="0"/>
    <xf numFmtId="0" fontId="34" fillId="56" borderId="43" applyNumberFormat="0" applyFont="0" applyAlignment="0" applyProtection="0"/>
    <xf numFmtId="0" fontId="75" fillId="43" borderId="42" applyNumberFormat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78" fillId="53" borderId="44" applyNumberFormat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80" fillId="0" borderId="45" applyNumberFormat="0" applyFill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78" fillId="53" borderId="44" applyNumberForma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34" fillId="56" borderId="43" applyNumberFormat="0" applyFon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75" fillId="4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68" fillId="53" borderId="42" applyNumberFormat="0" applyAlignment="0" applyProtection="0"/>
    <xf numFmtId="0" fontId="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31" fillId="0" borderId="0"/>
    <xf numFmtId="43" fontId="1" fillId="0" borderId="0" applyFont="0" applyFill="0" applyBorder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95" fillId="0" borderId="0"/>
    <xf numFmtId="0" fontId="94" fillId="0" borderId="0"/>
    <xf numFmtId="164" fontId="96" fillId="0" borderId="0" applyFont="0" applyFill="0" applyBorder="0" applyAlignment="0" applyProtection="0"/>
    <xf numFmtId="0" fontId="97" fillId="0" borderId="0"/>
    <xf numFmtId="0" fontId="93" fillId="0" borderId="0"/>
    <xf numFmtId="0" fontId="38" fillId="0" borderId="0"/>
    <xf numFmtId="0" fontId="108" fillId="54" borderId="20" applyNumberFormat="0" applyAlignment="0" applyProtection="0"/>
    <xf numFmtId="0" fontId="99" fillId="44" borderId="0" applyNumberFormat="0" applyBorder="0" applyAlignment="0" applyProtection="0"/>
    <xf numFmtId="0" fontId="99" fillId="39" borderId="0" applyNumberFormat="0" applyBorder="0" applyAlignment="0" applyProtection="0"/>
    <xf numFmtId="174" fontId="2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00" fillId="49" borderId="0" applyNumberFormat="0" applyBorder="0" applyAlignment="0" applyProtection="0"/>
    <xf numFmtId="0" fontId="99" fillId="46" borderId="0" applyNumberFormat="0" applyBorder="0" applyAlignment="0" applyProtection="0"/>
    <xf numFmtId="0" fontId="99" fillId="35" borderId="0" applyNumberFormat="0" applyBorder="0" applyAlignment="0" applyProtection="0"/>
    <xf numFmtId="0" fontId="103" fillId="53" borderId="42" applyNumberFormat="0" applyAlignment="0" applyProtection="0"/>
    <xf numFmtId="0" fontId="100" fillId="47" borderId="0" applyNumberFormat="0" applyBorder="0" applyAlignment="0" applyProtection="0"/>
    <xf numFmtId="0" fontId="100" fillId="45" borderId="0" applyNumberFormat="0" applyBorder="0" applyAlignment="0" applyProtection="0"/>
    <xf numFmtId="0" fontId="99" fillId="45" borderId="0" applyNumberFormat="0" applyBorder="0" applyAlignment="0" applyProtection="0"/>
    <xf numFmtId="0" fontId="100" fillId="40" borderId="0" applyNumberFormat="0" applyBorder="0" applyAlignment="0" applyProtection="0"/>
    <xf numFmtId="0" fontId="99" fillId="36" borderId="0" applyNumberFormat="0" applyBorder="0" applyAlignment="0" applyProtection="0"/>
    <xf numFmtId="0" fontId="34" fillId="0" borderId="0"/>
    <xf numFmtId="0" fontId="100" fillId="48" borderId="0" applyNumberFormat="0" applyBorder="0" applyAlignment="0" applyProtection="0"/>
    <xf numFmtId="0" fontId="100" fillId="50" borderId="0" applyNumberFormat="0" applyBorder="0" applyAlignment="0" applyProtection="0"/>
    <xf numFmtId="0" fontId="113" fillId="0" borderId="24" applyNumberFormat="0" applyFill="0" applyAlignment="0" applyProtection="0"/>
    <xf numFmtId="0" fontId="100" fillId="48" borderId="0" applyNumberFormat="0" applyBorder="0" applyAlignment="0" applyProtection="0"/>
    <xf numFmtId="0" fontId="99" fillId="38" borderId="0" applyNumberFormat="0" applyBorder="0" applyAlignment="0" applyProtection="0"/>
    <xf numFmtId="0" fontId="112" fillId="0" borderId="0" applyNumberFormat="0" applyFill="0" applyBorder="0" applyAlignment="0" applyProtection="0"/>
    <xf numFmtId="0" fontId="101" fillId="43" borderId="42" applyNumberFormat="0" applyAlignment="0" applyProtection="0"/>
    <xf numFmtId="0" fontId="110" fillId="55" borderId="0" applyNumberFormat="0" applyBorder="0" applyAlignment="0" applyProtection="0"/>
    <xf numFmtId="0" fontId="105" fillId="0" borderId="22" applyNumberFormat="0" applyFill="0" applyAlignment="0" applyProtection="0"/>
    <xf numFmtId="0" fontId="99" fillId="42" borderId="0" applyNumberFormat="0" applyBorder="0" applyAlignment="0" applyProtection="0"/>
    <xf numFmtId="0" fontId="99" fillId="37" borderId="0" applyNumberFormat="0" applyBorder="0" applyAlignment="0" applyProtection="0"/>
    <xf numFmtId="0" fontId="100" fillId="39" borderId="0" applyNumberFormat="0" applyBorder="0" applyAlignment="0" applyProtection="0"/>
    <xf numFmtId="0" fontId="106" fillId="0" borderId="0" applyNumberFormat="0" applyFill="0" applyBorder="0" applyAlignment="0" applyProtection="0"/>
    <xf numFmtId="0" fontId="100" fillId="51" borderId="0" applyNumberFormat="0" applyBorder="0" applyAlignment="0" applyProtection="0"/>
    <xf numFmtId="0" fontId="99" fillId="43" borderId="0" applyNumberFormat="0" applyBorder="0" applyAlignment="0" applyProtection="0"/>
    <xf numFmtId="0" fontId="99" fillId="44" borderId="0" applyNumberFormat="0" applyBorder="0" applyAlignment="0" applyProtection="0"/>
    <xf numFmtId="0" fontId="29" fillId="0" borderId="0"/>
    <xf numFmtId="43" fontId="34" fillId="0" borderId="0" applyFont="0" applyFill="0" applyBorder="0" applyAlignment="0" applyProtection="0"/>
    <xf numFmtId="0" fontId="98" fillId="0" borderId="0"/>
    <xf numFmtId="0" fontId="29" fillId="0" borderId="0" applyFont="0" applyFill="0" applyBorder="0" applyAlignment="0" applyProtection="0"/>
    <xf numFmtId="0" fontId="34" fillId="0" borderId="0"/>
    <xf numFmtId="0" fontId="100" fillId="41" borderId="0" applyNumberFormat="0" applyBorder="0" applyAlignment="0" applyProtection="0"/>
    <xf numFmtId="0" fontId="106" fillId="0" borderId="23" applyNumberFormat="0" applyFill="0" applyAlignment="0" applyProtection="0"/>
    <xf numFmtId="0" fontId="102" fillId="53" borderId="44" applyNumberFormat="0" applyAlignment="0" applyProtection="0"/>
    <xf numFmtId="0" fontId="107" fillId="0" borderId="45" applyNumberFormat="0" applyFill="0" applyAlignment="0" applyProtection="0"/>
    <xf numFmtId="0" fontId="109" fillId="0" borderId="0" applyNumberFormat="0" applyFill="0" applyBorder="0" applyAlignment="0" applyProtection="0"/>
    <xf numFmtId="0" fontId="99" fillId="38" borderId="0" applyNumberFormat="0" applyBorder="0" applyAlignment="0" applyProtection="0"/>
    <xf numFmtId="0" fontId="111" fillId="36" borderId="0" applyNumberFormat="0" applyBorder="0" applyAlignment="0" applyProtection="0"/>
    <xf numFmtId="0" fontId="100" fillId="40" borderId="0" applyNumberFormat="0" applyBorder="0" applyAlignment="0" applyProtection="0"/>
    <xf numFmtId="0" fontId="29" fillId="56" borderId="43" applyNumberFormat="0" applyFont="0" applyAlignment="0" applyProtection="0"/>
    <xf numFmtId="0" fontId="100" fillId="52" borderId="0" applyNumberFormat="0" applyBorder="0" applyAlignment="0" applyProtection="0"/>
    <xf numFmtId="0" fontId="104" fillId="0" borderId="21" applyNumberFormat="0" applyFill="0" applyAlignment="0" applyProtection="0"/>
    <xf numFmtId="0" fontId="37" fillId="0" borderId="0"/>
    <xf numFmtId="0" fontId="114" fillId="0" borderId="0" applyNumberFormat="0" applyFill="0" applyBorder="0" applyAlignment="0" applyProtection="0"/>
    <xf numFmtId="0" fontId="115" fillId="37" borderId="0" applyNumberFormat="0" applyBorder="0" applyAlignment="0" applyProtection="0"/>
    <xf numFmtId="0" fontId="37" fillId="0" borderId="0"/>
    <xf numFmtId="0" fontId="116" fillId="35" borderId="0" applyNumberFormat="0" applyBorder="0" applyAlignment="0" applyProtection="0"/>
    <xf numFmtId="0" fontId="116" fillId="36" borderId="0" applyNumberFormat="0" applyBorder="0" applyAlignment="0" applyProtection="0"/>
    <xf numFmtId="0" fontId="116" fillId="37" borderId="0" applyNumberFormat="0" applyBorder="0" applyAlignment="0" applyProtection="0"/>
    <xf numFmtId="0" fontId="116" fillId="38" borderId="0" applyNumberFormat="0" applyBorder="0" applyAlignment="0" applyProtection="0"/>
    <xf numFmtId="0" fontId="116" fillId="42" borderId="0" applyNumberFormat="0" applyBorder="0" applyAlignment="0" applyProtection="0"/>
    <xf numFmtId="0" fontId="116" fillId="43" borderId="0" applyNumberFormat="0" applyBorder="0" applyAlignment="0" applyProtection="0"/>
    <xf numFmtId="0" fontId="116" fillId="44" borderId="0" applyNumberFormat="0" applyBorder="0" applyAlignment="0" applyProtection="0"/>
    <xf numFmtId="0" fontId="116" fillId="45" borderId="0" applyNumberFormat="0" applyBorder="0" applyAlignment="0" applyProtection="0"/>
    <xf numFmtId="0" fontId="116" fillId="39" borderId="0" applyNumberFormat="0" applyBorder="0" applyAlignment="0" applyProtection="0"/>
    <xf numFmtId="0" fontId="116" fillId="38" borderId="0" applyNumberFormat="0" applyBorder="0" applyAlignment="0" applyProtection="0"/>
    <xf numFmtId="0" fontId="116" fillId="44" borderId="0" applyNumberFormat="0" applyBorder="0" applyAlignment="0" applyProtection="0"/>
    <xf numFmtId="0" fontId="116" fillId="46" borderId="0" applyNumberFormat="0" applyBorder="0" applyAlignment="0" applyProtection="0"/>
    <xf numFmtId="0" fontId="117" fillId="47" borderId="0" applyNumberFormat="0" applyBorder="0" applyAlignment="0" applyProtection="0"/>
    <xf numFmtId="0" fontId="117" fillId="45" borderId="0" applyNumberFormat="0" applyBorder="0" applyAlignment="0" applyProtection="0"/>
    <xf numFmtId="0" fontId="117" fillId="39" borderId="0" applyNumberFormat="0" applyBorder="0" applyAlignment="0" applyProtection="0"/>
    <xf numFmtId="0" fontId="117" fillId="40" borderId="0" applyNumberFormat="0" applyBorder="0" applyAlignment="0" applyProtection="0"/>
    <xf numFmtId="0" fontId="117" fillId="48" borderId="0" applyNumberFormat="0" applyBorder="0" applyAlignment="0" applyProtection="0"/>
    <xf numFmtId="0" fontId="117" fillId="41" borderId="0" applyNumberFormat="0" applyBorder="0" applyAlignment="0" applyProtection="0"/>
    <xf numFmtId="0" fontId="117" fillId="49" borderId="0" applyNumberFormat="0" applyBorder="0" applyAlignment="0" applyProtection="0"/>
    <xf numFmtId="0" fontId="117" fillId="50" borderId="0" applyNumberFormat="0" applyBorder="0" applyAlignment="0" applyProtection="0"/>
    <xf numFmtId="0" fontId="117" fillId="51" borderId="0" applyNumberFormat="0" applyBorder="0" applyAlignment="0" applyProtection="0"/>
    <xf numFmtId="0" fontId="117" fillId="40" borderId="0" applyNumberFormat="0" applyBorder="0" applyAlignment="0" applyProtection="0"/>
    <xf numFmtId="0" fontId="117" fillId="48" borderId="0" applyNumberFormat="0" applyBorder="0" applyAlignment="0" applyProtection="0"/>
    <xf numFmtId="0" fontId="117" fillId="52" borderId="0" applyNumberFormat="0" applyBorder="0" applyAlignment="0" applyProtection="0"/>
    <xf numFmtId="0" fontId="118" fillId="36" borderId="0" applyNumberFormat="0" applyBorder="0" applyAlignment="0" applyProtection="0"/>
    <xf numFmtId="0" fontId="119" fillId="53" borderId="42" applyNumberFormat="0" applyAlignment="0" applyProtection="0"/>
    <xf numFmtId="0" fontId="120" fillId="54" borderId="20" applyNumberFormat="0" applyAlignment="0" applyProtection="0"/>
    <xf numFmtId="171" fontId="1" fillId="0" borderId="0" applyFont="0" applyFill="0" applyBorder="0" applyAlignment="0" applyProtection="0"/>
    <xf numFmtId="174" fontId="37" fillId="0" borderId="0" applyFont="0" applyFill="0" applyBorder="0" applyAlignment="0" applyProtection="0"/>
    <xf numFmtId="0" fontId="121" fillId="0" borderId="0" applyNumberFormat="0" applyFill="0" applyBorder="0" applyAlignment="0" applyProtection="0"/>
    <xf numFmtId="0" fontId="122" fillId="37" borderId="0" applyNumberFormat="0" applyBorder="0" applyAlignment="0" applyProtection="0"/>
    <xf numFmtId="0" fontId="123" fillId="0" borderId="21" applyNumberFormat="0" applyFill="0" applyAlignment="0" applyProtection="0"/>
    <xf numFmtId="0" fontId="124" fillId="0" borderId="22" applyNumberFormat="0" applyFill="0" applyAlignment="0" applyProtection="0"/>
    <xf numFmtId="0" fontId="125" fillId="0" borderId="23" applyNumberFormat="0" applyFill="0" applyAlignment="0" applyProtection="0"/>
    <xf numFmtId="0" fontId="125" fillId="0" borderId="0" applyNumberFormat="0" applyFill="0" applyBorder="0" applyAlignment="0" applyProtection="0"/>
    <xf numFmtId="0" fontId="126" fillId="43" borderId="42" applyNumberFormat="0" applyAlignment="0" applyProtection="0"/>
    <xf numFmtId="0" fontId="127" fillId="0" borderId="24" applyNumberFormat="0" applyFill="0" applyAlignment="0" applyProtection="0"/>
    <xf numFmtId="0" fontId="128" fillId="55" borderId="0" applyNumberFormat="0" applyBorder="0" applyAlignment="0" applyProtection="0"/>
    <xf numFmtId="0" fontId="37" fillId="0" borderId="0"/>
    <xf numFmtId="0" fontId="1" fillId="0" borderId="0"/>
    <xf numFmtId="0" fontId="37" fillId="0" borderId="0"/>
    <xf numFmtId="0" fontId="116" fillId="56" borderId="43" applyNumberFormat="0" applyFont="0" applyAlignment="0" applyProtection="0"/>
    <xf numFmtId="0" fontId="129" fillId="53" borderId="44" applyNumberFormat="0" applyAlignment="0" applyProtection="0"/>
    <xf numFmtId="0" fontId="130" fillId="0" borderId="45" applyNumberFormat="0" applyFill="0" applyAlignment="0" applyProtection="0"/>
    <xf numFmtId="0" fontId="131" fillId="0" borderId="0" applyNumberFormat="0" applyFill="0" applyBorder="0" applyAlignment="0" applyProtection="0"/>
    <xf numFmtId="0" fontId="29" fillId="0" borderId="0"/>
    <xf numFmtId="0" fontId="31" fillId="0" borderId="0"/>
    <xf numFmtId="0" fontId="17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0" fontId="37" fillId="0" borderId="0"/>
    <xf numFmtId="0" fontId="36" fillId="0" borderId="0"/>
    <xf numFmtId="0" fontId="34" fillId="0" borderId="0"/>
    <xf numFmtId="0" fontId="31" fillId="0" borderId="0"/>
    <xf numFmtId="43" fontId="17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02" fillId="53" borderId="26" applyNumberFormat="0" applyAlignment="0" applyProtection="0"/>
    <xf numFmtId="0" fontId="31" fillId="0" borderId="0"/>
    <xf numFmtId="0" fontId="129" fillId="53" borderId="26" applyNumberFormat="0" applyAlignment="0" applyProtection="0"/>
    <xf numFmtId="172" fontId="1" fillId="0" borderId="0" applyFont="0" applyFill="0" applyBorder="0" applyAlignment="0" applyProtection="0"/>
    <xf numFmtId="0" fontId="136" fillId="0" borderId="0"/>
    <xf numFmtId="8" fontId="136" fillId="0" borderId="0" applyFont="0" applyFill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80" fillId="0" borderId="27" applyNumberFormat="0" applyFill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78" fillId="53" borderId="26" applyNumberFormat="0" applyAlignment="0" applyProtection="0"/>
    <xf numFmtId="0" fontId="93" fillId="0" borderId="0"/>
    <xf numFmtId="0" fontId="29" fillId="0" borderId="0"/>
    <xf numFmtId="0" fontId="107" fillId="0" borderId="27" applyNumberFormat="0" applyFill="0" applyAlignment="0" applyProtection="0"/>
    <xf numFmtId="0" fontId="129" fillId="53" borderId="26" applyNumberFormat="0" applyAlignment="0" applyProtection="0"/>
    <xf numFmtId="0" fontId="130" fillId="0" borderId="27" applyNumberFormat="0" applyFill="0" applyAlignment="0" applyProtection="0"/>
    <xf numFmtId="0" fontId="142" fillId="0" borderId="0"/>
    <xf numFmtId="8" fontId="142" fillId="0" borderId="0" applyFont="0" applyFill="0" applyProtection="0"/>
  </cellStyleXfs>
  <cellXfs count="669">
    <xf numFmtId="0" fontId="0" fillId="0" borderId="0" xfId="0"/>
    <xf numFmtId="0" fontId="21" fillId="0" borderId="14" xfId="34" applyFont="1" applyBorder="1" applyAlignment="1">
      <alignment horizontal="center" vertical="center" wrapText="1"/>
    </xf>
    <xf numFmtId="0" fontId="21" fillId="0" borderId="14" xfId="34" applyFont="1" applyBorder="1" applyAlignment="1">
      <alignment horizontal="left" vertical="center" wrapText="1"/>
    </xf>
    <xf numFmtId="0" fontId="19" fillId="0" borderId="0" xfId="36" applyFont="1">
      <alignment horizontal="left" vertical="top" wrapText="1"/>
    </xf>
    <xf numFmtId="0" fontId="21" fillId="0" borderId="14" xfId="36" applyFont="1" applyBorder="1" applyAlignment="1">
      <alignment horizontal="left" vertical="center" wrapText="1"/>
    </xf>
    <xf numFmtId="0" fontId="19" fillId="0" borderId="14" xfId="36" applyFont="1" applyBorder="1" applyAlignment="1">
      <alignment horizontal="left" vertical="center" wrapText="1"/>
    </xf>
    <xf numFmtId="0" fontId="21" fillId="0" borderId="14" xfId="36" applyFont="1" applyBorder="1" applyAlignment="1">
      <alignment vertical="center" wrapText="1"/>
    </xf>
    <xf numFmtId="0" fontId="21" fillId="0" borderId="14" xfId="36" applyFont="1" applyBorder="1" applyAlignment="1">
      <alignment horizontal="center" vertical="center" wrapText="1"/>
    </xf>
    <xf numFmtId="0" fontId="19" fillId="0" borderId="14" xfId="36" applyFont="1" applyBorder="1">
      <alignment horizontal="left" vertical="top" wrapText="1"/>
    </xf>
    <xf numFmtId="0" fontId="25" fillId="0" borderId="14" xfId="36" applyFont="1" applyBorder="1" applyAlignment="1">
      <alignment horizontal="left" vertical="center" wrapText="1"/>
    </xf>
    <xf numFmtId="0" fontId="24" fillId="0" borderId="0" xfId="36" applyFont="1">
      <alignment horizontal="left" vertical="top" wrapText="1"/>
    </xf>
    <xf numFmtId="0" fontId="19" fillId="0" borderId="14" xfId="36" applyFont="1" applyBorder="1" applyAlignment="1">
      <alignment horizontal="center" vertical="top" wrapText="1"/>
    </xf>
    <xf numFmtId="0" fontId="19" fillId="0" borderId="0" xfId="36" applyFont="1" applyAlignment="1">
      <alignment horizontal="center" vertical="top" wrapText="1"/>
    </xf>
    <xf numFmtId="0" fontId="19" fillId="0" borderId="0" xfId="36" applyFont="1" applyAlignment="1">
      <alignment vertical="top" wrapText="1"/>
    </xf>
    <xf numFmtId="0" fontId="21" fillId="0" borderId="0" xfId="39" applyFont="1" applyAlignment="1">
      <alignment vertical="center"/>
    </xf>
    <xf numFmtId="0" fontId="19" fillId="33" borderId="0" xfId="36" applyFont="1" applyFill="1" applyAlignment="1">
      <alignment horizontal="right" vertical="center"/>
    </xf>
    <xf numFmtId="169" fontId="21" fillId="0" borderId="14" xfId="41" applyNumberFormat="1" applyFont="1" applyFill="1" applyBorder="1" applyAlignment="1">
      <alignment horizontal="center" vertical="center" wrapText="1"/>
    </xf>
    <xf numFmtId="0" fontId="21" fillId="33" borderId="14" xfId="36" applyFont="1" applyFill="1" applyBorder="1" applyAlignment="1">
      <alignment horizontal="center" vertical="center" wrapText="1"/>
    </xf>
    <xf numFmtId="0" fontId="21" fillId="0" borderId="0" xfId="36" applyFont="1" applyAlignment="1">
      <alignment wrapText="1"/>
    </xf>
    <xf numFmtId="0" fontId="19" fillId="0" borderId="0" xfId="36" applyFont="1" applyAlignment="1"/>
    <xf numFmtId="0" fontId="25" fillId="0" borderId="0" xfId="36" applyFont="1" applyAlignment="1">
      <alignment horizontal="left" vertical="center" wrapText="1"/>
    </xf>
    <xf numFmtId="0" fontId="21" fillId="0" borderId="0" xfId="36" applyFont="1">
      <alignment horizontal="left" vertical="top" wrapText="1"/>
    </xf>
    <xf numFmtId="0" fontId="17" fillId="0" borderId="0" xfId="2355">
      <alignment horizontal="left" vertical="top" wrapText="1"/>
    </xf>
    <xf numFmtId="0" fontId="21" fillId="0" borderId="11" xfId="36" applyFont="1" applyBorder="1" applyAlignment="1">
      <alignment vertical="center"/>
    </xf>
    <xf numFmtId="0" fontId="21" fillId="0" borderId="29" xfId="36" applyFont="1" applyBorder="1" applyAlignment="1">
      <alignment horizontal="center" vertical="center" wrapText="1"/>
    </xf>
    <xf numFmtId="0" fontId="91" fillId="33" borderId="29" xfId="2355" applyFont="1" applyFill="1" applyBorder="1" applyAlignment="1">
      <alignment horizontal="center" vertical="top" wrapText="1"/>
    </xf>
    <xf numFmtId="0" fontId="21" fillId="0" borderId="12" xfId="36" applyFont="1" applyBorder="1" applyAlignment="1">
      <alignment vertical="center"/>
    </xf>
    <xf numFmtId="0" fontId="27" fillId="0" borderId="50" xfId="2355" applyFont="1" applyBorder="1" applyAlignment="1">
      <alignment vertical="top" wrapText="1"/>
    </xf>
    <xf numFmtId="0" fontId="25" fillId="33" borderId="40" xfId="0" applyFont="1" applyFill="1" applyBorder="1" applyAlignment="1">
      <alignment horizontal="left" vertical="center" wrapText="1"/>
    </xf>
    <xf numFmtId="0" fontId="21" fillId="0" borderId="50" xfId="36" applyFont="1" applyBorder="1" applyAlignment="1">
      <alignment horizontal="center" vertical="center" wrapText="1"/>
    </xf>
    <xf numFmtId="0" fontId="21" fillId="33" borderId="50" xfId="0" applyFont="1" applyFill="1" applyBorder="1" applyAlignment="1">
      <alignment vertical="center" wrapText="1"/>
    </xf>
    <xf numFmtId="0" fontId="27" fillId="33" borderId="50" xfId="0" applyFont="1" applyFill="1" applyBorder="1" applyAlignment="1">
      <alignment vertical="center" wrapText="1"/>
    </xf>
    <xf numFmtId="165" fontId="19" fillId="0" borderId="29" xfId="35" applyFont="1" applyBorder="1">
      <alignment horizontal="right" vertical="top"/>
    </xf>
    <xf numFmtId="0" fontId="21" fillId="0" borderId="17" xfId="36" applyFont="1" applyBorder="1" applyAlignment="1">
      <alignment horizontal="center" vertical="center" wrapText="1"/>
    </xf>
    <xf numFmtId="0" fontId="22" fillId="0" borderId="29" xfId="36" applyFont="1" applyBorder="1" applyAlignment="1">
      <alignment horizontal="center" vertical="center" wrapText="1"/>
    </xf>
    <xf numFmtId="0" fontId="22" fillId="0" borderId="14" xfId="36" applyFont="1" applyBorder="1" applyAlignment="1">
      <alignment horizontal="center" vertical="center" wrapText="1"/>
    </xf>
    <xf numFmtId="0" fontId="91" fillId="33" borderId="29" xfId="2355" applyFont="1" applyFill="1" applyBorder="1">
      <alignment horizontal="left" vertical="top" wrapText="1"/>
    </xf>
    <xf numFmtId="0" fontId="92" fillId="33" borderId="29" xfId="2355" applyFont="1" applyFill="1" applyBorder="1">
      <alignment horizontal="left" vertical="top" wrapText="1"/>
    </xf>
    <xf numFmtId="0" fontId="92" fillId="33" borderId="29" xfId="2355" applyFont="1" applyFill="1" applyBorder="1" applyAlignment="1">
      <alignment horizontal="center" vertical="top" wrapText="1"/>
    </xf>
    <xf numFmtId="0" fontId="92" fillId="33" borderId="29" xfId="2355" applyFont="1" applyFill="1" applyBorder="1" applyAlignment="1">
      <alignment horizontal="left" vertical="center" wrapText="1"/>
    </xf>
    <xf numFmtId="0" fontId="27" fillId="33" borderId="29" xfId="0" applyFont="1" applyFill="1" applyBorder="1" applyAlignment="1">
      <alignment horizontal="left" vertical="top" wrapText="1"/>
    </xf>
    <xf numFmtId="0" fontId="25" fillId="33" borderId="29" xfId="0" applyFont="1" applyFill="1" applyBorder="1" applyAlignment="1">
      <alignment horizontal="left" vertical="top" wrapText="1"/>
    </xf>
    <xf numFmtId="165" fontId="21" fillId="0" borderId="29" xfId="35" applyFont="1" applyBorder="1">
      <alignment horizontal="right" vertical="top"/>
    </xf>
    <xf numFmtId="165" fontId="19" fillId="0" borderId="41" xfId="35" applyFont="1" applyBorder="1">
      <alignment horizontal="right" vertical="top"/>
    </xf>
    <xf numFmtId="165" fontId="21" fillId="0" borderId="41" xfId="35" applyFont="1" applyBorder="1">
      <alignment horizontal="right" vertical="top"/>
    </xf>
    <xf numFmtId="0" fontId="19" fillId="0" borderId="50" xfId="5631" applyFont="1" applyBorder="1"/>
    <xf numFmtId="0" fontId="22" fillId="0" borderId="50" xfId="36" applyFont="1" applyBorder="1" applyAlignment="1">
      <alignment horizontal="center" vertical="center" wrapText="1"/>
    </xf>
    <xf numFmtId="0" fontId="27" fillId="0" borderId="40" xfId="2355" applyFont="1" applyBorder="1">
      <alignment horizontal="left" vertical="top" wrapText="1"/>
    </xf>
    <xf numFmtId="0" fontId="25" fillId="33" borderId="50" xfId="0" applyFont="1" applyFill="1" applyBorder="1" applyAlignment="1">
      <alignment horizontal="left" vertical="center" wrapText="1"/>
    </xf>
    <xf numFmtId="0" fontId="19" fillId="0" borderId="0" xfId="36" applyFont="1" applyAlignment="1">
      <alignment horizontal="left" vertical="center" wrapText="1"/>
    </xf>
    <xf numFmtId="0" fontId="21" fillId="0" borderId="16" xfId="36" applyFont="1" applyBorder="1" applyAlignment="1">
      <alignment vertical="center"/>
    </xf>
    <xf numFmtId="165" fontId="21" fillId="0" borderId="52" xfId="35" applyFont="1" applyBorder="1">
      <alignment horizontal="right" vertical="top"/>
    </xf>
    <xf numFmtId="0" fontId="21" fillId="33" borderId="51" xfId="0" applyFont="1" applyFill="1" applyBorder="1" applyAlignment="1">
      <alignment horizontal="center" vertical="top"/>
    </xf>
    <xf numFmtId="0" fontId="19" fillId="0" borderId="50" xfId="5631" applyFont="1" applyBorder="1" applyAlignment="1">
      <alignment horizontal="center" vertical="center" wrapText="1"/>
    </xf>
    <xf numFmtId="0" fontId="21" fillId="33" borderId="50" xfId="0" applyFont="1" applyFill="1" applyBorder="1" applyAlignment="1">
      <alignment horizontal="center" vertical="center" wrapText="1"/>
    </xf>
    <xf numFmtId="165" fontId="21" fillId="33" borderId="50" xfId="0" applyNumberFormat="1" applyFont="1" applyFill="1" applyBorder="1" applyAlignment="1">
      <alignment vertical="center" wrapText="1"/>
    </xf>
    <xf numFmtId="0" fontId="21" fillId="0" borderId="0" xfId="5631" applyFont="1" applyAlignment="1">
      <alignment horizontal="center" vertical="top"/>
    </xf>
    <xf numFmtId="0" fontId="21" fillId="0" borderId="48" xfId="36" applyFont="1" applyBorder="1" applyAlignment="1">
      <alignment horizontal="center" vertical="center" wrapText="1"/>
    </xf>
    <xf numFmtId="0" fontId="25" fillId="33" borderId="50" xfId="0" applyFont="1" applyFill="1" applyBorder="1" applyAlignment="1">
      <alignment vertical="center" wrapText="1"/>
    </xf>
    <xf numFmtId="0" fontId="19" fillId="0" borderId="0" xfId="5631" applyFont="1"/>
    <xf numFmtId="0" fontId="19" fillId="0" borderId="0" xfId="5631" applyFont="1" applyAlignment="1">
      <alignment horizontal="right"/>
    </xf>
    <xf numFmtId="0" fontId="19" fillId="0" borderId="10" xfId="5631" applyFont="1" applyBorder="1"/>
    <xf numFmtId="0" fontId="19" fillId="0" borderId="10" xfId="5631" applyFont="1" applyBorder="1" applyAlignment="1">
      <alignment horizontal="right"/>
    </xf>
    <xf numFmtId="0" fontId="19" fillId="0" borderId="0" xfId="5631" applyFont="1" applyAlignment="1">
      <alignment horizontal="left" vertical="top" wrapText="1"/>
    </xf>
    <xf numFmtId="0" fontId="21" fillId="0" borderId="14" xfId="0" applyFont="1" applyBorder="1" applyAlignment="1">
      <alignment horizontal="center" vertical="center" wrapText="1"/>
    </xf>
    <xf numFmtId="0" fontId="21" fillId="0" borderId="50" xfId="36" applyFont="1" applyBorder="1" applyAlignment="1">
      <alignment horizontal="left" vertical="center" wrapText="1"/>
    </xf>
    <xf numFmtId="165" fontId="21" fillId="0" borderId="50" xfId="35" applyFont="1" applyBorder="1">
      <alignment horizontal="right" vertical="top"/>
    </xf>
    <xf numFmtId="0" fontId="26" fillId="0" borderId="50" xfId="71" applyFont="1" applyBorder="1" applyAlignment="1">
      <alignment horizontal="left" vertical="center" wrapText="1"/>
    </xf>
    <xf numFmtId="0" fontId="26" fillId="0" borderId="50" xfId="0" applyFont="1" applyBorder="1" applyAlignment="1">
      <alignment horizontal="center" vertical="center" wrapText="1"/>
    </xf>
    <xf numFmtId="0" fontId="21" fillId="0" borderId="29" xfId="34" applyFont="1" applyBorder="1" applyAlignment="1">
      <alignment horizontal="left" vertical="center" wrapText="1"/>
    </xf>
    <xf numFmtId="169" fontId="21" fillId="0" borderId="50" xfId="41" applyNumberFormat="1" applyFont="1" applyFill="1" applyBorder="1" applyAlignment="1">
      <alignment horizontal="center" vertical="center" wrapText="1"/>
    </xf>
    <xf numFmtId="0" fontId="21" fillId="33" borderId="50" xfId="36" applyFont="1" applyFill="1" applyBorder="1" applyAlignment="1">
      <alignment horizontal="center" vertical="center" wrapText="1"/>
    </xf>
    <xf numFmtId="0" fontId="21" fillId="33" borderId="50" xfId="37" applyFont="1" applyFill="1" applyBorder="1" applyAlignment="1">
      <alignment horizontal="center" vertical="center" wrapText="1"/>
    </xf>
    <xf numFmtId="165" fontId="19" fillId="0" borderId="41" xfId="35" applyFont="1" applyBorder="1" applyAlignment="1">
      <alignment horizontal="right" vertical="center"/>
    </xf>
    <xf numFmtId="0" fontId="19" fillId="0" borderId="29" xfId="36" applyFont="1" applyBorder="1" applyAlignment="1">
      <alignment horizontal="left" vertical="center" wrapText="1"/>
    </xf>
    <xf numFmtId="0" fontId="19" fillId="0" borderId="50" xfId="36" applyFont="1" applyBorder="1" applyAlignment="1">
      <alignment horizontal="left" vertical="center" wrapText="1"/>
    </xf>
    <xf numFmtId="0" fontId="21" fillId="0" borderId="0" xfId="36" applyFont="1" applyAlignment="1">
      <alignment horizontal="center" vertical="center" wrapText="1"/>
    </xf>
    <xf numFmtId="165" fontId="19" fillId="0" borderId="0" xfId="35" applyFont="1" applyBorder="1" applyAlignment="1">
      <alignment horizontal="right" vertical="center"/>
    </xf>
    <xf numFmtId="165" fontId="19" fillId="0" borderId="50" xfId="35" applyFont="1" applyBorder="1">
      <alignment horizontal="right" vertical="top"/>
    </xf>
    <xf numFmtId="0" fontId="26" fillId="0" borderId="0" xfId="0" applyFont="1"/>
    <xf numFmtId="165" fontId="19" fillId="60" borderId="41" xfId="35" applyFont="1" applyFill="1" applyBorder="1" applyAlignment="1">
      <alignment horizontal="right" vertical="center"/>
    </xf>
    <xf numFmtId="0" fontId="19" fillId="60" borderId="0" xfId="36" applyFont="1" applyFill="1" applyAlignment="1"/>
    <xf numFmtId="0" fontId="21" fillId="0" borderId="0" xfId="36" applyFont="1" applyAlignment="1">
      <alignment horizontal="center" vertical="center"/>
    </xf>
    <xf numFmtId="0" fontId="21" fillId="0" borderId="0" xfId="36" applyFont="1" applyAlignment="1">
      <alignment horizontal="left" vertical="center" wrapText="1"/>
    </xf>
    <xf numFmtId="0" fontId="18" fillId="33" borderId="0" xfId="36" applyFont="1" applyFill="1">
      <alignment horizontal="left" vertical="top" wrapText="1"/>
    </xf>
    <xf numFmtId="0" fontId="18" fillId="33" borderId="0" xfId="36" applyFont="1" applyFill="1" applyAlignment="1"/>
    <xf numFmtId="169" fontId="18" fillId="33" borderId="0" xfId="5959" applyNumberFormat="1" applyFont="1" applyFill="1" applyAlignment="1">
      <alignment horizontal="right"/>
    </xf>
    <xf numFmtId="0" fontId="20" fillId="33" borderId="0" xfId="36" applyFont="1" applyFill="1" applyAlignment="1">
      <alignment horizontal="center" vertical="top" wrapText="1"/>
    </xf>
    <xf numFmtId="0" fontId="21" fillId="33" borderId="50" xfId="36" applyFont="1" applyFill="1" applyBorder="1" applyAlignment="1">
      <alignment horizontal="center" vertical="top" wrapText="1"/>
    </xf>
    <xf numFmtId="168" fontId="19" fillId="33" borderId="50" xfId="5960" applyNumberFormat="1" applyFont="1" applyFill="1" applyBorder="1" applyAlignment="1">
      <alignment horizontal="center" vertical="center" wrapText="1"/>
    </xf>
    <xf numFmtId="0" fontId="20" fillId="33" borderId="0" xfId="36" applyFont="1" applyFill="1" applyAlignment="1">
      <alignment horizontal="center" vertical="center" wrapText="1"/>
    </xf>
    <xf numFmtId="0" fontId="19" fillId="33" borderId="50" xfId="5958" applyFont="1" applyFill="1" applyBorder="1" applyAlignment="1">
      <alignment horizontal="center" vertical="center" wrapText="1"/>
    </xf>
    <xf numFmtId="168" fontId="21" fillId="33" borderId="50" xfId="5960" applyNumberFormat="1" applyFont="1" applyFill="1" applyBorder="1" applyAlignment="1">
      <alignment horizontal="right" vertical="center" wrapText="1"/>
    </xf>
    <xf numFmtId="0" fontId="18" fillId="33" borderId="0" xfId="36" applyFont="1" applyFill="1" applyAlignment="1">
      <alignment horizontal="left" vertical="center" wrapText="1"/>
    </xf>
    <xf numFmtId="0" fontId="19" fillId="33" borderId="0" xfId="36" applyFont="1" applyFill="1">
      <alignment horizontal="left" vertical="top" wrapText="1"/>
    </xf>
    <xf numFmtId="168" fontId="22" fillId="33" borderId="50" xfId="36" applyNumberFormat="1" applyFont="1" applyFill="1" applyBorder="1" applyAlignment="1">
      <alignment horizontal="right" vertical="center" wrapText="1"/>
    </xf>
    <xf numFmtId="169" fontId="19" fillId="33" borderId="50" xfId="5960" applyNumberFormat="1" applyFont="1" applyFill="1" applyBorder="1" applyAlignment="1">
      <alignment horizontal="right" vertical="top" wrapText="1"/>
    </xf>
    <xf numFmtId="0" fontId="21" fillId="33" borderId="47" xfId="36" applyFont="1" applyFill="1" applyBorder="1">
      <alignment horizontal="left" vertical="top" wrapText="1"/>
    </xf>
    <xf numFmtId="0" fontId="18" fillId="33" borderId="49" xfId="36" applyFont="1" applyFill="1" applyBorder="1" applyAlignment="1">
      <alignment vertical="top" wrapText="1"/>
    </xf>
    <xf numFmtId="0" fontId="18" fillId="33" borderId="47" xfId="36" applyFont="1" applyFill="1" applyBorder="1">
      <alignment horizontal="left" vertical="top" wrapText="1"/>
    </xf>
    <xf numFmtId="0" fontId="19" fillId="33" borderId="50" xfId="36" applyFont="1" applyFill="1" applyBorder="1" applyAlignment="1">
      <alignment horizontal="center" vertical="top" wrapText="1"/>
    </xf>
    <xf numFmtId="0" fontId="19" fillId="33" borderId="50" xfId="36" applyFont="1" applyFill="1" applyBorder="1">
      <alignment horizontal="left" vertical="top" wrapText="1"/>
    </xf>
    <xf numFmtId="0" fontId="18" fillId="33" borderId="50" xfId="36" applyFont="1" applyFill="1" applyBorder="1" applyAlignment="1">
      <alignment horizontal="center" vertical="center" wrapText="1"/>
    </xf>
    <xf numFmtId="0" fontId="25" fillId="0" borderId="50" xfId="36" applyFont="1" applyBorder="1" applyAlignment="1">
      <alignment horizontal="left" vertical="center" wrapText="1"/>
    </xf>
    <xf numFmtId="0" fontId="27" fillId="59" borderId="50" xfId="36" applyFont="1" applyFill="1" applyBorder="1" applyAlignment="1">
      <alignment horizontal="left" vertical="center" wrapText="1"/>
    </xf>
    <xf numFmtId="0" fontId="27" fillId="0" borderId="50" xfId="36" applyFont="1" applyBorder="1" applyAlignment="1">
      <alignment horizontal="left" vertical="center" wrapText="1"/>
    </xf>
    <xf numFmtId="165" fontId="19" fillId="59" borderId="50" xfId="36" applyNumberFormat="1" applyFont="1" applyFill="1" applyBorder="1" applyAlignment="1">
      <alignment horizontal="right" vertical="center" wrapText="1"/>
    </xf>
    <xf numFmtId="0" fontId="21" fillId="0" borderId="50" xfId="2355" applyFont="1" applyBorder="1" applyAlignment="1">
      <alignment vertical="center" wrapText="1"/>
    </xf>
    <xf numFmtId="0" fontId="19" fillId="0" borderId="50" xfId="2355" applyFont="1" applyBorder="1" applyAlignment="1">
      <alignment horizontal="left" vertical="center" wrapText="1"/>
    </xf>
    <xf numFmtId="0" fontId="132" fillId="33" borderId="50" xfId="0" applyFont="1" applyFill="1" applyBorder="1" applyAlignment="1">
      <alignment horizontal="left" vertical="center" wrapText="1"/>
    </xf>
    <xf numFmtId="169" fontId="21" fillId="0" borderId="50" xfId="41" applyNumberFormat="1" applyFont="1" applyFill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2" fillId="0" borderId="50" xfId="0" applyFont="1" applyBorder="1" applyAlignment="1">
      <alignment horizontal="left" vertical="center" wrapText="1"/>
    </xf>
    <xf numFmtId="165" fontId="19" fillId="0" borderId="50" xfId="35" applyFont="1" applyBorder="1" applyAlignment="1">
      <alignment horizontal="right" vertical="center"/>
    </xf>
    <xf numFmtId="0" fontId="25" fillId="0" borderId="0" xfId="0" applyFont="1" applyAlignment="1">
      <alignment horizontal="left" vertical="center" wrapText="1"/>
    </xf>
    <xf numFmtId="0" fontId="25" fillId="0" borderId="50" xfId="0" applyFont="1" applyBorder="1" applyAlignment="1">
      <alignment horizontal="left" vertical="center" wrapText="1"/>
    </xf>
    <xf numFmtId="0" fontId="26" fillId="0" borderId="50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5" fillId="0" borderId="11" xfId="36" applyFont="1" applyBorder="1" applyAlignment="1">
      <alignment horizontal="left" vertical="center" wrapText="1"/>
    </xf>
    <xf numFmtId="0" fontId="25" fillId="0" borderId="12" xfId="36" applyFont="1" applyBorder="1" applyAlignment="1">
      <alignment horizontal="left" vertical="center" wrapText="1"/>
    </xf>
    <xf numFmtId="0" fontId="18" fillId="33" borderId="0" xfId="36" applyFont="1" applyFill="1" applyAlignment="1">
      <alignment horizontal="center" vertical="center" wrapText="1"/>
    </xf>
    <xf numFmtId="0" fontId="19" fillId="33" borderId="49" xfId="36" applyFont="1" applyFill="1" applyBorder="1" applyAlignment="1">
      <alignment horizontal="center" vertical="center" wrapText="1"/>
    </xf>
    <xf numFmtId="168" fontId="19" fillId="33" borderId="50" xfId="5960" applyNumberFormat="1" applyFont="1" applyFill="1" applyBorder="1" applyAlignment="1">
      <alignment horizontal="right" vertical="center" wrapText="1"/>
    </xf>
    <xf numFmtId="0" fontId="21" fillId="0" borderId="47" xfId="34" applyFont="1" applyBorder="1" applyAlignment="1">
      <alignment horizontal="center" vertical="center" wrapText="1"/>
    </xf>
    <xf numFmtId="0" fontId="19" fillId="0" borderId="0" xfId="34" applyFont="1">
      <alignment horizontal="left" vertical="top" wrapText="1"/>
    </xf>
    <xf numFmtId="0" fontId="21" fillId="0" borderId="0" xfId="34" applyFont="1" applyAlignment="1">
      <alignment horizontal="center" vertical="top" wrapText="1"/>
    </xf>
    <xf numFmtId="0" fontId="19" fillId="0" borderId="0" xfId="34" applyFont="1" applyAlignment="1"/>
    <xf numFmtId="0" fontId="19" fillId="0" borderId="14" xfId="34" applyFont="1" applyBorder="1" applyAlignment="1">
      <alignment horizontal="left" vertical="center" wrapText="1"/>
    </xf>
    <xf numFmtId="168" fontId="19" fillId="0" borderId="0" xfId="34" applyNumberFormat="1" applyFont="1">
      <alignment horizontal="left" vertical="top" wrapText="1"/>
    </xf>
    <xf numFmtId="0" fontId="21" fillId="0" borderId="0" xfId="34" applyFont="1">
      <alignment horizontal="left" vertical="top" wrapText="1"/>
    </xf>
    <xf numFmtId="0" fontId="21" fillId="0" borderId="0" xfId="34" applyFont="1" applyAlignment="1">
      <alignment horizontal="center" vertical="center" wrapText="1"/>
    </xf>
    <xf numFmtId="0" fontId="21" fillId="0" borderId="50" xfId="0" applyFont="1" applyBorder="1" applyAlignment="1">
      <alignment horizontal="left" vertical="center" wrapText="1"/>
    </xf>
    <xf numFmtId="0" fontId="19" fillId="0" borderId="50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21" fillId="0" borderId="29" xfId="0" applyFont="1" applyBorder="1" applyAlignment="1">
      <alignment horizontal="left" vertical="center" wrapText="1"/>
    </xf>
    <xf numFmtId="0" fontId="19" fillId="0" borderId="29" xfId="0" applyFont="1" applyBorder="1" applyAlignment="1">
      <alignment horizontal="left" vertical="center" wrapText="1"/>
    </xf>
    <xf numFmtId="0" fontId="25" fillId="0" borderId="29" xfId="34" applyFont="1" applyBorder="1" applyAlignment="1">
      <alignment horizontal="left" vertical="center" wrapText="1"/>
    </xf>
    <xf numFmtId="0" fontId="19" fillId="0" borderId="29" xfId="34" applyFont="1" applyBorder="1" applyAlignment="1">
      <alignment horizontal="left" vertical="center" wrapText="1"/>
    </xf>
    <xf numFmtId="0" fontId="19" fillId="0" borderId="0" xfId="34" applyFont="1" applyAlignment="1">
      <alignment horizontal="left" vertical="center" wrapText="1"/>
    </xf>
    <xf numFmtId="165" fontId="21" fillId="0" borderId="14" xfId="35" applyFont="1" applyBorder="1" applyAlignment="1">
      <alignment horizontal="right" vertical="center"/>
    </xf>
    <xf numFmtId="0" fontId="19" fillId="0" borderId="50" xfId="34" applyFont="1" applyBorder="1" applyAlignment="1">
      <alignment horizontal="left" vertical="center" wrapText="1"/>
    </xf>
    <xf numFmtId="168" fontId="21" fillId="0" borderId="50" xfId="34" applyNumberFormat="1" applyFont="1" applyBorder="1" applyAlignment="1">
      <alignment horizontal="right" vertical="center" wrapText="1"/>
    </xf>
    <xf numFmtId="165" fontId="21" fillId="0" borderId="29" xfId="35" applyFont="1" applyBorder="1" applyAlignment="1">
      <alignment horizontal="right" vertical="center"/>
    </xf>
    <xf numFmtId="175" fontId="21" fillId="0" borderId="29" xfId="35" applyNumberFormat="1" applyFont="1" applyBorder="1" applyAlignment="1">
      <alignment horizontal="right" vertical="center"/>
    </xf>
    <xf numFmtId="165" fontId="21" fillId="0" borderId="29" xfId="35" applyFont="1" applyFill="1" applyBorder="1" applyAlignment="1">
      <alignment horizontal="right" vertical="center"/>
    </xf>
    <xf numFmtId="0" fontId="19" fillId="33" borderId="0" xfId="36" applyFont="1" applyFill="1" applyAlignment="1">
      <alignment vertical="center"/>
    </xf>
    <xf numFmtId="0" fontId="21" fillId="33" borderId="11" xfId="36" applyFont="1" applyFill="1" applyBorder="1" applyAlignment="1">
      <alignment vertical="center"/>
    </xf>
    <xf numFmtId="0" fontId="21" fillId="33" borderId="16" xfId="36" applyFont="1" applyFill="1" applyBorder="1" applyAlignment="1">
      <alignment vertical="center"/>
    </xf>
    <xf numFmtId="0" fontId="21" fillId="33" borderId="0" xfId="36" applyFont="1" applyFill="1" applyAlignment="1">
      <alignment vertical="center"/>
    </xf>
    <xf numFmtId="0" fontId="19" fillId="0" borderId="0" xfId="36" applyFont="1" applyAlignment="1">
      <alignment vertical="center"/>
    </xf>
    <xf numFmtId="0" fontId="21" fillId="33" borderId="14" xfId="36" applyFont="1" applyFill="1" applyBorder="1" applyAlignment="1">
      <alignment vertical="center" wrapText="1"/>
    </xf>
    <xf numFmtId="0" fontId="27" fillId="0" borderId="29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7" fillId="0" borderId="14" xfId="36" applyFont="1" applyBorder="1" applyAlignment="1">
      <alignment horizontal="left" vertical="center" wrapText="1"/>
    </xf>
    <xf numFmtId="0" fontId="21" fillId="0" borderId="0" xfId="36" applyFont="1" applyAlignment="1">
      <alignment vertical="center" wrapText="1"/>
    </xf>
    <xf numFmtId="0" fontId="27" fillId="0" borderId="0" xfId="36" applyFont="1" applyAlignment="1">
      <alignment horizontal="left" vertical="center" wrapText="1"/>
    </xf>
    <xf numFmtId="0" fontId="19" fillId="33" borderId="0" xfId="36" applyFont="1" applyFill="1" applyAlignment="1">
      <alignment horizontal="left" vertical="center"/>
    </xf>
    <xf numFmtId="0" fontId="22" fillId="0" borderId="14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7" fillId="0" borderId="15" xfId="36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 wrapText="1"/>
    </xf>
    <xf numFmtId="0" fontId="21" fillId="33" borderId="12" xfId="36" applyFont="1" applyFill="1" applyBorder="1" applyAlignment="1">
      <alignment vertical="center"/>
    </xf>
    <xf numFmtId="0" fontId="19" fillId="33" borderId="29" xfId="36" applyFont="1" applyFill="1" applyBorder="1" applyAlignment="1">
      <alignment horizontal="center" vertical="center" wrapText="1"/>
    </xf>
    <xf numFmtId="169" fontId="19" fillId="0" borderId="29" xfId="41" applyNumberFormat="1" applyFont="1" applyFill="1" applyBorder="1" applyAlignment="1">
      <alignment horizontal="right" vertical="center" wrapText="1"/>
    </xf>
    <xf numFmtId="169" fontId="19" fillId="0" borderId="29" xfId="41" applyNumberFormat="1" applyFont="1" applyFill="1" applyBorder="1" applyAlignment="1">
      <alignment horizontal="left" vertical="center" wrapText="1"/>
    </xf>
    <xf numFmtId="169" fontId="19" fillId="60" borderId="29" xfId="41" applyNumberFormat="1" applyFont="1" applyFill="1" applyBorder="1" applyAlignment="1">
      <alignment horizontal="right" vertical="center" wrapText="1"/>
    </xf>
    <xf numFmtId="43" fontId="19" fillId="0" borderId="0" xfId="5813" applyFont="1" applyBorder="1" applyAlignment="1">
      <alignment horizontal="right" vertical="center" wrapText="1"/>
    </xf>
    <xf numFmtId="0" fontId="19" fillId="33" borderId="50" xfId="36" applyFont="1" applyFill="1" applyBorder="1" applyAlignment="1">
      <alignment horizontal="right" vertical="center"/>
    </xf>
    <xf numFmtId="0" fontId="19" fillId="0" borderId="50" xfId="36" applyFont="1" applyBorder="1" applyAlignment="1">
      <alignment vertical="center"/>
    </xf>
    <xf numFmtId="0" fontId="19" fillId="0" borderId="11" xfId="36" applyFont="1" applyBorder="1" applyAlignment="1">
      <alignment horizontal="left" vertical="center" wrapText="1"/>
    </xf>
    <xf numFmtId="165" fontId="19" fillId="0" borderId="14" xfId="35" applyFont="1" applyFill="1" applyBorder="1" applyAlignment="1">
      <alignment horizontal="right" vertical="center"/>
    </xf>
    <xf numFmtId="170" fontId="19" fillId="0" borderId="41" xfId="35" applyNumberFormat="1" applyFont="1" applyBorder="1" applyAlignment="1">
      <alignment horizontal="right" vertical="center"/>
    </xf>
    <xf numFmtId="165" fontId="19" fillId="0" borderId="50" xfId="35" applyFont="1" applyFill="1" applyBorder="1" applyAlignment="1">
      <alignment horizontal="right" vertical="center"/>
    </xf>
    <xf numFmtId="0" fontId="19" fillId="0" borderId="49" xfId="36" applyFont="1" applyBorder="1" applyAlignment="1">
      <alignment horizontal="left" vertical="center" wrapText="1"/>
    </xf>
    <xf numFmtId="0" fontId="19" fillId="0" borderId="0" xfId="36" applyFont="1" applyAlignment="1">
      <alignment horizontal="right" vertical="center" wrapText="1"/>
    </xf>
    <xf numFmtId="165" fontId="19" fillId="60" borderId="14" xfId="35" applyFont="1" applyFill="1" applyBorder="1" applyAlignment="1">
      <alignment horizontal="right" vertical="center"/>
    </xf>
    <xf numFmtId="165" fontId="19" fillId="0" borderId="0" xfId="38" applyFont="1" applyBorder="1" applyAlignment="1">
      <alignment horizontal="right" vertical="center"/>
    </xf>
    <xf numFmtId="0" fontId="19" fillId="0" borderId="50" xfId="36" applyFont="1" applyBorder="1" applyAlignment="1">
      <alignment horizontal="right" vertical="center" wrapText="1"/>
    </xf>
    <xf numFmtId="0" fontId="26" fillId="0" borderId="14" xfId="0" applyFont="1" applyBorder="1" applyAlignment="1">
      <alignment vertical="center"/>
    </xf>
    <xf numFmtId="0" fontId="19" fillId="0" borderId="14" xfId="0" applyFont="1" applyBorder="1" applyAlignment="1">
      <alignment horizontal="right" vertical="center" wrapText="1"/>
    </xf>
    <xf numFmtId="165" fontId="19" fillId="0" borderId="29" xfId="35" applyFont="1" applyBorder="1" applyAlignment="1">
      <alignment horizontal="right" vertical="center"/>
    </xf>
    <xf numFmtId="165" fontId="19" fillId="0" borderId="50" xfId="42" applyNumberFormat="1" applyFont="1" applyBorder="1" applyAlignment="1">
      <alignment horizontal="right" vertical="center"/>
    </xf>
    <xf numFmtId="0" fontId="19" fillId="0" borderId="14" xfId="0" applyFont="1" applyBorder="1" applyAlignment="1">
      <alignment horizontal="left" vertical="center" wrapText="1"/>
    </xf>
    <xf numFmtId="170" fontId="19" fillId="0" borderId="14" xfId="42" applyFont="1" applyBorder="1" applyAlignment="1">
      <alignment horizontal="right" vertical="center"/>
    </xf>
    <xf numFmtId="165" fontId="19" fillId="0" borderId="14" xfId="42" applyNumberFormat="1" applyFont="1" applyBorder="1" applyAlignment="1">
      <alignment horizontal="right" vertical="center"/>
    </xf>
    <xf numFmtId="165" fontId="19" fillId="60" borderId="14" xfId="42" applyNumberFormat="1" applyFont="1" applyFill="1" applyBorder="1" applyAlignment="1">
      <alignment horizontal="right" vertical="center"/>
    </xf>
    <xf numFmtId="167" fontId="19" fillId="0" borderId="0" xfId="38" applyNumberFormat="1" applyFont="1" applyBorder="1" applyAlignment="1">
      <alignment horizontal="right" vertical="center"/>
    </xf>
    <xf numFmtId="176" fontId="19" fillId="0" borderId="50" xfId="36" applyNumberFormat="1" applyFont="1" applyBorder="1" applyAlignment="1">
      <alignment vertical="center"/>
    </xf>
    <xf numFmtId="0" fontId="19" fillId="0" borderId="0" xfId="36" applyFont="1" applyAlignment="1">
      <alignment horizontal="left" vertical="center"/>
    </xf>
    <xf numFmtId="165" fontId="19" fillId="0" borderId="0" xfId="38" applyFont="1" applyFill="1" applyBorder="1" applyAlignment="1">
      <alignment horizontal="right" vertical="center"/>
    </xf>
    <xf numFmtId="165" fontId="19" fillId="0" borderId="50" xfId="38" applyFont="1" applyFill="1" applyBorder="1" applyAlignment="1">
      <alignment horizontal="right" vertical="center"/>
    </xf>
    <xf numFmtId="165" fontId="25" fillId="0" borderId="14" xfId="35" applyFont="1" applyFill="1" applyBorder="1" applyAlignment="1">
      <alignment horizontal="right" vertical="center"/>
    </xf>
    <xf numFmtId="167" fontId="19" fillId="0" borderId="12" xfId="38" applyNumberFormat="1" applyFont="1" applyFill="1" applyBorder="1" applyAlignment="1">
      <alignment horizontal="right" vertical="center"/>
    </xf>
    <xf numFmtId="0" fontId="19" fillId="0" borderId="12" xfId="36" applyFont="1" applyBorder="1" applyAlignment="1">
      <alignment vertical="center" wrapText="1"/>
    </xf>
    <xf numFmtId="165" fontId="19" fillId="0" borderId="12" xfId="38" applyFont="1" applyFill="1" applyBorder="1" applyAlignment="1">
      <alignment horizontal="right" vertical="center"/>
    </xf>
    <xf numFmtId="169" fontId="19" fillId="0" borderId="14" xfId="41" applyNumberFormat="1" applyFont="1" applyFill="1" applyBorder="1" applyAlignment="1">
      <alignment horizontal="left" vertical="center" wrapText="1"/>
    </xf>
    <xf numFmtId="169" fontId="19" fillId="0" borderId="0" xfId="41" applyNumberFormat="1" applyFont="1" applyFill="1" applyBorder="1" applyAlignment="1">
      <alignment horizontal="left" vertical="center" wrapText="1"/>
    </xf>
    <xf numFmtId="169" fontId="19" fillId="0" borderId="0" xfId="41" applyNumberFormat="1" applyFont="1" applyFill="1" applyAlignment="1">
      <alignment horizontal="left" vertical="center" wrapText="1"/>
    </xf>
    <xf numFmtId="0" fontId="19" fillId="58" borderId="0" xfId="36" applyFont="1" applyFill="1" applyAlignment="1">
      <alignment horizontal="left" vertical="center" wrapText="1"/>
    </xf>
    <xf numFmtId="169" fontId="19" fillId="0" borderId="14" xfId="41" applyNumberFormat="1" applyFont="1" applyFill="1" applyBorder="1" applyAlignment="1">
      <alignment horizontal="right" vertical="center" wrapText="1"/>
    </xf>
    <xf numFmtId="0" fontId="22" fillId="0" borderId="29" xfId="0" applyFont="1" applyBorder="1" applyAlignment="1">
      <alignment horizontal="left" vertical="center" wrapText="1"/>
    </xf>
    <xf numFmtId="0" fontId="26" fillId="0" borderId="29" xfId="0" applyFont="1" applyBorder="1" applyAlignment="1">
      <alignment horizontal="left" vertical="center" wrapText="1"/>
    </xf>
    <xf numFmtId="166" fontId="21" fillId="0" borderId="50" xfId="36" applyNumberFormat="1" applyFont="1" applyBorder="1" applyAlignment="1">
      <alignment horizontal="right" vertical="center" wrapText="1"/>
    </xf>
    <xf numFmtId="169" fontId="19" fillId="0" borderId="50" xfId="41" applyNumberFormat="1" applyFont="1" applyFill="1" applyBorder="1" applyAlignment="1">
      <alignment horizontal="left" vertical="center" wrapText="1"/>
    </xf>
    <xf numFmtId="0" fontId="135" fillId="0" borderId="50" xfId="0" applyFont="1" applyBorder="1" applyAlignment="1">
      <alignment horizontal="left" vertical="center" wrapText="1"/>
    </xf>
    <xf numFmtId="0" fontId="134" fillId="0" borderId="50" xfId="0" applyFont="1" applyBorder="1" applyAlignment="1">
      <alignment horizontal="left" vertical="center" wrapText="1"/>
    </xf>
    <xf numFmtId="49" fontId="21" fillId="0" borderId="0" xfId="36" applyNumberFormat="1" applyFont="1" applyAlignment="1">
      <alignment horizontal="center" vertical="center" wrapText="1"/>
    </xf>
    <xf numFmtId="49" fontId="21" fillId="0" borderId="0" xfId="36" applyNumberFormat="1" applyFont="1" applyAlignment="1">
      <alignment horizontal="center" vertical="center"/>
    </xf>
    <xf numFmtId="0" fontId="21" fillId="0" borderId="14" xfId="37" applyFont="1" applyBorder="1" applyAlignment="1">
      <alignment horizontal="center" vertical="center" wrapText="1"/>
    </xf>
    <xf numFmtId="49" fontId="21" fillId="0" borderId="14" xfId="37" applyNumberFormat="1" applyFont="1" applyBorder="1" applyAlignment="1">
      <alignment horizontal="center" vertical="center" wrapText="1"/>
    </xf>
    <xf numFmtId="0" fontId="20" fillId="0" borderId="50" xfId="0" applyFont="1" applyBorder="1" applyAlignment="1">
      <alignment horizontal="left" vertical="center" wrapText="1"/>
    </xf>
    <xf numFmtId="0" fontId="18" fillId="0" borderId="50" xfId="0" applyFont="1" applyBorder="1" applyAlignment="1">
      <alignment horizontal="left" vertical="center" wrapText="1"/>
    </xf>
    <xf numFmtId="165" fontId="21" fillId="0" borderId="50" xfId="35" applyFont="1" applyBorder="1" applyAlignment="1">
      <alignment horizontal="right" vertical="center"/>
    </xf>
    <xf numFmtId="165" fontId="21" fillId="0" borderId="50" xfId="35" applyFont="1" applyFill="1" applyBorder="1" applyAlignment="1">
      <alignment horizontal="right" vertical="center"/>
    </xf>
    <xf numFmtId="165" fontId="21" fillId="59" borderId="50" xfId="35" applyFont="1" applyFill="1" applyBorder="1" applyAlignment="1">
      <alignment horizontal="right" vertical="center"/>
    </xf>
    <xf numFmtId="165" fontId="19" fillId="0" borderId="50" xfId="35" applyFont="1" applyBorder="1" applyAlignment="1">
      <alignment vertical="center"/>
    </xf>
    <xf numFmtId="165" fontId="19" fillId="0" borderId="50" xfId="36" applyNumberFormat="1" applyFont="1" applyBorder="1" applyAlignment="1">
      <alignment vertical="center" wrapText="1"/>
    </xf>
    <xf numFmtId="165" fontId="21" fillId="0" borderId="50" xfId="36" applyNumberFormat="1" applyFont="1" applyBorder="1" applyAlignment="1">
      <alignment horizontal="right" vertical="center" wrapText="1"/>
    </xf>
    <xf numFmtId="165" fontId="21" fillId="59" borderId="50" xfId="36" applyNumberFormat="1" applyFont="1" applyFill="1" applyBorder="1" applyAlignment="1">
      <alignment horizontal="right" vertical="center" wrapText="1"/>
    </xf>
    <xf numFmtId="166" fontId="21" fillId="59" borderId="50" xfId="36" applyNumberFormat="1" applyFont="1" applyFill="1" applyBorder="1" applyAlignment="1">
      <alignment horizontal="right" vertical="center" wrapText="1"/>
    </xf>
    <xf numFmtId="165" fontId="133" fillId="0" borderId="50" xfId="35" applyFont="1" applyBorder="1" applyAlignment="1">
      <alignment horizontal="right" vertical="center"/>
    </xf>
    <xf numFmtId="0" fontId="27" fillId="59" borderId="50" xfId="0" applyFont="1" applyFill="1" applyBorder="1" applyAlignment="1">
      <alignment horizontal="left" vertical="center" wrapText="1"/>
    </xf>
    <xf numFmtId="169" fontId="18" fillId="33" borderId="50" xfId="5960" applyNumberFormat="1" applyFont="1" applyFill="1" applyBorder="1" applyAlignment="1">
      <alignment horizontal="right" vertical="center" wrapText="1"/>
    </xf>
    <xf numFmtId="0" fontId="21" fillId="33" borderId="50" xfId="5958" applyFont="1" applyFill="1" applyBorder="1" applyAlignment="1">
      <alignment horizontal="right" vertical="center" wrapText="1"/>
    </xf>
    <xf numFmtId="165" fontId="19" fillId="0" borderId="41" xfId="35" applyFont="1" applyFill="1" applyBorder="1" applyAlignment="1">
      <alignment horizontal="right" vertical="center"/>
    </xf>
    <xf numFmtId="0" fontId="19" fillId="0" borderId="0" xfId="36" applyFont="1" applyFill="1" applyAlignment="1"/>
    <xf numFmtId="0" fontId="21" fillId="0" borderId="50" xfId="36" applyFont="1" applyBorder="1" applyAlignment="1">
      <alignment horizontal="center" vertical="center" wrapText="1"/>
    </xf>
    <xf numFmtId="0" fontId="21" fillId="0" borderId="5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19" fillId="0" borderId="50" xfId="0" applyFont="1" applyBorder="1" applyAlignment="1">
      <alignment horizontal="left" vertical="top" wrapText="1"/>
    </xf>
    <xf numFmtId="0" fontId="25" fillId="0" borderId="29" xfId="0" applyFont="1" applyBorder="1" applyAlignment="1">
      <alignment horizontal="left" vertical="center" wrapText="1"/>
    </xf>
    <xf numFmtId="0" fontId="25" fillId="0" borderId="50" xfId="0" applyFont="1" applyBorder="1" applyAlignment="1">
      <alignment horizontal="left" vertical="center" wrapText="1"/>
    </xf>
    <xf numFmtId="0" fontId="19" fillId="0" borderId="50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top" wrapText="1"/>
    </xf>
    <xf numFmtId="0" fontId="19" fillId="0" borderId="50" xfId="0" applyFont="1" applyBorder="1" applyAlignment="1">
      <alignment horizontal="left" vertical="top" wrapText="1"/>
    </xf>
    <xf numFmtId="0" fontId="19" fillId="0" borderId="50" xfId="36" applyFont="1" applyBorder="1">
      <alignment horizontal="left" vertical="top" wrapText="1"/>
    </xf>
    <xf numFmtId="165" fontId="27" fillId="59" borderId="50" xfId="36" applyNumberFormat="1" applyFont="1" applyFill="1" applyBorder="1" applyAlignment="1">
      <alignment horizontal="right" vertical="center" wrapText="1"/>
    </xf>
    <xf numFmtId="0" fontId="27" fillId="0" borderId="50" xfId="0" applyFont="1" applyBorder="1" applyAlignment="1">
      <alignment horizontal="left" vertical="top" wrapText="1"/>
    </xf>
    <xf numFmtId="166" fontId="25" fillId="60" borderId="50" xfId="0" applyNumberFormat="1" applyFont="1" applyFill="1" applyBorder="1" applyAlignment="1">
      <alignment horizontal="right" vertical="top" wrapText="1"/>
    </xf>
    <xf numFmtId="0" fontId="25" fillId="0" borderId="50" xfId="0" applyFont="1" applyBorder="1" applyAlignment="1">
      <alignment horizontal="left" vertical="top" wrapText="1"/>
    </xf>
    <xf numFmtId="0" fontId="137" fillId="0" borderId="0" xfId="0" applyFont="1"/>
    <xf numFmtId="0" fontId="19" fillId="0" borderId="50" xfId="0" applyFont="1" applyBorder="1"/>
    <xf numFmtId="176" fontId="19" fillId="0" borderId="50" xfId="0" applyNumberFormat="1" applyFont="1" applyBorder="1" applyAlignment="1">
      <alignment horizontal="center" vertical="center" wrapText="1"/>
    </xf>
    <xf numFmtId="0" fontId="25" fillId="0" borderId="50" xfId="0" applyFont="1" applyBorder="1" applyAlignment="1">
      <alignment horizontal="left" wrapText="1"/>
    </xf>
    <xf numFmtId="177" fontId="25" fillId="0" borderId="50" xfId="0" applyNumberFormat="1" applyFont="1" applyBorder="1" applyAlignment="1">
      <alignment horizontal="right"/>
    </xf>
    <xf numFmtId="176" fontId="19" fillId="0" borderId="50" xfId="0" applyNumberFormat="1" applyFont="1" applyBorder="1"/>
    <xf numFmtId="176" fontId="137" fillId="0" borderId="0" xfId="0" applyNumberFormat="1" applyFont="1"/>
    <xf numFmtId="168" fontId="19" fillId="0" borderId="50" xfId="5960" applyNumberFormat="1" applyFont="1" applyFill="1" applyBorder="1" applyAlignment="1">
      <alignment horizontal="center" vertical="center" wrapText="1"/>
    </xf>
    <xf numFmtId="0" fontId="18" fillId="0" borderId="0" xfId="36" applyFont="1" applyFill="1">
      <alignment horizontal="left" vertical="top" wrapText="1"/>
    </xf>
    <xf numFmtId="4" fontId="138" fillId="0" borderId="0" xfId="0" applyNumberFormat="1" applyFont="1"/>
    <xf numFmtId="4" fontId="19" fillId="0" borderId="0" xfId="36" applyNumberFormat="1" applyFont="1" applyAlignment="1"/>
    <xf numFmtId="0" fontId="25" fillId="0" borderId="50" xfId="0" applyFont="1" applyBorder="1" applyAlignment="1">
      <alignment horizontal="left" vertical="top" wrapText="1"/>
    </xf>
    <xf numFmtId="0" fontId="25" fillId="0" borderId="50" xfId="0" applyFont="1" applyBorder="1" applyAlignment="1">
      <alignment horizontal="left" vertical="center" wrapText="1"/>
    </xf>
    <xf numFmtId="0" fontId="19" fillId="0" borderId="50" xfId="0" applyFont="1" applyBorder="1" applyAlignment="1">
      <alignment horizontal="left" vertical="center" wrapText="1"/>
    </xf>
    <xf numFmtId="165" fontId="19" fillId="61" borderId="41" xfId="35" applyFont="1" applyFill="1" applyBorder="1" applyAlignment="1">
      <alignment horizontal="right" vertical="center"/>
    </xf>
    <xf numFmtId="39" fontId="19" fillId="0" borderId="0" xfId="34" applyNumberFormat="1" applyFont="1">
      <alignment horizontal="left" vertical="top" wrapText="1"/>
    </xf>
    <xf numFmtId="168" fontId="18" fillId="33" borderId="0" xfId="36" applyNumberFormat="1" applyFont="1" applyFill="1">
      <alignment horizontal="left" vertical="top" wrapText="1"/>
    </xf>
    <xf numFmtId="0" fontId="26" fillId="0" borderId="0" xfId="2349" applyFont="1" applyAlignment="1">
      <alignment horizontal="right"/>
    </xf>
    <xf numFmtId="0" fontId="25" fillId="0" borderId="50" xfId="0" applyFont="1" applyBorder="1" applyAlignment="1">
      <alignment horizontal="left" vertical="center" wrapText="1"/>
    </xf>
    <xf numFmtId="0" fontId="19" fillId="0" borderId="0" xfId="36" applyFont="1" applyFill="1" applyAlignment="1">
      <alignment horizontal="left" vertical="center" wrapText="1"/>
    </xf>
    <xf numFmtId="165" fontId="19" fillId="61" borderId="29" xfId="35" applyFont="1" applyFill="1" applyBorder="1" applyAlignment="1">
      <alignment horizontal="right" vertical="center"/>
    </xf>
    <xf numFmtId="0" fontId="26" fillId="0" borderId="50" xfId="0" applyFont="1" applyBorder="1" applyAlignment="1">
      <alignment horizontal="left" vertical="top" wrapText="1"/>
    </xf>
    <xf numFmtId="0" fontId="26" fillId="0" borderId="50" xfId="0" applyFont="1" applyBorder="1" applyAlignment="1">
      <alignment horizontal="center" vertical="top" wrapText="1"/>
    </xf>
    <xf numFmtId="0" fontId="25" fillId="0" borderId="50" xfId="0" applyFont="1" applyBorder="1" applyAlignment="1">
      <alignment horizontal="right" vertical="top" wrapText="1"/>
    </xf>
    <xf numFmtId="0" fontId="139" fillId="0" borderId="50" xfId="0" applyFont="1" applyBorder="1" applyAlignment="1">
      <alignment horizontal="left" vertical="top" wrapText="1"/>
    </xf>
    <xf numFmtId="0" fontId="18" fillId="0" borderId="50" xfId="0" applyFont="1" applyBorder="1" applyAlignment="1">
      <alignment horizontal="left" vertical="top" wrapText="1"/>
    </xf>
    <xf numFmtId="169" fontId="19" fillId="0" borderId="50" xfId="5813" applyNumberFormat="1" applyFont="1" applyFill="1" applyBorder="1" applyAlignment="1">
      <alignment horizontal="right" vertical="center" wrapText="1"/>
    </xf>
    <xf numFmtId="43" fontId="19" fillId="0" borderId="50" xfId="5813" applyFont="1" applyFill="1" applyBorder="1" applyAlignment="1">
      <alignment horizontal="right" vertical="center" wrapText="1"/>
    </xf>
    <xf numFmtId="0" fontId="21" fillId="0" borderId="50" xfId="5631" applyFont="1" applyBorder="1" applyAlignment="1">
      <alignment horizontal="center" vertical="center" wrapText="1"/>
    </xf>
    <xf numFmtId="0" fontId="21" fillId="0" borderId="47" xfId="5631" applyFont="1" applyBorder="1" applyAlignment="1">
      <alignment horizontal="center" vertical="center" wrapText="1"/>
    </xf>
    <xf numFmtId="0" fontId="91" fillId="33" borderId="50" xfId="0" applyFont="1" applyFill="1" applyBorder="1" applyAlignment="1">
      <alignment horizontal="center" vertical="center" wrapText="1"/>
    </xf>
    <xf numFmtId="0" fontId="92" fillId="33" borderId="50" xfId="0" applyFont="1" applyFill="1" applyBorder="1"/>
    <xf numFmtId="0" fontId="92" fillId="33" borderId="50" xfId="0" applyFont="1" applyFill="1" applyBorder="1" applyAlignment="1">
      <alignment horizontal="center" vertical="center" wrapText="1"/>
    </xf>
    <xf numFmtId="0" fontId="137" fillId="33" borderId="50" xfId="0" applyFont="1" applyFill="1" applyBorder="1"/>
    <xf numFmtId="0" fontId="137" fillId="33" borderId="50" xfId="0" applyFont="1" applyFill="1" applyBorder="1" applyAlignment="1">
      <alignment horizontal="center" vertical="center" wrapText="1"/>
    </xf>
    <xf numFmtId="0" fontId="140" fillId="33" borderId="50" xfId="0" applyFont="1" applyFill="1" applyBorder="1" applyAlignment="1">
      <alignment horizontal="left" wrapText="1"/>
    </xf>
    <xf numFmtId="0" fontId="140" fillId="33" borderId="50" xfId="0" applyFont="1" applyFill="1" applyBorder="1" applyAlignment="1">
      <alignment horizontal="center" vertical="center"/>
    </xf>
    <xf numFmtId="0" fontId="92" fillId="33" borderId="49" xfId="0" applyFont="1" applyFill="1" applyBorder="1" applyAlignment="1">
      <alignment horizontal="left"/>
    </xf>
    <xf numFmtId="0" fontId="137" fillId="33" borderId="49" xfId="0" applyFont="1" applyFill="1" applyBorder="1" applyAlignment="1">
      <alignment horizontal="center" vertical="center" wrapText="1"/>
    </xf>
    <xf numFmtId="169" fontId="21" fillId="0" borderId="50" xfId="5631" applyNumberFormat="1" applyFont="1" applyBorder="1"/>
    <xf numFmtId="0" fontId="20" fillId="33" borderId="11" xfId="2355" applyFont="1" applyFill="1" applyBorder="1" applyAlignment="1">
      <alignment horizontal="left" vertical="center" wrapText="1"/>
    </xf>
    <xf numFmtId="37" fontId="19" fillId="0" borderId="14" xfId="2355" applyNumberFormat="1" applyFont="1" applyBorder="1" applyAlignment="1">
      <alignment horizontal="right" vertical="top" wrapText="1"/>
    </xf>
    <xf numFmtId="169" fontId="147" fillId="0" borderId="14" xfId="5959" applyNumberFormat="1" applyFont="1" applyFill="1" applyBorder="1" applyAlignment="1">
      <alignment horizontal="left" vertical="top" wrapText="1"/>
    </xf>
    <xf numFmtId="0" fontId="18" fillId="0" borderId="14" xfId="2355" applyFont="1" applyFill="1" applyBorder="1" applyAlignment="1">
      <alignment horizontal="left" vertical="top" wrapText="1"/>
    </xf>
    <xf numFmtId="0" fontId="18" fillId="0" borderId="14" xfId="0" applyFont="1" applyBorder="1" applyAlignment="1">
      <alignment horizontal="left" vertical="center" wrapText="1"/>
    </xf>
    <xf numFmtId="0" fontId="139" fillId="0" borderId="14" xfId="2355" applyFont="1" applyFill="1" applyBorder="1" applyAlignment="1">
      <alignment horizontal="left" vertical="center" wrapText="1"/>
    </xf>
    <xf numFmtId="0" fontId="147" fillId="0" borderId="16" xfId="2355" applyFont="1" applyBorder="1" applyAlignment="1">
      <alignment horizontal="center"/>
    </xf>
    <xf numFmtId="0" fontId="25" fillId="0" borderId="14" xfId="2355" applyFont="1" applyBorder="1">
      <alignment horizontal="left" vertical="top" wrapText="1"/>
    </xf>
    <xf numFmtId="0" fontId="146" fillId="0" borderId="14" xfId="2355" applyFont="1" applyBorder="1">
      <alignment horizontal="left" vertical="top" wrapText="1"/>
    </xf>
    <xf numFmtId="0" fontId="143" fillId="0" borderId="14" xfId="2355" applyFont="1" applyBorder="1">
      <alignment horizontal="left" vertical="top" wrapText="1"/>
    </xf>
    <xf numFmtId="0" fontId="91" fillId="0" borderId="14" xfId="2355" applyFont="1" applyBorder="1">
      <alignment horizontal="left" vertical="top" wrapText="1"/>
    </xf>
    <xf numFmtId="49" fontId="19" fillId="0" borderId="14" xfId="2355" applyNumberFormat="1" applyFont="1" applyBorder="1" applyAlignment="1">
      <alignment horizontal="left" vertical="center" wrapText="1"/>
    </xf>
    <xf numFmtId="49" fontId="21" fillId="0" borderId="13" xfId="2355" applyNumberFormat="1" applyFont="1" applyBorder="1" applyAlignment="1">
      <alignment horizontal="left" vertical="center" wrapText="1"/>
    </xf>
    <xf numFmtId="49" fontId="21" fillId="0" borderId="14" xfId="2355" applyNumberFormat="1" applyFont="1" applyBorder="1" applyAlignment="1">
      <alignment vertical="center" wrapText="1"/>
    </xf>
    <xf numFmtId="0" fontId="19" fillId="0" borderId="14" xfId="2355" applyFont="1" applyBorder="1" applyAlignment="1">
      <alignment horizontal="left" vertical="center" wrapText="1"/>
    </xf>
    <xf numFmtId="0" fontId="21" fillId="0" borderId="14" xfId="2355" applyFont="1" applyBorder="1" applyAlignment="1">
      <alignment horizontal="left" vertical="center" wrapText="1"/>
    </xf>
    <xf numFmtId="0" fontId="21" fillId="0" borderId="14" xfId="2355" applyFont="1" applyBorder="1">
      <alignment horizontal="left" vertical="top" wrapText="1"/>
    </xf>
    <xf numFmtId="0" fontId="19" fillId="0" borderId="14" xfId="2355" applyFont="1" applyBorder="1">
      <alignment horizontal="left" vertical="top" wrapText="1"/>
    </xf>
    <xf numFmtId="0" fontId="21" fillId="0" borderId="12" xfId="2355" applyFont="1" applyBorder="1" applyAlignment="1">
      <alignment horizontal="left" vertical="center" wrapText="1"/>
    </xf>
    <xf numFmtId="0" fontId="19" fillId="0" borderId="14" xfId="2355" applyFont="1" applyBorder="1" applyAlignment="1">
      <alignment vertical="center" wrapText="1"/>
    </xf>
    <xf numFmtId="0" fontId="21" fillId="0" borderId="14" xfId="2355" applyFont="1" applyBorder="1" applyAlignment="1">
      <alignment vertical="center" wrapText="1"/>
    </xf>
    <xf numFmtId="49" fontId="149" fillId="0" borderId="14" xfId="2355" applyNumberFormat="1" applyFont="1" applyBorder="1" applyAlignment="1">
      <alignment vertical="center" wrapText="1"/>
    </xf>
    <xf numFmtId="0" fontId="92" fillId="33" borderId="14" xfId="37" applyFont="1" applyFill="1" applyBorder="1" applyAlignment="1">
      <alignment horizontal="center" vertical="center" wrapText="1"/>
    </xf>
    <xf numFmtId="0" fontId="19" fillId="0" borderId="14" xfId="2355" applyNumberFormat="1" applyFont="1" applyFill="1" applyBorder="1" applyAlignment="1">
      <alignment horizontal="left" vertical="center" wrapText="1"/>
    </xf>
    <xf numFmtId="168" fontId="19" fillId="0" borderId="14" xfId="2355" applyNumberFormat="1" applyFont="1" applyBorder="1" applyAlignment="1">
      <alignment horizontal="right" vertical="top" wrapText="1"/>
    </xf>
    <xf numFmtId="0" fontId="26" fillId="0" borderId="14" xfId="2355" applyFont="1" applyBorder="1" applyAlignment="1">
      <alignment horizontal="center" vertical="center" wrapText="1"/>
    </xf>
    <xf numFmtId="0" fontId="19" fillId="33" borderId="14" xfId="2355" applyFont="1" applyFill="1" applyBorder="1" applyAlignment="1">
      <alignment vertical="top" wrapText="1"/>
    </xf>
    <xf numFmtId="0" fontId="19" fillId="0" borderId="14" xfId="2355" applyFont="1" applyBorder="1" applyAlignment="1">
      <alignment horizontal="left" vertical="center" wrapText="1"/>
    </xf>
    <xf numFmtId="0" fontId="148" fillId="33" borderId="14" xfId="2355" applyFont="1" applyFill="1" applyBorder="1" applyAlignment="1">
      <alignment horizontal="left" vertical="center" wrapText="1"/>
    </xf>
    <xf numFmtId="0" fontId="20" fillId="33" borderId="14" xfId="2355" applyFont="1" applyFill="1" applyBorder="1" applyAlignment="1">
      <alignment vertical="center" wrapText="1"/>
    </xf>
    <xf numFmtId="165" fontId="18" fillId="0" borderId="0" xfId="38" applyNumberFormat="1" applyFont="1" applyBorder="1" applyAlignment="1">
      <alignment horizontal="right" vertical="top"/>
    </xf>
    <xf numFmtId="0" fontId="18" fillId="33" borderId="0" xfId="2355" applyFont="1" applyFill="1" applyBorder="1" applyAlignment="1">
      <alignment horizontal="left" vertical="top"/>
    </xf>
    <xf numFmtId="169" fontId="147" fillId="0" borderId="14" xfId="5959" applyNumberFormat="1" applyFont="1" applyFill="1" applyBorder="1" applyAlignment="1">
      <alignment horizontal="left" vertical="top" wrapText="1"/>
    </xf>
    <xf numFmtId="0" fontId="139" fillId="0" borderId="14" xfId="2355" applyFont="1" applyFill="1" applyBorder="1" applyAlignment="1">
      <alignment horizontal="left" vertical="center" wrapText="1"/>
    </xf>
    <xf numFmtId="0" fontId="19" fillId="0" borderId="14" xfId="2355" applyNumberFormat="1" applyFont="1" applyFill="1" applyBorder="1" applyAlignment="1">
      <alignment horizontal="left" vertical="center" wrapText="1"/>
    </xf>
    <xf numFmtId="168" fontId="19" fillId="0" borderId="14" xfId="2355" applyNumberFormat="1" applyFont="1" applyBorder="1" applyAlignment="1">
      <alignment horizontal="right" vertical="top" wrapText="1"/>
    </xf>
    <xf numFmtId="0" fontId="20" fillId="0" borderId="12" xfId="2355" applyFont="1" applyFill="1" applyBorder="1" applyAlignment="1">
      <alignment horizontal="left" vertical="top" wrapText="1"/>
    </xf>
    <xf numFmtId="0" fontId="26" fillId="0" borderId="14" xfId="2355" applyFont="1" applyBorder="1" applyAlignment="1">
      <alignment horizontal="center" vertical="center" wrapText="1"/>
    </xf>
    <xf numFmtId="0" fontId="19" fillId="33" borderId="14" xfId="2355" applyFont="1" applyFill="1" applyBorder="1" applyAlignment="1">
      <alignment vertical="top" wrapText="1"/>
    </xf>
    <xf numFmtId="0" fontId="19" fillId="0" borderId="14" xfId="2355" applyFont="1" applyBorder="1" applyAlignment="1">
      <alignment horizontal="left" vertical="center" wrapText="1"/>
    </xf>
    <xf numFmtId="0" fontId="20" fillId="33" borderId="14" xfId="2355" applyFont="1" applyFill="1" applyBorder="1" applyAlignment="1">
      <alignment vertical="center" wrapText="1"/>
    </xf>
    <xf numFmtId="165" fontId="18" fillId="0" borderId="0" xfId="38" applyNumberFormat="1" applyFont="1" applyBorder="1" applyAlignment="1">
      <alignment horizontal="right" vertical="top"/>
    </xf>
    <xf numFmtId="0" fontId="18" fillId="33" borderId="0" xfId="2355" applyFont="1" applyFill="1" applyBorder="1" applyAlignment="1">
      <alignment horizontal="left" vertical="top"/>
    </xf>
    <xf numFmtId="0" fontId="139" fillId="0" borderId="14" xfId="0" applyFont="1" applyBorder="1" applyAlignment="1">
      <alignment horizontal="left" vertical="center" wrapText="1"/>
    </xf>
    <xf numFmtId="168" fontId="19" fillId="0" borderId="0" xfId="36" applyNumberFormat="1" applyFont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1" fillId="0" borderId="14" xfId="2355" applyFont="1" applyFill="1" applyBorder="1" applyAlignment="1">
      <alignment horizontal="left" vertical="top" wrapText="1"/>
    </xf>
    <xf numFmtId="168" fontId="18" fillId="0" borderId="0" xfId="36" applyNumberFormat="1" applyFont="1" applyFill="1">
      <alignment horizontal="left" vertical="top" wrapText="1"/>
    </xf>
    <xf numFmtId="0" fontId="20" fillId="0" borderId="16" xfId="0" applyFont="1" applyBorder="1" applyAlignment="1">
      <alignment horizontal="center" vertical="center" wrapText="1"/>
    </xf>
    <xf numFmtId="0" fontId="146" fillId="0" borderId="14" xfId="2355" applyFont="1" applyBorder="1">
      <alignment horizontal="left" vertical="top" wrapText="1"/>
    </xf>
    <xf numFmtId="0" fontId="143" fillId="0" borderId="14" xfId="2355" applyFont="1" applyBorder="1">
      <alignment horizontal="left" vertical="top" wrapText="1"/>
    </xf>
    <xf numFmtId="0" fontId="139" fillId="0" borderId="14" xfId="0" applyFont="1" applyBorder="1" applyAlignment="1">
      <alignment horizontal="left" vertical="top" wrapText="1"/>
    </xf>
    <xf numFmtId="0" fontId="18" fillId="0" borderId="53" xfId="36" applyFont="1" applyBorder="1" applyAlignment="1">
      <alignment vertical="center"/>
    </xf>
    <xf numFmtId="0" fontId="21" fillId="0" borderId="14" xfId="36" applyFont="1" applyBorder="1" applyAlignment="1">
      <alignment horizontal="center" vertical="top"/>
    </xf>
    <xf numFmtId="0" fontId="21" fillId="0" borderId="13" xfId="36" applyFont="1" applyBorder="1" applyAlignment="1">
      <alignment horizontal="center" vertical="top" wrapText="1"/>
    </xf>
    <xf numFmtId="0" fontId="18" fillId="0" borderId="14" xfId="0" applyFont="1" applyBorder="1" applyAlignment="1">
      <alignment horizontal="left" vertical="top" wrapText="1"/>
    </xf>
    <xf numFmtId="49" fontId="21" fillId="0" borderId="14" xfId="36" applyNumberFormat="1" applyFont="1" applyBorder="1" applyAlignment="1">
      <alignment horizontal="center" vertical="top" wrapText="1"/>
    </xf>
    <xf numFmtId="0" fontId="20" fillId="0" borderId="14" xfId="0" applyFont="1" applyBorder="1" applyAlignment="1">
      <alignment horizontal="left" vertical="center" wrapText="1"/>
    </xf>
    <xf numFmtId="0" fontId="91" fillId="0" borderId="14" xfId="0" applyFont="1" applyBorder="1" applyAlignment="1">
      <alignment horizontal="left" vertical="top" wrapText="1"/>
    </xf>
    <xf numFmtId="0" fontId="27" fillId="59" borderId="14" xfId="0" applyFont="1" applyFill="1" applyBorder="1" applyAlignment="1">
      <alignment horizontal="left" vertical="center" wrapText="1"/>
    </xf>
    <xf numFmtId="165" fontId="21" fillId="59" borderId="14" xfId="35" applyFont="1" applyFill="1" applyBorder="1" applyAlignment="1">
      <alignment horizontal="right" vertical="center"/>
    </xf>
    <xf numFmtId="0" fontId="141" fillId="33" borderId="50" xfId="0" applyFont="1" applyFill="1" applyBorder="1" applyAlignment="1">
      <alignment horizontal="center" vertical="top"/>
    </xf>
    <xf numFmtId="0" fontId="22" fillId="0" borderId="50" xfId="0" applyFont="1" applyBorder="1" applyAlignment="1">
      <alignment horizontal="left" vertical="top" wrapText="1"/>
    </xf>
    <xf numFmtId="0" fontId="27" fillId="0" borderId="47" xfId="0" applyFont="1" applyBorder="1" applyAlignment="1">
      <alignment vertical="center" wrapText="1"/>
    </xf>
    <xf numFmtId="0" fontId="145" fillId="0" borderId="50" xfId="0" applyFont="1" applyBorder="1" applyAlignment="1">
      <alignment horizontal="left" vertical="top" wrapText="1"/>
    </xf>
    <xf numFmtId="0" fontId="92" fillId="0" borderId="50" xfId="0" applyFont="1" applyBorder="1" applyAlignment="1">
      <alignment horizontal="left" vertical="top" wrapText="1"/>
    </xf>
    <xf numFmtId="0" fontId="144" fillId="0" borderId="50" xfId="0" applyFont="1" applyBorder="1" applyAlignment="1">
      <alignment horizontal="left" vertical="top" wrapText="1"/>
    </xf>
    <xf numFmtId="0" fontId="143" fillId="0" borderId="50" xfId="0" applyFont="1" applyBorder="1" applyAlignment="1">
      <alignment horizontal="left" vertical="top" wrapText="1"/>
    </xf>
    <xf numFmtId="0" fontId="132" fillId="0" borderId="14" xfId="0" applyFont="1" applyBorder="1" applyAlignment="1">
      <alignment horizontal="left" vertical="top" wrapText="1"/>
    </xf>
    <xf numFmtId="0" fontId="92" fillId="33" borderId="14" xfId="37" applyFont="1" applyFill="1" applyBorder="1" applyAlignment="1">
      <alignment horizontal="center" vertical="center" wrapText="1"/>
    </xf>
    <xf numFmtId="0" fontId="148" fillId="33" borderId="14" xfId="2355" applyFont="1" applyFill="1" applyBorder="1" applyAlignment="1">
      <alignment horizontal="left" vertical="center" wrapText="1"/>
    </xf>
    <xf numFmtId="0" fontId="20" fillId="33" borderId="12" xfId="2355" applyFont="1" applyFill="1" applyBorder="1" applyAlignment="1">
      <alignment horizontal="left" vertical="center" wrapText="1"/>
    </xf>
    <xf numFmtId="0" fontId="21" fillId="0" borderId="14" xfId="2355" applyNumberFormat="1" applyFont="1" applyFill="1" applyBorder="1" applyAlignment="1">
      <alignment horizontal="left" vertical="center" wrapText="1"/>
    </xf>
    <xf numFmtId="0" fontId="0" fillId="0" borderId="0" xfId="0"/>
    <xf numFmtId="0" fontId="19" fillId="0" borderId="0" xfId="36" applyFont="1">
      <alignment horizontal="left" vertical="top" wrapText="1"/>
    </xf>
    <xf numFmtId="0" fontId="21" fillId="0" borderId="14" xfId="36" applyFont="1" applyBorder="1" applyAlignment="1">
      <alignment horizontal="left" vertical="center" wrapText="1"/>
    </xf>
    <xf numFmtId="0" fontId="19" fillId="0" borderId="14" xfId="36" applyFont="1" applyBorder="1" applyAlignment="1">
      <alignment horizontal="left" vertical="center" wrapText="1"/>
    </xf>
    <xf numFmtId="169" fontId="21" fillId="0" borderId="14" xfId="41" applyNumberFormat="1" applyFont="1" applyFill="1" applyBorder="1" applyAlignment="1">
      <alignment horizontal="center" vertical="center" wrapText="1"/>
    </xf>
    <xf numFmtId="0" fontId="19" fillId="0" borderId="0" xfId="36" applyFont="1" applyAlignment="1"/>
    <xf numFmtId="0" fontId="22" fillId="0" borderId="50" xfId="36" applyFont="1" applyBorder="1" applyAlignment="1">
      <alignment horizontal="center" vertical="center" wrapText="1"/>
    </xf>
    <xf numFmtId="165" fontId="21" fillId="0" borderId="50" xfId="35" applyFont="1" applyBorder="1">
      <alignment horizontal="right" vertical="top"/>
    </xf>
    <xf numFmtId="0" fontId="19" fillId="0" borderId="0" xfId="36" applyFont="1" applyAlignment="1">
      <alignment horizontal="left" vertical="center" wrapText="1"/>
    </xf>
    <xf numFmtId="0" fontId="19" fillId="0" borderId="0" xfId="5631" applyFont="1"/>
    <xf numFmtId="0" fontId="21" fillId="0" borderId="50" xfId="36" applyFont="1" applyBorder="1" applyAlignment="1">
      <alignment horizontal="left" vertical="center" wrapText="1"/>
    </xf>
    <xf numFmtId="169" fontId="21" fillId="0" borderId="50" xfId="41" applyNumberFormat="1" applyFont="1" applyFill="1" applyBorder="1" applyAlignment="1">
      <alignment horizontal="center" vertical="center" wrapText="1"/>
    </xf>
    <xf numFmtId="165" fontId="19" fillId="0" borderId="50" xfId="35" applyFont="1" applyBorder="1" applyAlignment="1">
      <alignment horizontal="right" vertical="center"/>
    </xf>
    <xf numFmtId="0" fontId="19" fillId="0" borderId="50" xfId="36" applyFont="1" applyBorder="1" applyAlignment="1">
      <alignment horizontal="left" vertical="center" wrapText="1"/>
    </xf>
    <xf numFmtId="165" fontId="19" fillId="0" borderId="14" xfId="35" applyFont="1" applyBorder="1" applyAlignment="1">
      <alignment horizontal="right" vertical="center"/>
    </xf>
    <xf numFmtId="0" fontId="21" fillId="0" borderId="0" xfId="36" applyFont="1" applyAlignment="1">
      <alignment horizontal="left" vertical="center" wrapText="1"/>
    </xf>
    <xf numFmtId="0" fontId="27" fillId="59" borderId="50" xfId="36" applyFont="1" applyFill="1" applyBorder="1" applyAlignment="1">
      <alignment horizontal="left" vertical="center" wrapText="1"/>
    </xf>
    <xf numFmtId="169" fontId="21" fillId="0" borderId="50" xfId="41" applyNumberFormat="1" applyFont="1" applyFill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2" fillId="0" borderId="50" xfId="0" applyFont="1" applyBorder="1" applyAlignment="1">
      <alignment horizontal="left" vertical="center" wrapText="1"/>
    </xf>
    <xf numFmtId="0" fontId="25" fillId="0" borderId="50" xfId="0" applyFont="1" applyBorder="1" applyAlignment="1">
      <alignment horizontal="left" vertical="center" wrapText="1"/>
    </xf>
    <xf numFmtId="0" fontId="26" fillId="0" borderId="50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19" fillId="0" borderId="0" xfId="34" applyFont="1">
      <alignment horizontal="left" vertical="top" wrapText="1"/>
    </xf>
    <xf numFmtId="0" fontId="19" fillId="0" borderId="14" xfId="34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165" fontId="21" fillId="0" borderId="14" xfId="35" applyFont="1" applyBorder="1" applyAlignment="1">
      <alignment horizontal="right" vertical="center"/>
    </xf>
    <xf numFmtId="165" fontId="21" fillId="0" borderId="50" xfId="35" applyFont="1" applyBorder="1" applyAlignment="1">
      <alignment horizontal="right" vertical="center"/>
    </xf>
    <xf numFmtId="0" fontId="19" fillId="0" borderId="0" xfId="36" applyFont="1" applyAlignment="1">
      <alignment vertical="center"/>
    </xf>
    <xf numFmtId="0" fontId="22" fillId="0" borderId="14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169" fontId="19" fillId="0" borderId="50" xfId="41" applyNumberFormat="1" applyFont="1" applyFill="1" applyBorder="1" applyAlignment="1">
      <alignment horizontal="left" vertical="center" wrapText="1"/>
    </xf>
    <xf numFmtId="0" fontId="19" fillId="0" borderId="50" xfId="36" applyFont="1" applyBorder="1" applyAlignment="1">
      <alignment vertical="center"/>
    </xf>
    <xf numFmtId="165" fontId="19" fillId="0" borderId="14" xfId="35" applyFont="1" applyFill="1" applyBorder="1" applyAlignment="1">
      <alignment horizontal="right" vertical="center"/>
    </xf>
    <xf numFmtId="165" fontId="19" fillId="60" borderId="14" xfId="35" applyFont="1" applyFill="1" applyBorder="1" applyAlignment="1">
      <alignment horizontal="right" vertical="center"/>
    </xf>
    <xf numFmtId="0" fontId="19" fillId="0" borderId="14" xfId="0" applyFont="1" applyBorder="1" applyAlignment="1">
      <alignment horizontal="left" vertical="center" wrapText="1"/>
    </xf>
    <xf numFmtId="0" fontId="19" fillId="0" borderId="0" xfId="36" applyFont="1" applyAlignment="1">
      <alignment horizontal="left" vertical="center"/>
    </xf>
    <xf numFmtId="165" fontId="19" fillId="0" borderId="0" xfId="38" applyFont="1" applyFill="1" applyBorder="1" applyAlignment="1">
      <alignment horizontal="right" vertical="center"/>
    </xf>
    <xf numFmtId="165" fontId="19" fillId="0" borderId="50" xfId="38" applyFont="1" applyFill="1" applyBorder="1" applyAlignment="1">
      <alignment horizontal="right" vertical="center"/>
    </xf>
    <xf numFmtId="165" fontId="21" fillId="59" borderId="50" xfId="36" applyNumberFormat="1" applyFont="1" applyFill="1" applyBorder="1" applyAlignment="1">
      <alignment horizontal="right" vertical="center" wrapText="1"/>
    </xf>
    <xf numFmtId="0" fontId="19" fillId="0" borderId="50" xfId="0" applyFont="1" applyBorder="1" applyAlignment="1">
      <alignment horizontal="left" vertical="top" wrapText="1"/>
    </xf>
    <xf numFmtId="0" fontId="27" fillId="0" borderId="50" xfId="0" applyFont="1" applyBorder="1" applyAlignment="1">
      <alignment horizontal="left" vertical="top" wrapText="1"/>
    </xf>
    <xf numFmtId="0" fontId="25" fillId="0" borderId="50" xfId="0" applyFont="1" applyBorder="1" applyAlignment="1">
      <alignment horizontal="left" vertical="top" wrapText="1"/>
    </xf>
    <xf numFmtId="0" fontId="21" fillId="0" borderId="14" xfId="34" applyFont="1" applyBorder="1" applyAlignment="1">
      <alignment horizontal="center" vertical="top" wrapText="1"/>
    </xf>
    <xf numFmtId="0" fontId="21" fillId="0" borderId="14" xfId="0" applyFont="1" applyBorder="1" applyAlignment="1">
      <alignment horizontal="left" vertical="top" wrapText="1"/>
    </xf>
    <xf numFmtId="0" fontId="21" fillId="0" borderId="47" xfId="5631" applyFont="1" applyBorder="1" applyAlignment="1">
      <alignment horizontal="center" vertical="center"/>
    </xf>
    <xf numFmtId="0" fontId="19" fillId="0" borderId="50" xfId="5631" applyFont="1" applyBorder="1" applyAlignment="1">
      <alignment horizontal="left" vertical="center" wrapText="1"/>
    </xf>
    <xf numFmtId="0" fontId="21" fillId="33" borderId="50" xfId="0" applyFont="1" applyFill="1" applyBorder="1" applyAlignment="1">
      <alignment horizontal="center" vertical="top"/>
    </xf>
    <xf numFmtId="0" fontId="27" fillId="0" borderId="50" xfId="2355" applyFont="1" applyBorder="1">
      <alignment horizontal="left" vertical="top" wrapText="1"/>
    </xf>
    <xf numFmtId="0" fontId="21" fillId="0" borderId="47" xfId="5631" applyFont="1" applyBorder="1" applyAlignment="1">
      <alignment horizontal="center" vertical="center" wrapText="1"/>
    </xf>
    <xf numFmtId="0" fontId="92" fillId="33" borderId="50" xfId="0" applyFont="1" applyFill="1" applyBorder="1" applyAlignment="1">
      <alignment horizontal="left" vertical="center" wrapText="1"/>
    </xf>
    <xf numFmtId="0" fontId="21" fillId="33" borderId="50" xfId="0" applyFont="1" applyFill="1" applyBorder="1" applyAlignment="1">
      <alignment horizontal="left" vertical="center" wrapText="1"/>
    </xf>
    <xf numFmtId="0" fontId="26" fillId="0" borderId="0" xfId="2349" applyFont="1" applyAlignment="1">
      <alignment horizontal="right"/>
    </xf>
    <xf numFmtId="0" fontId="19" fillId="0" borderId="47" xfId="5631" applyFont="1" applyBorder="1" applyAlignment="1">
      <alignment horizontal="center" vertical="center" wrapText="1"/>
    </xf>
    <xf numFmtId="0" fontId="19" fillId="0" borderId="49" xfId="36" applyFont="1" applyFill="1" applyBorder="1">
      <alignment horizontal="left" vertical="top" wrapText="1"/>
    </xf>
    <xf numFmtId="0" fontId="19" fillId="0" borderId="46" xfId="36" applyFont="1" applyFill="1" applyBorder="1">
      <alignment horizontal="left" vertical="top" wrapText="1"/>
    </xf>
    <xf numFmtId="0" fontId="19" fillId="0" borderId="47" xfId="36" applyFont="1" applyFill="1" applyBorder="1">
      <alignment horizontal="left" vertical="top" wrapText="1"/>
    </xf>
    <xf numFmtId="0" fontId="19" fillId="33" borderId="49" xfId="36" applyFont="1" applyFill="1" applyBorder="1">
      <alignment horizontal="left" vertical="top" wrapText="1"/>
    </xf>
    <xf numFmtId="0" fontId="19" fillId="33" borderId="46" xfId="36" applyFont="1" applyFill="1" applyBorder="1">
      <alignment horizontal="left" vertical="top" wrapText="1"/>
    </xf>
    <xf numFmtId="0" fontId="19" fillId="33" borderId="47" xfId="36" applyFont="1" applyFill="1" applyBorder="1">
      <alignment horizontal="left" vertical="top" wrapText="1"/>
    </xf>
    <xf numFmtId="0" fontId="19" fillId="0" borderId="0" xfId="34" applyFont="1" applyAlignment="1">
      <alignment horizontal="right" vertical="top" wrapText="1"/>
    </xf>
    <xf numFmtId="0" fontId="19" fillId="0" borderId="0" xfId="34" applyFont="1" applyAlignment="1">
      <alignment horizontal="right"/>
    </xf>
    <xf numFmtId="0" fontId="20" fillId="0" borderId="0" xfId="36" applyFont="1" applyAlignment="1">
      <alignment horizontal="center" vertical="top" wrapText="1"/>
    </xf>
    <xf numFmtId="0" fontId="21" fillId="33" borderId="51" xfId="36" applyFont="1" applyFill="1" applyBorder="1" applyAlignment="1">
      <alignment horizontal="center" vertical="top" wrapText="1"/>
    </xf>
    <xf numFmtId="0" fontId="21" fillId="33" borderId="40" xfId="36" applyFont="1" applyFill="1" applyBorder="1" applyAlignment="1">
      <alignment horizontal="center" vertical="top" wrapText="1"/>
    </xf>
    <xf numFmtId="0" fontId="21" fillId="33" borderId="52" xfId="36" applyFont="1" applyFill="1" applyBorder="1" applyAlignment="1">
      <alignment horizontal="center" vertical="top" wrapText="1"/>
    </xf>
    <xf numFmtId="0" fontId="21" fillId="33" borderId="49" xfId="36" applyFont="1" applyFill="1" applyBorder="1">
      <alignment horizontal="left" vertical="top" wrapText="1"/>
    </xf>
    <xf numFmtId="0" fontId="21" fillId="33" borderId="46" xfId="36" applyFont="1" applyFill="1" applyBorder="1">
      <alignment horizontal="left" vertical="top" wrapText="1"/>
    </xf>
    <xf numFmtId="0" fontId="21" fillId="33" borderId="47" xfId="36" applyFont="1" applyFill="1" applyBorder="1">
      <alignment horizontal="left" vertical="top" wrapText="1"/>
    </xf>
    <xf numFmtId="0" fontId="21" fillId="33" borderId="49" xfId="36" applyFont="1" applyFill="1" applyBorder="1" applyAlignment="1">
      <alignment horizontal="left" vertical="center" wrapText="1"/>
    </xf>
    <xf numFmtId="0" fontId="21" fillId="33" borderId="46" xfId="36" applyFont="1" applyFill="1" applyBorder="1" applyAlignment="1">
      <alignment horizontal="left" vertical="center" wrapText="1"/>
    </xf>
    <xf numFmtId="0" fontId="21" fillId="33" borderId="47" xfId="36" applyFont="1" applyFill="1" applyBorder="1" applyAlignment="1">
      <alignment horizontal="left" vertical="center" wrapText="1"/>
    </xf>
    <xf numFmtId="0" fontId="18" fillId="33" borderId="49" xfId="36" applyFont="1" applyFill="1" applyBorder="1">
      <alignment horizontal="left" vertical="top" wrapText="1"/>
    </xf>
    <xf numFmtId="0" fontId="18" fillId="33" borderId="46" xfId="36" applyFont="1" applyFill="1" applyBorder="1">
      <alignment horizontal="left" vertical="top" wrapText="1"/>
    </xf>
    <xf numFmtId="0" fontId="18" fillId="33" borderId="47" xfId="36" applyFont="1" applyFill="1" applyBorder="1">
      <alignment horizontal="left" vertical="top" wrapText="1"/>
    </xf>
    <xf numFmtId="169" fontId="18" fillId="33" borderId="0" xfId="5959" applyNumberFormat="1" applyFont="1" applyFill="1" applyAlignment="1">
      <alignment horizontal="right" vertical="top" wrapText="1"/>
    </xf>
    <xf numFmtId="169" fontId="18" fillId="33" borderId="0" xfId="5959" applyNumberFormat="1" applyFont="1" applyFill="1" applyAlignment="1">
      <alignment horizontal="right"/>
    </xf>
    <xf numFmtId="0" fontId="20" fillId="33" borderId="0" xfId="36" applyFont="1" applyFill="1" applyAlignment="1">
      <alignment horizontal="center" vertical="center" wrapText="1"/>
    </xf>
    <xf numFmtId="0" fontId="21" fillId="33" borderId="50" xfId="36" applyFont="1" applyFill="1" applyBorder="1" applyAlignment="1">
      <alignment horizontal="center" vertical="center" wrapText="1"/>
    </xf>
    <xf numFmtId="0" fontId="19" fillId="0" borderId="0" xfId="34" applyFont="1" applyAlignment="1">
      <alignment horizontal="right" vertical="center" wrapText="1"/>
    </xf>
    <xf numFmtId="0" fontId="19" fillId="0" borderId="0" xfId="34" applyFont="1" applyAlignment="1">
      <alignment horizontal="right" vertical="center"/>
    </xf>
    <xf numFmtId="0" fontId="21" fillId="0" borderId="38" xfId="34" applyFont="1" applyBorder="1" applyAlignment="1">
      <alignment horizontal="center" vertical="top" wrapText="1"/>
    </xf>
    <xf numFmtId="0" fontId="21" fillId="0" borderId="39" xfId="34" applyFont="1" applyBorder="1" applyAlignment="1">
      <alignment horizontal="center" vertical="top" wrapText="1"/>
    </xf>
    <xf numFmtId="0" fontId="21" fillId="0" borderId="14" xfId="34" applyFont="1" applyBorder="1" applyAlignment="1">
      <alignment horizontal="center" vertical="top" wrapText="1"/>
    </xf>
    <xf numFmtId="0" fontId="19" fillId="0" borderId="11" xfId="34" applyFont="1" applyBorder="1" applyAlignment="1">
      <alignment horizontal="center" vertical="center" wrapText="1"/>
    </xf>
    <xf numFmtId="0" fontId="19" fillId="0" borderId="12" xfId="34" applyFont="1" applyBorder="1" applyAlignment="1">
      <alignment horizontal="center" vertical="center" wrapText="1"/>
    </xf>
    <xf numFmtId="0" fontId="19" fillId="0" borderId="13" xfId="34" applyFont="1" applyBorder="1" applyAlignment="1">
      <alignment horizontal="center" vertical="center" wrapText="1"/>
    </xf>
    <xf numFmtId="0" fontId="19" fillId="0" borderId="15" xfId="34" applyFont="1" applyBorder="1" applyAlignment="1">
      <alignment horizontal="center" vertical="center" wrapText="1"/>
    </xf>
    <xf numFmtId="0" fontId="21" fillId="0" borderId="11" xfId="34" applyFont="1" applyBorder="1" applyAlignment="1">
      <alignment horizontal="center" vertical="center" wrapText="1"/>
    </xf>
    <xf numFmtId="0" fontId="21" fillId="0" borderId="16" xfId="34" applyFont="1" applyBorder="1" applyAlignment="1">
      <alignment horizontal="center" vertical="center" wrapText="1"/>
    </xf>
    <xf numFmtId="0" fontId="21" fillId="0" borderId="12" xfId="34" applyFont="1" applyBorder="1" applyAlignment="1">
      <alignment horizontal="center" vertical="center" wrapText="1"/>
    </xf>
    <xf numFmtId="0" fontId="21" fillId="0" borderId="29" xfId="34" applyFont="1" applyBorder="1" applyAlignment="1">
      <alignment horizontal="center" vertical="top" wrapText="1"/>
    </xf>
    <xf numFmtId="0" fontId="21" fillId="0" borderId="50" xfId="34" applyFont="1" applyBorder="1" applyAlignment="1">
      <alignment horizontal="center" vertical="top" wrapText="1"/>
    </xf>
    <xf numFmtId="0" fontId="19" fillId="0" borderId="29" xfId="36" applyFont="1" applyBorder="1" applyAlignment="1">
      <alignment horizontal="center" vertical="center"/>
    </xf>
    <xf numFmtId="0" fontId="21" fillId="0" borderId="0" xfId="36" applyFont="1" applyAlignment="1">
      <alignment horizontal="center" vertical="top" wrapText="1"/>
    </xf>
    <xf numFmtId="0" fontId="21" fillId="0" borderId="48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57" xfId="0" applyFont="1" applyBorder="1" applyAlignment="1">
      <alignment horizontal="center" vertical="top" wrapText="1"/>
    </xf>
    <xf numFmtId="0" fontId="20" fillId="0" borderId="53" xfId="0" applyFont="1" applyBorder="1" applyAlignment="1">
      <alignment horizontal="center" vertical="top" wrapText="1"/>
    </xf>
    <xf numFmtId="0" fontId="20" fillId="0" borderId="54" xfId="0" applyFont="1" applyBorder="1" applyAlignment="1">
      <alignment horizontal="center" vertical="top" wrapText="1"/>
    </xf>
    <xf numFmtId="0" fontId="21" fillId="0" borderId="29" xfId="34" applyFont="1" applyBorder="1" applyAlignment="1">
      <alignment horizontal="center" vertical="center" wrapText="1"/>
    </xf>
    <xf numFmtId="0" fontId="21" fillId="0" borderId="48" xfId="34" applyFont="1" applyBorder="1" applyAlignment="1">
      <alignment horizontal="center" vertical="top" wrapText="1"/>
    </xf>
    <xf numFmtId="0" fontId="21" fillId="0" borderId="17" xfId="34" applyFont="1" applyBorder="1" applyAlignment="1">
      <alignment horizontal="center" vertical="top" wrapText="1"/>
    </xf>
    <xf numFmtId="0" fontId="21" fillId="0" borderId="15" xfId="34" applyFont="1" applyBorder="1" applyAlignment="1">
      <alignment horizontal="center" vertical="top" wrapText="1"/>
    </xf>
    <xf numFmtId="0" fontId="21" fillId="0" borderId="29" xfId="0" applyFont="1" applyBorder="1" applyAlignment="1">
      <alignment horizontal="center" vertical="top" wrapText="1"/>
    </xf>
    <xf numFmtId="0" fontId="21" fillId="0" borderId="50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21" fillId="0" borderId="13" xfId="34" applyFont="1" applyBorder="1" applyAlignment="1">
      <alignment horizontal="center" vertical="top" wrapText="1"/>
    </xf>
    <xf numFmtId="0" fontId="27" fillId="0" borderId="50" xfId="0" applyFont="1" applyBorder="1" applyAlignment="1">
      <alignment horizontal="center" vertical="top" wrapText="1"/>
    </xf>
    <xf numFmtId="0" fontId="21" fillId="0" borderId="30" xfId="34" applyFont="1" applyBorder="1" applyAlignment="1">
      <alignment horizontal="center" vertical="top" wrapText="1"/>
    </xf>
    <xf numFmtId="0" fontId="21" fillId="0" borderId="32" xfId="34" applyFont="1" applyBorder="1" applyAlignment="1">
      <alignment horizontal="center" vertical="top" wrapText="1"/>
    </xf>
    <xf numFmtId="0" fontId="21" fillId="0" borderId="31" xfId="34" applyFont="1" applyBorder="1" applyAlignment="1">
      <alignment horizontal="center" vertical="top" wrapText="1"/>
    </xf>
    <xf numFmtId="0" fontId="21" fillId="0" borderId="51" xfId="34" applyFont="1" applyBorder="1" applyAlignment="1">
      <alignment horizontal="center" vertical="top" wrapText="1"/>
    </xf>
    <xf numFmtId="0" fontId="21" fillId="0" borderId="53" xfId="34" applyFont="1" applyBorder="1" applyAlignment="1">
      <alignment horizontal="center" vertical="top" wrapText="1"/>
    </xf>
    <xf numFmtId="0" fontId="19" fillId="0" borderId="0" xfId="36" applyFont="1" applyAlignment="1">
      <alignment horizontal="right" vertical="center" wrapText="1"/>
    </xf>
    <xf numFmtId="0" fontId="19" fillId="0" borderId="0" xfId="36" applyFont="1" applyAlignment="1">
      <alignment horizontal="right" vertical="center"/>
    </xf>
    <xf numFmtId="0" fontId="21" fillId="0" borderId="14" xfId="37" applyFont="1" applyBorder="1" applyAlignment="1">
      <alignment horizontal="center" vertical="center" wrapText="1"/>
    </xf>
    <xf numFmtId="0" fontId="21" fillId="33" borderId="0" xfId="2355" applyFont="1" applyFill="1" applyAlignment="1">
      <alignment horizontal="center" vertical="center" wrapText="1"/>
    </xf>
    <xf numFmtId="49" fontId="21" fillId="0" borderId="14" xfId="37" applyNumberFormat="1" applyFont="1" applyBorder="1" applyAlignment="1">
      <alignment horizontal="center" vertical="top" wrapText="1"/>
    </xf>
    <xf numFmtId="0" fontId="21" fillId="0" borderId="14" xfId="36" applyFont="1" applyBorder="1" applyAlignment="1">
      <alignment horizontal="center" vertical="top" wrapText="1"/>
    </xf>
    <xf numFmtId="49" fontId="21" fillId="0" borderId="14" xfId="37" applyNumberFormat="1" applyFont="1" applyBorder="1" applyAlignment="1">
      <alignment horizontal="center" vertical="center" wrapText="1"/>
    </xf>
    <xf numFmtId="49" fontId="21" fillId="0" borderId="50" xfId="36" applyNumberFormat="1" applyFont="1" applyBorder="1" applyAlignment="1">
      <alignment horizontal="center" vertical="top" wrapText="1"/>
    </xf>
    <xf numFmtId="49" fontId="21" fillId="0" borderId="14" xfId="36" applyNumberFormat="1" applyFont="1" applyBorder="1" applyAlignment="1">
      <alignment horizontal="center" vertical="top" wrapText="1"/>
    </xf>
    <xf numFmtId="0" fontId="21" fillId="0" borderId="50" xfId="36" applyFont="1" applyBorder="1" applyAlignment="1">
      <alignment horizontal="center" vertical="top" wrapText="1"/>
    </xf>
    <xf numFmtId="0" fontId="21" fillId="0" borderId="50" xfId="36" applyFont="1" applyBorder="1" applyAlignment="1">
      <alignment horizontal="center" vertical="center" wrapText="1"/>
    </xf>
    <xf numFmtId="0" fontId="21" fillId="0" borderId="14" xfId="37" applyFont="1" applyBorder="1" applyAlignment="1">
      <alignment horizontal="center" vertical="top" wrapText="1"/>
    </xf>
    <xf numFmtId="0" fontId="21" fillId="0" borderId="50" xfId="37" applyFont="1" applyBorder="1" applyAlignment="1">
      <alignment horizontal="center" vertical="center" wrapText="1"/>
    </xf>
    <xf numFmtId="49" fontId="21" fillId="0" borderId="48" xfId="36" applyNumberFormat="1" applyFont="1" applyBorder="1" applyAlignment="1">
      <alignment horizontal="center" vertical="top" wrapText="1"/>
    </xf>
    <xf numFmtId="49" fontId="21" fillId="0" borderId="17" xfId="36" applyNumberFormat="1" applyFont="1" applyBorder="1" applyAlignment="1">
      <alignment horizontal="center" vertical="top" wrapText="1"/>
    </xf>
    <xf numFmtId="49" fontId="21" fillId="0" borderId="15" xfId="36" applyNumberFormat="1" applyFont="1" applyBorder="1" applyAlignment="1">
      <alignment horizontal="center" vertical="top" wrapText="1"/>
    </xf>
    <xf numFmtId="0" fontId="22" fillId="0" borderId="50" xfId="36" applyFont="1" applyBorder="1" applyAlignment="1">
      <alignment horizontal="center" vertical="top"/>
    </xf>
    <xf numFmtId="49" fontId="21" fillId="0" borderId="50" xfId="36" applyNumberFormat="1" applyFont="1" applyBorder="1" applyAlignment="1">
      <alignment horizontal="center" vertical="center" wrapText="1"/>
    </xf>
    <xf numFmtId="0" fontId="21" fillId="0" borderId="48" xfId="36" applyFont="1" applyBorder="1" applyAlignment="1">
      <alignment horizontal="center" vertical="top" wrapText="1"/>
    </xf>
    <xf numFmtId="0" fontId="21" fillId="0" borderId="17" xfId="36" applyFont="1" applyBorder="1" applyAlignment="1">
      <alignment horizontal="center" vertical="top" wrapText="1"/>
    </xf>
    <xf numFmtId="0" fontId="21" fillId="0" borderId="50" xfId="36" applyFont="1" applyBorder="1" applyAlignment="1">
      <alignment horizontal="center" vertical="top"/>
    </xf>
    <xf numFmtId="0" fontId="21" fillId="0" borderId="13" xfId="36" applyFont="1" applyBorder="1" applyAlignment="1">
      <alignment horizontal="center" vertical="top" wrapText="1"/>
    </xf>
    <xf numFmtId="0" fontId="21" fillId="0" borderId="15" xfId="36" applyFont="1" applyBorder="1" applyAlignment="1">
      <alignment horizontal="center" vertical="top" wrapText="1"/>
    </xf>
    <xf numFmtId="0" fontId="21" fillId="0" borderId="50" xfId="0" applyFont="1" applyBorder="1" applyAlignment="1">
      <alignment horizontal="center" vertical="center" wrapText="1"/>
    </xf>
    <xf numFmtId="0" fontId="133" fillId="0" borderId="50" xfId="36" applyFont="1" applyBorder="1" applyAlignment="1">
      <alignment horizontal="center" vertical="center" wrapText="1"/>
    </xf>
    <xf numFmtId="0" fontId="26" fillId="0" borderId="0" xfId="2349" applyFont="1" applyAlignment="1">
      <alignment horizontal="right"/>
    </xf>
    <xf numFmtId="0" fontId="21" fillId="0" borderId="0" xfId="5631" applyFont="1" applyAlignment="1">
      <alignment horizontal="center" wrapText="1"/>
    </xf>
    <xf numFmtId="0" fontId="19" fillId="0" borderId="49" xfId="5631" applyFont="1" applyBorder="1" applyAlignment="1">
      <alignment horizontal="center" vertical="center" wrapText="1"/>
    </xf>
    <xf numFmtId="0" fontId="19" fillId="0" borderId="47" xfId="5631" applyFont="1" applyBorder="1" applyAlignment="1">
      <alignment horizontal="center" vertical="center" wrapText="1"/>
    </xf>
    <xf numFmtId="0" fontId="19" fillId="0" borderId="48" xfId="5631" applyFont="1" applyBorder="1" applyAlignment="1">
      <alignment horizontal="center" vertical="center" wrapText="1"/>
    </xf>
    <xf numFmtId="0" fontId="19" fillId="0" borderId="15" xfId="5631" applyFont="1" applyBorder="1" applyAlignment="1">
      <alignment horizontal="center" vertical="center" wrapText="1"/>
    </xf>
    <xf numFmtId="0" fontId="21" fillId="0" borderId="49" xfId="5631" applyFont="1" applyBorder="1" applyAlignment="1">
      <alignment horizontal="center" vertical="center"/>
    </xf>
    <xf numFmtId="0" fontId="21" fillId="0" borderId="46" xfId="5631" applyFont="1" applyBorder="1" applyAlignment="1">
      <alignment horizontal="center" vertical="center"/>
    </xf>
    <xf numFmtId="0" fontId="21" fillId="0" borderId="47" xfId="5631" applyFont="1" applyBorder="1" applyAlignment="1">
      <alignment horizontal="center" vertical="center"/>
    </xf>
    <xf numFmtId="0" fontId="19" fillId="0" borderId="50" xfId="5631" applyFont="1" applyBorder="1" applyAlignment="1">
      <alignment horizontal="left" vertical="center" wrapText="1"/>
    </xf>
    <xf numFmtId="0" fontId="21" fillId="33" borderId="50" xfId="0" applyFont="1" applyFill="1" applyBorder="1" applyAlignment="1">
      <alignment horizontal="center" vertical="top"/>
    </xf>
    <xf numFmtId="0" fontId="27" fillId="0" borderId="50" xfId="2355" applyFont="1" applyBorder="1">
      <alignment horizontal="left" vertical="top" wrapText="1"/>
    </xf>
    <xf numFmtId="0" fontId="21" fillId="0" borderId="48" xfId="5631" applyFont="1" applyBorder="1" applyAlignment="1">
      <alignment horizontal="center" vertical="top"/>
    </xf>
    <xf numFmtId="0" fontId="21" fillId="0" borderId="17" xfId="5631" applyFont="1" applyBorder="1" applyAlignment="1">
      <alignment horizontal="center" vertical="top"/>
    </xf>
    <xf numFmtId="0" fontId="21" fillId="0" borderId="15" xfId="5631" applyFont="1" applyBorder="1" applyAlignment="1">
      <alignment horizontal="center" vertical="top"/>
    </xf>
    <xf numFmtId="0" fontId="92" fillId="33" borderId="50" xfId="0" applyFont="1" applyFill="1" applyBorder="1" applyAlignment="1">
      <alignment horizontal="left" vertical="center" wrapText="1"/>
    </xf>
    <xf numFmtId="0" fontId="21" fillId="0" borderId="50" xfId="5631" applyFont="1" applyBorder="1" applyAlignment="1">
      <alignment horizontal="left" vertical="top" wrapText="1"/>
    </xf>
    <xf numFmtId="0" fontId="19" fillId="0" borderId="50" xfId="5631" applyFont="1" applyBorder="1" applyAlignment="1">
      <alignment horizontal="center" vertical="top"/>
    </xf>
    <xf numFmtId="0" fontId="21" fillId="33" borderId="50" xfId="0" applyFont="1" applyFill="1" applyBorder="1" applyAlignment="1">
      <alignment horizontal="left" vertical="center" wrapText="1"/>
    </xf>
    <xf numFmtId="0" fontId="21" fillId="0" borderId="48" xfId="5631" applyFont="1" applyBorder="1" applyAlignment="1">
      <alignment horizontal="left" vertical="top" wrapText="1"/>
    </xf>
    <xf numFmtId="0" fontId="21" fillId="0" borderId="17" xfId="5631" applyFont="1" applyBorder="1" applyAlignment="1">
      <alignment horizontal="left" vertical="top" wrapText="1"/>
    </xf>
    <xf numFmtId="0" fontId="21" fillId="0" borderId="15" xfId="5631" applyFont="1" applyBorder="1" applyAlignment="1">
      <alignment horizontal="left" vertical="top" wrapText="1"/>
    </xf>
    <xf numFmtId="0" fontId="21" fillId="0" borderId="0" xfId="5631" applyFont="1" applyAlignment="1">
      <alignment horizontal="center" vertical="center" wrapText="1"/>
    </xf>
    <xf numFmtId="0" fontId="21" fillId="0" borderId="49" xfId="5631" applyFont="1" applyBorder="1" applyAlignment="1">
      <alignment horizontal="center" vertical="center" wrapText="1"/>
    </xf>
    <xf numFmtId="0" fontId="21" fillId="0" borderId="47" xfId="5631" applyFont="1" applyBorder="1" applyAlignment="1">
      <alignment horizontal="center" vertical="center" wrapText="1"/>
    </xf>
    <xf numFmtId="0" fontId="21" fillId="0" borderId="48" xfId="5631" applyFont="1" applyBorder="1" applyAlignment="1">
      <alignment horizontal="center" vertical="center" wrapText="1"/>
    </xf>
    <xf numFmtId="0" fontId="21" fillId="0" borderId="15" xfId="5631" applyFont="1" applyBorder="1" applyAlignment="1">
      <alignment horizontal="center" vertical="center" wrapText="1"/>
    </xf>
    <xf numFmtId="0" fontId="92" fillId="33" borderId="50" xfId="0" applyFont="1" applyFill="1" applyBorder="1" applyAlignment="1">
      <alignment horizontal="center" vertical="center" wrapText="1"/>
    </xf>
    <xf numFmtId="0" fontId="92" fillId="33" borderId="50" xfId="0" applyFont="1" applyFill="1" applyBorder="1" applyAlignment="1">
      <alignment horizontal="left"/>
    </xf>
    <xf numFmtId="0" fontId="21" fillId="0" borderId="50" xfId="5631" applyFont="1" applyBorder="1" applyAlignment="1">
      <alignment horizontal="center" vertical="top"/>
    </xf>
    <xf numFmtId="0" fontId="141" fillId="33" borderId="50" xfId="0" applyFont="1" applyFill="1" applyBorder="1" applyAlignment="1">
      <alignment horizontal="left" vertical="center" wrapText="1"/>
    </xf>
    <xf numFmtId="0" fontId="137" fillId="33" borderId="50" xfId="0" applyFont="1" applyFill="1" applyBorder="1" applyAlignment="1">
      <alignment horizontal="left" vertical="center" wrapText="1"/>
    </xf>
    <xf numFmtId="0" fontId="22" fillId="33" borderId="50" xfId="0" applyFont="1" applyFill="1" applyBorder="1" applyAlignment="1">
      <alignment horizontal="center" vertical="top"/>
    </xf>
    <xf numFmtId="0" fontId="137" fillId="33" borderId="49" xfId="0" applyFont="1" applyFill="1" applyBorder="1" applyAlignment="1">
      <alignment horizontal="left" vertical="center" wrapText="1"/>
    </xf>
    <xf numFmtId="0" fontId="137" fillId="33" borderId="47" xfId="0" applyFont="1" applyFill="1" applyBorder="1" applyAlignment="1">
      <alignment horizontal="left" vertical="center" wrapText="1"/>
    </xf>
    <xf numFmtId="0" fontId="141" fillId="33" borderId="48" xfId="0" applyFont="1" applyFill="1" applyBorder="1" applyAlignment="1">
      <alignment horizontal="center" vertical="top"/>
    </xf>
    <xf numFmtId="0" fontId="141" fillId="33" borderId="15" xfId="0" applyFont="1" applyFill="1" applyBorder="1" applyAlignment="1">
      <alignment horizontal="center" vertical="top"/>
    </xf>
    <xf numFmtId="0" fontId="19" fillId="33" borderId="50" xfId="36" applyFont="1" applyFill="1" applyBorder="1">
      <alignment horizontal="left" vertical="top" wrapText="1"/>
    </xf>
    <xf numFmtId="0" fontId="18" fillId="33" borderId="50" xfId="36" applyFont="1" applyFill="1" applyBorder="1" applyAlignment="1">
      <alignment horizontal="left" vertical="center" wrapText="1"/>
    </xf>
    <xf numFmtId="169" fontId="18" fillId="0" borderId="0" xfId="5959" applyNumberFormat="1" applyFont="1" applyFill="1" applyAlignment="1">
      <alignment horizontal="right" vertical="top" wrapText="1"/>
    </xf>
    <xf numFmtId="0" fontId="19" fillId="33" borderId="48" xfId="36" applyFont="1" applyFill="1" applyBorder="1" applyAlignment="1">
      <alignment horizontal="center" vertical="top" wrapText="1"/>
    </xf>
    <xf numFmtId="0" fontId="19" fillId="33" borderId="15" xfId="36" applyFont="1" applyFill="1" applyBorder="1" applyAlignment="1">
      <alignment horizontal="center" vertical="top" wrapText="1"/>
    </xf>
    <xf numFmtId="0" fontId="19" fillId="33" borderId="51" xfId="36" applyFont="1" applyFill="1" applyBorder="1" applyAlignment="1">
      <alignment horizontal="center" vertical="top" wrapText="1"/>
    </xf>
    <xf numFmtId="0" fontId="19" fillId="33" borderId="52" xfId="36" applyFont="1" applyFill="1" applyBorder="1" applyAlignment="1">
      <alignment horizontal="center" vertical="top" wrapText="1"/>
    </xf>
    <xf numFmtId="0" fontId="19" fillId="33" borderId="54" xfId="36" applyFont="1" applyFill="1" applyBorder="1" applyAlignment="1">
      <alignment horizontal="center" vertical="top" wrapText="1"/>
    </xf>
    <xf numFmtId="0" fontId="19" fillId="33" borderId="55" xfId="36" applyFont="1" applyFill="1" applyBorder="1" applyAlignment="1">
      <alignment horizontal="center" vertical="top" wrapText="1"/>
    </xf>
    <xf numFmtId="0" fontId="92" fillId="33" borderId="38" xfId="2355" applyFont="1" applyFill="1" applyBorder="1" applyAlignment="1">
      <alignment horizontal="center" vertical="top" wrapText="1"/>
    </xf>
    <xf numFmtId="0" fontId="92" fillId="33" borderId="39" xfId="2355" applyFont="1" applyFill="1" applyBorder="1" applyAlignment="1">
      <alignment horizontal="center" vertical="top" wrapText="1"/>
    </xf>
    <xf numFmtId="0" fontId="92" fillId="33" borderId="37" xfId="2355" applyFont="1" applyFill="1" applyBorder="1" applyAlignment="1">
      <alignment horizontal="center" vertical="top" wrapText="1"/>
    </xf>
    <xf numFmtId="0" fontId="92" fillId="33" borderId="17" xfId="2355" applyFont="1" applyFill="1" applyBorder="1" applyAlignment="1">
      <alignment horizontal="center" vertical="top" wrapText="1"/>
    </xf>
    <xf numFmtId="0" fontId="92" fillId="33" borderId="15" xfId="2355" applyFont="1" applyFill="1" applyBorder="1" applyAlignment="1">
      <alignment horizontal="center" vertical="top" wrapText="1"/>
    </xf>
    <xf numFmtId="0" fontId="92" fillId="33" borderId="29" xfId="2355" applyFont="1" applyFill="1" applyBorder="1" applyAlignment="1">
      <alignment horizontal="center" vertical="top" wrapText="1"/>
    </xf>
    <xf numFmtId="0" fontId="19" fillId="0" borderId="0" xfId="36" applyFont="1" applyAlignment="1">
      <alignment horizontal="right" vertical="top" wrapText="1"/>
    </xf>
    <xf numFmtId="0" fontId="19" fillId="0" borderId="0" xfId="39" applyFont="1" applyAlignment="1">
      <alignment horizontal="center" vertical="center"/>
    </xf>
    <xf numFmtId="0" fontId="21" fillId="33" borderId="0" xfId="0" applyFont="1" applyFill="1" applyAlignment="1">
      <alignment horizontal="center" vertical="center" wrapText="1"/>
    </xf>
    <xf numFmtId="0" fontId="19" fillId="0" borderId="14" xfId="36" applyFont="1" applyBorder="1" applyAlignment="1">
      <alignment horizontal="center" vertical="top" wrapText="1"/>
    </xf>
    <xf numFmtId="0" fontId="19" fillId="0" borderId="14" xfId="40" applyFont="1" applyBorder="1" applyAlignment="1">
      <alignment horizontal="center" vertical="center" wrapText="1"/>
    </xf>
    <xf numFmtId="0" fontId="26" fillId="0" borderId="48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25" fillId="0" borderId="50" xfId="0" applyFont="1" applyBorder="1" applyAlignment="1">
      <alignment horizontal="left" vertical="top" wrapText="1"/>
    </xf>
    <xf numFmtId="0" fontId="26" fillId="0" borderId="50" xfId="0" applyFont="1" applyBorder="1" applyAlignment="1">
      <alignment horizontal="left" vertical="top" wrapText="1"/>
    </xf>
    <xf numFmtId="0" fontId="19" fillId="0" borderId="50" xfId="0" applyFont="1" applyBorder="1" applyAlignment="1">
      <alignment horizontal="left" vertical="top" wrapText="1"/>
    </xf>
    <xf numFmtId="0" fontId="25" fillId="0" borderId="50" xfId="0" applyFont="1" applyBorder="1" applyAlignment="1">
      <alignment horizontal="left" vertical="center" wrapText="1"/>
    </xf>
    <xf numFmtId="0" fontId="25" fillId="0" borderId="49" xfId="0" applyFont="1" applyBorder="1" applyAlignment="1">
      <alignment horizontal="left" vertical="center" wrapText="1"/>
    </xf>
    <xf numFmtId="0" fontId="25" fillId="0" borderId="47" xfId="0" applyFont="1" applyBorder="1" applyAlignment="1">
      <alignment horizontal="left" vertical="center" wrapText="1"/>
    </xf>
    <xf numFmtId="0" fontId="26" fillId="0" borderId="49" xfId="0" applyFont="1" applyBorder="1" applyAlignment="1">
      <alignment horizontal="left" vertical="center" wrapText="1"/>
    </xf>
    <xf numFmtId="0" fontId="26" fillId="0" borderId="47" xfId="0" applyFont="1" applyBorder="1" applyAlignment="1">
      <alignment horizontal="left" vertical="center" wrapText="1"/>
    </xf>
    <xf numFmtId="0" fontId="21" fillId="0" borderId="14" xfId="36" applyFont="1" applyBorder="1" applyAlignment="1">
      <alignment horizontal="center" vertical="center" wrapText="1"/>
    </xf>
    <xf numFmtId="0" fontId="25" fillId="0" borderId="14" xfId="36" applyFont="1" applyBorder="1" applyAlignment="1">
      <alignment horizontal="left" vertical="center" wrapText="1"/>
    </xf>
    <xf numFmtId="0" fontId="25" fillId="0" borderId="14" xfId="36" applyFont="1" applyFill="1" applyBorder="1" applyAlignment="1">
      <alignment horizontal="left" vertical="center" wrapText="1"/>
    </xf>
    <xf numFmtId="0" fontId="19" fillId="0" borderId="14" xfId="36" applyFont="1" applyBorder="1" applyAlignment="1">
      <alignment horizontal="left" vertical="center" wrapText="1"/>
    </xf>
    <xf numFmtId="0" fontId="26" fillId="0" borderId="50" xfId="0" applyFont="1" applyBorder="1" applyAlignment="1">
      <alignment horizontal="left" vertical="center" wrapText="1"/>
    </xf>
    <xf numFmtId="0" fontId="19" fillId="0" borderId="40" xfId="36" applyFont="1" applyBorder="1" applyAlignment="1">
      <alignment horizontal="center" vertical="center"/>
    </xf>
    <xf numFmtId="0" fontId="21" fillId="0" borderId="0" xfId="36" applyFont="1" applyAlignment="1">
      <alignment horizontal="left" vertical="center" wrapText="1"/>
    </xf>
    <xf numFmtId="0" fontId="21" fillId="0" borderId="54" xfId="36" applyFont="1" applyBorder="1" applyAlignment="1">
      <alignment horizontal="center" vertical="center" wrapText="1"/>
    </xf>
    <xf numFmtId="0" fontId="21" fillId="0" borderId="10" xfId="36" applyFont="1" applyBorder="1" applyAlignment="1">
      <alignment horizontal="center" vertical="center" wrapText="1"/>
    </xf>
    <xf numFmtId="0" fontId="21" fillId="0" borderId="55" xfId="36" applyFont="1" applyBorder="1" applyAlignment="1">
      <alignment horizontal="center" vertical="center" wrapText="1"/>
    </xf>
    <xf numFmtId="0" fontId="21" fillId="0" borderId="11" xfId="36" applyFont="1" applyBorder="1" applyAlignment="1">
      <alignment horizontal="center" vertical="center" wrapText="1"/>
    </xf>
    <xf numFmtId="0" fontId="21" fillId="0" borderId="16" xfId="36" applyFont="1" applyBorder="1" applyAlignment="1">
      <alignment horizontal="center" vertical="center" wrapText="1"/>
    </xf>
    <xf numFmtId="0" fontId="21" fillId="0" borderId="12" xfId="36" applyFont="1" applyBorder="1" applyAlignment="1">
      <alignment horizontal="center" vertical="center" wrapText="1"/>
    </xf>
    <xf numFmtId="169" fontId="19" fillId="0" borderId="0" xfId="41" applyNumberFormat="1" applyFont="1" applyFill="1" applyAlignment="1">
      <alignment horizontal="right" vertical="center"/>
    </xf>
    <xf numFmtId="0" fontId="21" fillId="0" borderId="0" xfId="36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4" xfId="36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 wrapText="1"/>
    </xf>
    <xf numFmtId="0" fontId="21" fillId="0" borderId="11" xfId="36" applyFont="1" applyBorder="1" applyAlignment="1">
      <alignment horizontal="left" vertical="center" wrapText="1"/>
    </xf>
    <xf numFmtId="0" fontId="21" fillId="0" borderId="12" xfId="36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22" fillId="0" borderId="29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left" vertical="center" wrapText="1"/>
    </xf>
    <xf numFmtId="0" fontId="19" fillId="0" borderId="50" xfId="0" applyFont="1" applyBorder="1" applyAlignment="1">
      <alignment horizontal="left" vertical="center" wrapText="1"/>
    </xf>
    <xf numFmtId="0" fontId="21" fillId="0" borderId="14" xfId="36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11" xfId="2355" applyFont="1" applyFill="1" applyBorder="1" applyAlignment="1">
      <alignment horizontal="center" vertical="top" wrapText="1"/>
    </xf>
    <xf numFmtId="0" fontId="21" fillId="0" borderId="16" xfId="2355" applyFont="1" applyFill="1" applyBorder="1" applyAlignment="1">
      <alignment horizontal="center" vertical="top" wrapText="1"/>
    </xf>
    <xf numFmtId="0" fontId="21" fillId="0" borderId="12" xfId="2355" applyFont="1" applyFill="1" applyBorder="1" applyAlignment="1">
      <alignment horizontal="center" vertical="top" wrapText="1"/>
    </xf>
    <xf numFmtId="0" fontId="19" fillId="0" borderId="14" xfId="2355" applyFont="1" applyBorder="1" applyAlignment="1">
      <alignment horizontal="left" vertical="center" wrapText="1"/>
    </xf>
    <xf numFmtId="0" fontId="20" fillId="33" borderId="11" xfId="2355" applyFont="1" applyFill="1" applyBorder="1" applyAlignment="1">
      <alignment horizontal="left" vertical="center" wrapText="1"/>
    </xf>
    <xf numFmtId="0" fontId="20" fillId="33" borderId="12" xfId="2355" applyFont="1" applyFill="1" applyBorder="1" applyAlignment="1">
      <alignment horizontal="left" vertical="center" wrapText="1"/>
    </xf>
    <xf numFmtId="0" fontId="139" fillId="0" borderId="11" xfId="2355" applyFont="1" applyFill="1" applyBorder="1" applyAlignment="1">
      <alignment horizontal="left" vertical="center" wrapText="1"/>
    </xf>
    <xf numFmtId="0" fontId="139" fillId="0" borderId="12" xfId="2355" applyFont="1" applyFill="1" applyBorder="1" applyAlignment="1">
      <alignment horizontal="left" vertical="center" wrapText="1"/>
    </xf>
    <xf numFmtId="0" fontId="147" fillId="0" borderId="16" xfId="2355" applyFont="1" applyBorder="1" applyAlignment="1">
      <alignment horizontal="center"/>
    </xf>
    <xf numFmtId="0" fontId="20" fillId="0" borderId="11" xfId="2355" applyFont="1" applyFill="1" applyBorder="1" applyAlignment="1">
      <alignment horizontal="left" vertical="top" wrapText="1"/>
    </xf>
    <xf numFmtId="0" fontId="20" fillId="0" borderId="16" xfId="2355" applyFont="1" applyFill="1" applyBorder="1" applyAlignment="1">
      <alignment horizontal="left" vertical="top" wrapText="1"/>
    </xf>
    <xf numFmtId="0" fontId="20" fillId="0" borderId="12" xfId="2355" applyFont="1" applyFill="1" applyBorder="1" applyAlignment="1">
      <alignment horizontal="left" vertical="top" wrapText="1"/>
    </xf>
    <xf numFmtId="0" fontId="18" fillId="33" borderId="11" xfId="2355" applyFont="1" applyFill="1" applyBorder="1" applyAlignment="1">
      <alignment horizontal="center" vertical="top"/>
    </xf>
    <xf numFmtId="0" fontId="18" fillId="33" borderId="16" xfId="2355" applyFont="1" applyFill="1" applyBorder="1" applyAlignment="1">
      <alignment horizontal="center" vertical="top"/>
    </xf>
    <xf numFmtId="0" fontId="18" fillId="33" borderId="12" xfId="2355" applyFont="1" applyFill="1" applyBorder="1" applyAlignment="1">
      <alignment horizontal="center" vertical="top"/>
    </xf>
    <xf numFmtId="0" fontId="21" fillId="34" borderId="0" xfId="36" applyFont="1" applyFill="1" applyAlignment="1">
      <alignment horizontal="center" vertical="center" wrapText="1"/>
    </xf>
    <xf numFmtId="0" fontId="21" fillId="33" borderId="14" xfId="36" applyFont="1" applyFill="1" applyBorder="1">
      <alignment horizontal="left" vertical="top" wrapText="1"/>
    </xf>
    <xf numFmtId="0" fontId="19" fillId="0" borderId="0" xfId="36" applyFont="1" applyAlignment="1">
      <alignment horizontal="center"/>
    </xf>
    <xf numFmtId="0" fontId="25" fillId="0" borderId="50" xfId="36" applyFont="1" applyBorder="1" applyAlignment="1">
      <alignment horizontal="left" vertical="center" wrapText="1"/>
    </xf>
    <xf numFmtId="0" fontId="19" fillId="60" borderId="50" xfId="0" applyFont="1" applyFill="1" applyBorder="1" applyAlignment="1">
      <alignment horizontal="left" vertical="center" wrapText="1"/>
    </xf>
    <xf numFmtId="0" fontId="25" fillId="60" borderId="14" xfId="36" applyFont="1" applyFill="1" applyBorder="1" applyAlignment="1">
      <alignment horizontal="left" vertical="center" wrapText="1"/>
    </xf>
    <xf numFmtId="0" fontId="26" fillId="60" borderId="5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169" fontId="19" fillId="0" borderId="0" xfId="41" applyNumberFormat="1" applyFont="1" applyFill="1" applyAlignment="1">
      <alignment horizontal="right" vertical="top" wrapText="1"/>
    </xf>
    <xf numFmtId="169" fontId="19" fillId="0" borderId="0" xfId="41" applyNumberFormat="1" applyFont="1" applyFill="1" applyAlignment="1">
      <alignment horizontal="right"/>
    </xf>
    <xf numFmtId="0" fontId="21" fillId="0" borderId="14" xfId="36" applyFont="1" applyBorder="1">
      <alignment horizontal="left" vertical="top" wrapText="1"/>
    </xf>
    <xf numFmtId="0" fontId="21" fillId="33" borderId="0" xfId="36" applyFont="1" applyFill="1">
      <alignment horizontal="left" vertical="top" wrapText="1"/>
    </xf>
    <xf numFmtId="0" fontId="25" fillId="0" borderId="11" xfId="36" applyFont="1" applyBorder="1">
      <alignment horizontal="left" vertical="top" wrapText="1"/>
    </xf>
    <xf numFmtId="0" fontId="25" fillId="0" borderId="12" xfId="36" applyFont="1" applyBorder="1">
      <alignment horizontal="left" vertical="top" wrapText="1"/>
    </xf>
    <xf numFmtId="0" fontId="21" fillId="0" borderId="29" xfId="0" applyFont="1" applyBorder="1" applyAlignment="1">
      <alignment horizontal="center" vertical="center" wrapText="1"/>
    </xf>
    <xf numFmtId="0" fontId="21" fillId="33" borderId="11" xfId="36" applyFont="1" applyFill="1" applyBorder="1">
      <alignment horizontal="left" vertical="top" wrapText="1"/>
    </xf>
    <xf numFmtId="0" fontId="21" fillId="33" borderId="12" xfId="36" applyFont="1" applyFill="1" applyBorder="1">
      <alignment horizontal="left" vertical="top" wrapText="1"/>
    </xf>
    <xf numFmtId="0" fontId="21" fillId="0" borderId="50" xfId="0" applyFont="1" applyBorder="1" applyAlignment="1">
      <alignment horizontal="left" vertical="top" wrapText="1"/>
    </xf>
    <xf numFmtId="0" fontId="19" fillId="0" borderId="50" xfId="0" applyFont="1" applyFill="1" applyBorder="1" applyAlignment="1">
      <alignment horizontal="left" vertical="center" wrapText="1"/>
    </xf>
    <xf numFmtId="0" fontId="21" fillId="33" borderId="50" xfId="36" applyFont="1" applyFill="1" applyBorder="1">
      <alignment horizontal="left" vertical="top" wrapText="1"/>
    </xf>
    <xf numFmtId="0" fontId="25" fillId="0" borderId="11" xfId="36" applyFont="1" applyBorder="1" applyAlignment="1">
      <alignment horizontal="left" vertical="center" wrapText="1"/>
    </xf>
    <xf numFmtId="0" fontId="25" fillId="0" borderId="12" xfId="36" applyFont="1" applyBorder="1" applyAlignment="1">
      <alignment horizontal="left" vertical="center" wrapText="1"/>
    </xf>
    <xf numFmtId="0" fontId="21" fillId="0" borderId="14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left" vertical="top" wrapText="1"/>
    </xf>
    <xf numFmtId="0" fontId="21" fillId="0" borderId="47" xfId="0" applyFont="1" applyBorder="1" applyAlignment="1">
      <alignment horizontal="left" vertical="top" wrapText="1"/>
    </xf>
    <xf numFmtId="0" fontId="25" fillId="0" borderId="49" xfId="0" applyFont="1" applyBorder="1" applyAlignment="1">
      <alignment horizontal="left" vertical="top" wrapText="1"/>
    </xf>
    <xf numFmtId="0" fontId="25" fillId="0" borderId="47" xfId="0" applyFont="1" applyBorder="1" applyAlignment="1">
      <alignment horizontal="left" vertical="top" wrapText="1"/>
    </xf>
    <xf numFmtId="0" fontId="27" fillId="0" borderId="0" xfId="36" applyFont="1">
      <alignment horizontal="left" vertical="top" wrapText="1"/>
    </xf>
    <xf numFmtId="0" fontId="26" fillId="0" borderId="5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5" fillId="0" borderId="50" xfId="36" applyFont="1" applyFill="1" applyBorder="1" applyAlignment="1">
      <alignment horizontal="left" vertical="center" wrapText="1"/>
    </xf>
    <xf numFmtId="0" fontId="25" fillId="0" borderId="11" xfId="36" applyFont="1" applyFill="1" applyBorder="1" applyAlignment="1">
      <alignment horizontal="left" vertical="center" wrapText="1"/>
    </xf>
    <xf numFmtId="0" fontId="25" fillId="0" borderId="12" xfId="36" applyFont="1" applyFill="1" applyBorder="1" applyAlignment="1">
      <alignment horizontal="left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144" fillId="0" borderId="50" xfId="0" applyFont="1" applyBorder="1" applyAlignment="1">
      <alignment horizontal="left" vertical="top" wrapText="1"/>
    </xf>
    <xf numFmtId="0" fontId="143" fillId="0" borderId="50" xfId="0" applyFont="1" applyBorder="1" applyAlignment="1">
      <alignment horizontal="left" vertical="top" wrapText="1"/>
    </xf>
    <xf numFmtId="0" fontId="21" fillId="33" borderId="50" xfId="0" applyFont="1" applyFill="1" applyBorder="1" applyAlignment="1">
      <alignment horizontal="left" vertical="top" wrapText="1"/>
    </xf>
    <xf numFmtId="0" fontId="18" fillId="0" borderId="11" xfId="2355" applyFont="1" applyFill="1" applyBorder="1" applyAlignment="1">
      <alignment horizontal="center" vertical="top" wrapText="1"/>
    </xf>
    <xf numFmtId="0" fontId="18" fillId="0" borderId="16" xfId="2355" applyFont="1" applyFill="1" applyBorder="1" applyAlignment="1">
      <alignment horizontal="center" vertical="top" wrapText="1"/>
    </xf>
    <xf numFmtId="0" fontId="18" fillId="0" borderId="56" xfId="2355" applyFont="1" applyFill="1" applyBorder="1" applyAlignment="1">
      <alignment horizontal="center" vertical="top" wrapText="1"/>
    </xf>
    <xf numFmtId="0" fontId="92" fillId="0" borderId="50" xfId="0" applyFont="1" applyBorder="1" applyAlignment="1">
      <alignment horizontal="center" vertical="top" wrapText="1"/>
    </xf>
    <xf numFmtId="0" fontId="27" fillId="0" borderId="11" xfId="36" applyFont="1" applyBorder="1" applyAlignment="1">
      <alignment horizontal="center" vertical="center" wrapText="1"/>
    </xf>
    <xf numFmtId="0" fontId="27" fillId="0" borderId="12" xfId="36" applyFont="1" applyBorder="1" applyAlignment="1">
      <alignment horizontal="center" vertical="center" wrapText="1"/>
    </xf>
    <xf numFmtId="0" fontId="26" fillId="0" borderId="0" xfId="0" applyFont="1" applyAlignment="1">
      <alignment horizontal="center" wrapText="1"/>
    </xf>
  </cellXfs>
  <cellStyles count="6076">
    <cellStyle name=" 1" xfId="113" xr:uid="{00000000-0005-0000-0000-000000000000}"/>
    <cellStyle name="_artabyuje" xfId="5885" xr:uid="{00000000-0005-0000-0000-000001000000}"/>
    <cellStyle name="_artabyuje 2" xfId="5904" xr:uid="{00000000-0005-0000-0000-000002000000}"/>
    <cellStyle name="20% - Accent1" xfId="17" builtinId="30" customBuiltin="1"/>
    <cellStyle name="20% - Accent1 10" xfId="3510" xr:uid="{00000000-0005-0000-0000-000004000000}"/>
    <cellStyle name="20% - Accent1 11" xfId="5619" xr:uid="{00000000-0005-0000-0000-000005000000}"/>
    <cellStyle name="20% - Accent1 2" xfId="265" xr:uid="{00000000-0005-0000-0000-000006000000}"/>
    <cellStyle name="20% - Accent1 2 2" xfId="291" xr:uid="{00000000-0005-0000-0000-000007000000}"/>
    <cellStyle name="20% - Accent1 2 2 2" xfId="413" xr:uid="{00000000-0005-0000-0000-000008000000}"/>
    <cellStyle name="20% - Accent1 2 2 3" xfId="3689" xr:uid="{00000000-0005-0000-0000-000009000000}"/>
    <cellStyle name="20% - Accent1 2 3" xfId="317" xr:uid="{00000000-0005-0000-0000-00000A000000}"/>
    <cellStyle name="20% - Accent1 2 3 2" xfId="3715" xr:uid="{00000000-0005-0000-0000-00000B000000}"/>
    <cellStyle name="20% - Accent1 2 4" xfId="347" xr:uid="{00000000-0005-0000-0000-00000C000000}"/>
    <cellStyle name="20% - Accent1 2 4 2" xfId="3741" xr:uid="{00000000-0005-0000-0000-00000D000000}"/>
    <cellStyle name="20% - Accent1 2 5" xfId="376" xr:uid="{00000000-0005-0000-0000-00000E000000}"/>
    <cellStyle name="20% - Accent1 2 6" xfId="2370" xr:uid="{00000000-0005-0000-0000-00000F000000}"/>
    <cellStyle name="20% - Accent1 2 6 2" xfId="4462" xr:uid="{00000000-0005-0000-0000-000010000000}"/>
    <cellStyle name="20% - Accent1 2 7" xfId="3663" xr:uid="{00000000-0005-0000-0000-000011000000}"/>
    <cellStyle name="20% - Accent1 2 8" xfId="5905" xr:uid="{00000000-0005-0000-0000-000012000000}"/>
    <cellStyle name="20% - Accent1 3" xfId="252" xr:uid="{00000000-0005-0000-0000-000013000000}"/>
    <cellStyle name="20% - Accent1 3 2" xfId="525" xr:uid="{00000000-0005-0000-0000-000014000000}"/>
    <cellStyle name="20% - Accent1 3 2 2" xfId="2466" xr:uid="{00000000-0005-0000-0000-000015000000}"/>
    <cellStyle name="20% - Accent1 3 2 2 2" xfId="4551" xr:uid="{00000000-0005-0000-0000-000016000000}"/>
    <cellStyle name="20% - Accent1 3 2 3" xfId="3065" xr:uid="{00000000-0005-0000-0000-000017000000}"/>
    <cellStyle name="20% - Accent1 3 2 3 2" xfId="5150" xr:uid="{00000000-0005-0000-0000-000018000000}"/>
    <cellStyle name="20% - Accent1 3 2 4" xfId="3823" xr:uid="{00000000-0005-0000-0000-000019000000}"/>
    <cellStyle name="20% - Accent1 3 3" xfId="465" xr:uid="{00000000-0005-0000-0000-00001A000000}"/>
    <cellStyle name="20% - Accent1 3 3 2" xfId="3764" xr:uid="{00000000-0005-0000-0000-00001B000000}"/>
    <cellStyle name="20% - Accent1 3 4" xfId="2407" xr:uid="{00000000-0005-0000-0000-00001C000000}"/>
    <cellStyle name="20% - Accent1 3 4 2" xfId="4492" xr:uid="{00000000-0005-0000-0000-00001D000000}"/>
    <cellStyle name="20% - Accent1 3 5" xfId="3006" xr:uid="{00000000-0005-0000-0000-00001E000000}"/>
    <cellStyle name="20% - Accent1 3 5 2" xfId="5091" xr:uid="{00000000-0005-0000-0000-00001F000000}"/>
    <cellStyle name="20% - Accent1 3 6" xfId="3650" xr:uid="{00000000-0005-0000-0000-000020000000}"/>
    <cellStyle name="20% - Accent1 4" xfId="278" xr:uid="{00000000-0005-0000-0000-000021000000}"/>
    <cellStyle name="20% - Accent1 4 2" xfId="545" xr:uid="{00000000-0005-0000-0000-000022000000}"/>
    <cellStyle name="20% - Accent1 4 2 2" xfId="2486" xr:uid="{00000000-0005-0000-0000-000023000000}"/>
    <cellStyle name="20% - Accent1 4 2 2 2" xfId="4571" xr:uid="{00000000-0005-0000-0000-000024000000}"/>
    <cellStyle name="20% - Accent1 4 2 3" xfId="3085" xr:uid="{00000000-0005-0000-0000-000025000000}"/>
    <cellStyle name="20% - Accent1 4 2 3 2" xfId="5170" xr:uid="{00000000-0005-0000-0000-000026000000}"/>
    <cellStyle name="20% - Accent1 4 2 4" xfId="3843" xr:uid="{00000000-0005-0000-0000-000027000000}"/>
    <cellStyle name="20% - Accent1 4 3" xfId="489" xr:uid="{00000000-0005-0000-0000-000028000000}"/>
    <cellStyle name="20% - Accent1 4 3 2" xfId="3787" xr:uid="{00000000-0005-0000-0000-000029000000}"/>
    <cellStyle name="20% - Accent1 4 4" xfId="2430" xr:uid="{00000000-0005-0000-0000-00002A000000}"/>
    <cellStyle name="20% - Accent1 4 4 2" xfId="4515" xr:uid="{00000000-0005-0000-0000-00002B000000}"/>
    <cellStyle name="20% - Accent1 4 5" xfId="3029" xr:uid="{00000000-0005-0000-0000-00002C000000}"/>
    <cellStyle name="20% - Accent1 4 5 2" xfId="5114" xr:uid="{00000000-0005-0000-0000-00002D000000}"/>
    <cellStyle name="20% - Accent1 4 6" xfId="3676" xr:uid="{00000000-0005-0000-0000-00002E000000}"/>
    <cellStyle name="20% - Accent1 5" xfId="304" xr:uid="{00000000-0005-0000-0000-00002F000000}"/>
    <cellStyle name="20% - Accent1 5 2" xfId="3702" xr:uid="{00000000-0005-0000-0000-000030000000}"/>
    <cellStyle name="20% - Accent1 6" xfId="334" xr:uid="{00000000-0005-0000-0000-000031000000}"/>
    <cellStyle name="20% - Accent1 6 2" xfId="3728" xr:uid="{00000000-0005-0000-0000-000032000000}"/>
    <cellStyle name="20% - Accent1 7" xfId="2357" xr:uid="{00000000-0005-0000-0000-000033000000}"/>
    <cellStyle name="20% - Accent1 7 2" xfId="4449" xr:uid="{00000000-0005-0000-0000-000034000000}"/>
    <cellStyle name="20% - Accent1 8" xfId="2972" xr:uid="{00000000-0005-0000-0000-000035000000}"/>
    <cellStyle name="20% - Accent1 8 2" xfId="5057" xr:uid="{00000000-0005-0000-0000-000036000000}"/>
    <cellStyle name="20% - Accent1 9" xfId="2987" xr:uid="{00000000-0005-0000-0000-000037000000}"/>
    <cellStyle name="20% - Accent1 9 2" xfId="5072" xr:uid="{00000000-0005-0000-0000-000038000000}"/>
    <cellStyle name="20% - Accent2" xfId="20" builtinId="34" customBuiltin="1"/>
    <cellStyle name="20% - Accent2 10" xfId="3512" xr:uid="{00000000-0005-0000-0000-00003A000000}"/>
    <cellStyle name="20% - Accent2 11" xfId="5621" xr:uid="{00000000-0005-0000-0000-00003B000000}"/>
    <cellStyle name="20% - Accent2 2" xfId="267" xr:uid="{00000000-0005-0000-0000-00003C000000}"/>
    <cellStyle name="20% - Accent2 2 2" xfId="293" xr:uid="{00000000-0005-0000-0000-00003D000000}"/>
    <cellStyle name="20% - Accent2 2 2 2" xfId="414" xr:uid="{00000000-0005-0000-0000-00003E000000}"/>
    <cellStyle name="20% - Accent2 2 2 3" xfId="3691" xr:uid="{00000000-0005-0000-0000-00003F000000}"/>
    <cellStyle name="20% - Accent2 2 3" xfId="319" xr:uid="{00000000-0005-0000-0000-000040000000}"/>
    <cellStyle name="20% - Accent2 2 3 2" xfId="3717" xr:uid="{00000000-0005-0000-0000-000041000000}"/>
    <cellStyle name="20% - Accent2 2 4" xfId="349" xr:uid="{00000000-0005-0000-0000-000042000000}"/>
    <cellStyle name="20% - Accent2 2 4 2" xfId="3743" xr:uid="{00000000-0005-0000-0000-000043000000}"/>
    <cellStyle name="20% - Accent2 2 5" xfId="379" xr:uid="{00000000-0005-0000-0000-000044000000}"/>
    <cellStyle name="20% - Accent2 2 6" xfId="2372" xr:uid="{00000000-0005-0000-0000-000045000000}"/>
    <cellStyle name="20% - Accent2 2 6 2" xfId="4464" xr:uid="{00000000-0005-0000-0000-000046000000}"/>
    <cellStyle name="20% - Accent2 2 7" xfId="3665" xr:uid="{00000000-0005-0000-0000-000047000000}"/>
    <cellStyle name="20% - Accent2 2 8" xfId="5906" xr:uid="{00000000-0005-0000-0000-000048000000}"/>
    <cellStyle name="20% - Accent2 3" xfId="254" xr:uid="{00000000-0005-0000-0000-000049000000}"/>
    <cellStyle name="20% - Accent2 3 2" xfId="527" xr:uid="{00000000-0005-0000-0000-00004A000000}"/>
    <cellStyle name="20% - Accent2 3 2 2" xfId="2468" xr:uid="{00000000-0005-0000-0000-00004B000000}"/>
    <cellStyle name="20% - Accent2 3 2 2 2" xfId="4553" xr:uid="{00000000-0005-0000-0000-00004C000000}"/>
    <cellStyle name="20% - Accent2 3 2 3" xfId="3067" xr:uid="{00000000-0005-0000-0000-00004D000000}"/>
    <cellStyle name="20% - Accent2 3 2 3 2" xfId="5152" xr:uid="{00000000-0005-0000-0000-00004E000000}"/>
    <cellStyle name="20% - Accent2 3 2 4" xfId="3825" xr:uid="{00000000-0005-0000-0000-00004F000000}"/>
    <cellStyle name="20% - Accent2 3 3" xfId="467" xr:uid="{00000000-0005-0000-0000-000050000000}"/>
    <cellStyle name="20% - Accent2 3 3 2" xfId="3766" xr:uid="{00000000-0005-0000-0000-000051000000}"/>
    <cellStyle name="20% - Accent2 3 4" xfId="2409" xr:uid="{00000000-0005-0000-0000-000052000000}"/>
    <cellStyle name="20% - Accent2 3 4 2" xfId="4494" xr:uid="{00000000-0005-0000-0000-000053000000}"/>
    <cellStyle name="20% - Accent2 3 5" xfId="3008" xr:uid="{00000000-0005-0000-0000-000054000000}"/>
    <cellStyle name="20% - Accent2 3 5 2" xfId="5093" xr:uid="{00000000-0005-0000-0000-000055000000}"/>
    <cellStyle name="20% - Accent2 3 6" xfId="3652" xr:uid="{00000000-0005-0000-0000-000056000000}"/>
    <cellStyle name="20% - Accent2 4" xfId="280" xr:uid="{00000000-0005-0000-0000-000057000000}"/>
    <cellStyle name="20% - Accent2 4 2" xfId="547" xr:uid="{00000000-0005-0000-0000-000058000000}"/>
    <cellStyle name="20% - Accent2 4 2 2" xfId="2488" xr:uid="{00000000-0005-0000-0000-000059000000}"/>
    <cellStyle name="20% - Accent2 4 2 2 2" xfId="4573" xr:uid="{00000000-0005-0000-0000-00005A000000}"/>
    <cellStyle name="20% - Accent2 4 2 3" xfId="3087" xr:uid="{00000000-0005-0000-0000-00005B000000}"/>
    <cellStyle name="20% - Accent2 4 2 3 2" xfId="5172" xr:uid="{00000000-0005-0000-0000-00005C000000}"/>
    <cellStyle name="20% - Accent2 4 2 4" xfId="3845" xr:uid="{00000000-0005-0000-0000-00005D000000}"/>
    <cellStyle name="20% - Accent2 4 3" xfId="491" xr:uid="{00000000-0005-0000-0000-00005E000000}"/>
    <cellStyle name="20% - Accent2 4 3 2" xfId="3789" xr:uid="{00000000-0005-0000-0000-00005F000000}"/>
    <cellStyle name="20% - Accent2 4 4" xfId="2432" xr:uid="{00000000-0005-0000-0000-000060000000}"/>
    <cellStyle name="20% - Accent2 4 4 2" xfId="4517" xr:uid="{00000000-0005-0000-0000-000061000000}"/>
    <cellStyle name="20% - Accent2 4 5" xfId="3031" xr:uid="{00000000-0005-0000-0000-000062000000}"/>
    <cellStyle name="20% - Accent2 4 5 2" xfId="5116" xr:uid="{00000000-0005-0000-0000-000063000000}"/>
    <cellStyle name="20% - Accent2 4 6" xfId="3678" xr:uid="{00000000-0005-0000-0000-000064000000}"/>
    <cellStyle name="20% - Accent2 5" xfId="306" xr:uid="{00000000-0005-0000-0000-000065000000}"/>
    <cellStyle name="20% - Accent2 5 2" xfId="3704" xr:uid="{00000000-0005-0000-0000-000066000000}"/>
    <cellStyle name="20% - Accent2 6" xfId="336" xr:uid="{00000000-0005-0000-0000-000067000000}"/>
    <cellStyle name="20% - Accent2 6 2" xfId="3730" xr:uid="{00000000-0005-0000-0000-000068000000}"/>
    <cellStyle name="20% - Accent2 7" xfId="2359" xr:uid="{00000000-0005-0000-0000-000069000000}"/>
    <cellStyle name="20% - Accent2 7 2" xfId="4451" xr:uid="{00000000-0005-0000-0000-00006A000000}"/>
    <cellStyle name="20% - Accent2 8" xfId="2974" xr:uid="{00000000-0005-0000-0000-00006B000000}"/>
    <cellStyle name="20% - Accent2 8 2" xfId="5059" xr:uid="{00000000-0005-0000-0000-00006C000000}"/>
    <cellStyle name="20% - Accent2 9" xfId="2989" xr:uid="{00000000-0005-0000-0000-00006D000000}"/>
    <cellStyle name="20% - Accent2 9 2" xfId="5074" xr:uid="{00000000-0005-0000-0000-00006E000000}"/>
    <cellStyle name="20% - Accent3" xfId="23" builtinId="38" customBuiltin="1"/>
    <cellStyle name="20% - Accent3 10" xfId="3514" xr:uid="{00000000-0005-0000-0000-000070000000}"/>
    <cellStyle name="20% - Accent3 11" xfId="5623" xr:uid="{00000000-0005-0000-0000-000071000000}"/>
    <cellStyle name="20% - Accent3 2" xfId="269" xr:uid="{00000000-0005-0000-0000-000072000000}"/>
    <cellStyle name="20% - Accent3 2 2" xfId="295" xr:uid="{00000000-0005-0000-0000-000073000000}"/>
    <cellStyle name="20% - Accent3 2 2 2" xfId="415" xr:uid="{00000000-0005-0000-0000-000074000000}"/>
    <cellStyle name="20% - Accent3 2 2 3" xfId="3693" xr:uid="{00000000-0005-0000-0000-000075000000}"/>
    <cellStyle name="20% - Accent3 2 3" xfId="321" xr:uid="{00000000-0005-0000-0000-000076000000}"/>
    <cellStyle name="20% - Accent3 2 3 2" xfId="3719" xr:uid="{00000000-0005-0000-0000-000077000000}"/>
    <cellStyle name="20% - Accent3 2 4" xfId="351" xr:uid="{00000000-0005-0000-0000-000078000000}"/>
    <cellStyle name="20% - Accent3 2 4 2" xfId="3745" xr:uid="{00000000-0005-0000-0000-000079000000}"/>
    <cellStyle name="20% - Accent3 2 5" xfId="378" xr:uid="{00000000-0005-0000-0000-00007A000000}"/>
    <cellStyle name="20% - Accent3 2 6" xfId="2374" xr:uid="{00000000-0005-0000-0000-00007B000000}"/>
    <cellStyle name="20% - Accent3 2 6 2" xfId="4466" xr:uid="{00000000-0005-0000-0000-00007C000000}"/>
    <cellStyle name="20% - Accent3 2 7" xfId="3667" xr:uid="{00000000-0005-0000-0000-00007D000000}"/>
    <cellStyle name="20% - Accent3 2 8" xfId="5907" xr:uid="{00000000-0005-0000-0000-00007E000000}"/>
    <cellStyle name="20% - Accent3 3" xfId="256" xr:uid="{00000000-0005-0000-0000-00007F000000}"/>
    <cellStyle name="20% - Accent3 3 2" xfId="529" xr:uid="{00000000-0005-0000-0000-000080000000}"/>
    <cellStyle name="20% - Accent3 3 2 2" xfId="2470" xr:uid="{00000000-0005-0000-0000-000081000000}"/>
    <cellStyle name="20% - Accent3 3 2 2 2" xfId="4555" xr:uid="{00000000-0005-0000-0000-000082000000}"/>
    <cellStyle name="20% - Accent3 3 2 3" xfId="3069" xr:uid="{00000000-0005-0000-0000-000083000000}"/>
    <cellStyle name="20% - Accent3 3 2 3 2" xfId="5154" xr:uid="{00000000-0005-0000-0000-000084000000}"/>
    <cellStyle name="20% - Accent3 3 2 4" xfId="3827" xr:uid="{00000000-0005-0000-0000-000085000000}"/>
    <cellStyle name="20% - Accent3 3 3" xfId="469" xr:uid="{00000000-0005-0000-0000-000086000000}"/>
    <cellStyle name="20% - Accent3 3 3 2" xfId="3768" xr:uid="{00000000-0005-0000-0000-000087000000}"/>
    <cellStyle name="20% - Accent3 3 4" xfId="2411" xr:uid="{00000000-0005-0000-0000-000088000000}"/>
    <cellStyle name="20% - Accent3 3 4 2" xfId="4496" xr:uid="{00000000-0005-0000-0000-000089000000}"/>
    <cellStyle name="20% - Accent3 3 5" xfId="3010" xr:uid="{00000000-0005-0000-0000-00008A000000}"/>
    <cellStyle name="20% - Accent3 3 5 2" xfId="5095" xr:uid="{00000000-0005-0000-0000-00008B000000}"/>
    <cellStyle name="20% - Accent3 3 6" xfId="3654" xr:uid="{00000000-0005-0000-0000-00008C000000}"/>
    <cellStyle name="20% - Accent3 4" xfId="282" xr:uid="{00000000-0005-0000-0000-00008D000000}"/>
    <cellStyle name="20% - Accent3 4 2" xfId="549" xr:uid="{00000000-0005-0000-0000-00008E000000}"/>
    <cellStyle name="20% - Accent3 4 2 2" xfId="2490" xr:uid="{00000000-0005-0000-0000-00008F000000}"/>
    <cellStyle name="20% - Accent3 4 2 2 2" xfId="4575" xr:uid="{00000000-0005-0000-0000-000090000000}"/>
    <cellStyle name="20% - Accent3 4 2 3" xfId="3089" xr:uid="{00000000-0005-0000-0000-000091000000}"/>
    <cellStyle name="20% - Accent3 4 2 3 2" xfId="5174" xr:uid="{00000000-0005-0000-0000-000092000000}"/>
    <cellStyle name="20% - Accent3 4 2 4" xfId="3847" xr:uid="{00000000-0005-0000-0000-000093000000}"/>
    <cellStyle name="20% - Accent3 4 3" xfId="493" xr:uid="{00000000-0005-0000-0000-000094000000}"/>
    <cellStyle name="20% - Accent3 4 3 2" xfId="3791" xr:uid="{00000000-0005-0000-0000-000095000000}"/>
    <cellStyle name="20% - Accent3 4 4" xfId="2434" xr:uid="{00000000-0005-0000-0000-000096000000}"/>
    <cellStyle name="20% - Accent3 4 4 2" xfId="4519" xr:uid="{00000000-0005-0000-0000-000097000000}"/>
    <cellStyle name="20% - Accent3 4 5" xfId="3033" xr:uid="{00000000-0005-0000-0000-000098000000}"/>
    <cellStyle name="20% - Accent3 4 5 2" xfId="5118" xr:uid="{00000000-0005-0000-0000-000099000000}"/>
    <cellStyle name="20% - Accent3 4 6" xfId="3680" xr:uid="{00000000-0005-0000-0000-00009A000000}"/>
    <cellStyle name="20% - Accent3 5" xfId="308" xr:uid="{00000000-0005-0000-0000-00009B000000}"/>
    <cellStyle name="20% - Accent3 5 2" xfId="3706" xr:uid="{00000000-0005-0000-0000-00009C000000}"/>
    <cellStyle name="20% - Accent3 6" xfId="338" xr:uid="{00000000-0005-0000-0000-00009D000000}"/>
    <cellStyle name="20% - Accent3 6 2" xfId="3732" xr:uid="{00000000-0005-0000-0000-00009E000000}"/>
    <cellStyle name="20% - Accent3 7" xfId="2361" xr:uid="{00000000-0005-0000-0000-00009F000000}"/>
    <cellStyle name="20% - Accent3 7 2" xfId="4453" xr:uid="{00000000-0005-0000-0000-0000A0000000}"/>
    <cellStyle name="20% - Accent3 8" xfId="2976" xr:uid="{00000000-0005-0000-0000-0000A1000000}"/>
    <cellStyle name="20% - Accent3 8 2" xfId="5061" xr:uid="{00000000-0005-0000-0000-0000A2000000}"/>
    <cellStyle name="20% - Accent3 9" xfId="2991" xr:uid="{00000000-0005-0000-0000-0000A3000000}"/>
    <cellStyle name="20% - Accent3 9 2" xfId="5076" xr:uid="{00000000-0005-0000-0000-0000A4000000}"/>
    <cellStyle name="20% - Accent4" xfId="26" builtinId="42" customBuiltin="1"/>
    <cellStyle name="20% - Accent4 10" xfId="3516" xr:uid="{00000000-0005-0000-0000-0000A6000000}"/>
    <cellStyle name="20% - Accent4 11" xfId="5625" xr:uid="{00000000-0005-0000-0000-0000A7000000}"/>
    <cellStyle name="20% - Accent4 2" xfId="271" xr:uid="{00000000-0005-0000-0000-0000A8000000}"/>
    <cellStyle name="20% - Accent4 2 2" xfId="297" xr:uid="{00000000-0005-0000-0000-0000A9000000}"/>
    <cellStyle name="20% - Accent4 2 2 2" xfId="416" xr:uid="{00000000-0005-0000-0000-0000AA000000}"/>
    <cellStyle name="20% - Accent4 2 2 3" xfId="3695" xr:uid="{00000000-0005-0000-0000-0000AB000000}"/>
    <cellStyle name="20% - Accent4 2 3" xfId="323" xr:uid="{00000000-0005-0000-0000-0000AC000000}"/>
    <cellStyle name="20% - Accent4 2 3 2" xfId="3721" xr:uid="{00000000-0005-0000-0000-0000AD000000}"/>
    <cellStyle name="20% - Accent4 2 4" xfId="353" xr:uid="{00000000-0005-0000-0000-0000AE000000}"/>
    <cellStyle name="20% - Accent4 2 4 2" xfId="3747" xr:uid="{00000000-0005-0000-0000-0000AF000000}"/>
    <cellStyle name="20% - Accent4 2 5" xfId="395" xr:uid="{00000000-0005-0000-0000-0000B0000000}"/>
    <cellStyle name="20% - Accent4 2 6" xfId="2376" xr:uid="{00000000-0005-0000-0000-0000B1000000}"/>
    <cellStyle name="20% - Accent4 2 6 2" xfId="4468" xr:uid="{00000000-0005-0000-0000-0000B2000000}"/>
    <cellStyle name="20% - Accent4 2 7" xfId="3669" xr:uid="{00000000-0005-0000-0000-0000B3000000}"/>
    <cellStyle name="20% - Accent4 2 8" xfId="5908" xr:uid="{00000000-0005-0000-0000-0000B4000000}"/>
    <cellStyle name="20% - Accent4 3" xfId="258" xr:uid="{00000000-0005-0000-0000-0000B5000000}"/>
    <cellStyle name="20% - Accent4 3 2" xfId="531" xr:uid="{00000000-0005-0000-0000-0000B6000000}"/>
    <cellStyle name="20% - Accent4 3 2 2" xfId="2472" xr:uid="{00000000-0005-0000-0000-0000B7000000}"/>
    <cellStyle name="20% - Accent4 3 2 2 2" xfId="4557" xr:uid="{00000000-0005-0000-0000-0000B8000000}"/>
    <cellStyle name="20% - Accent4 3 2 3" xfId="3071" xr:uid="{00000000-0005-0000-0000-0000B9000000}"/>
    <cellStyle name="20% - Accent4 3 2 3 2" xfId="5156" xr:uid="{00000000-0005-0000-0000-0000BA000000}"/>
    <cellStyle name="20% - Accent4 3 2 4" xfId="3829" xr:uid="{00000000-0005-0000-0000-0000BB000000}"/>
    <cellStyle name="20% - Accent4 3 3" xfId="471" xr:uid="{00000000-0005-0000-0000-0000BC000000}"/>
    <cellStyle name="20% - Accent4 3 3 2" xfId="3770" xr:uid="{00000000-0005-0000-0000-0000BD000000}"/>
    <cellStyle name="20% - Accent4 3 4" xfId="2413" xr:uid="{00000000-0005-0000-0000-0000BE000000}"/>
    <cellStyle name="20% - Accent4 3 4 2" xfId="4498" xr:uid="{00000000-0005-0000-0000-0000BF000000}"/>
    <cellStyle name="20% - Accent4 3 5" xfId="3012" xr:uid="{00000000-0005-0000-0000-0000C0000000}"/>
    <cellStyle name="20% - Accent4 3 5 2" xfId="5097" xr:uid="{00000000-0005-0000-0000-0000C1000000}"/>
    <cellStyle name="20% - Accent4 3 6" xfId="3656" xr:uid="{00000000-0005-0000-0000-0000C2000000}"/>
    <cellStyle name="20% - Accent4 4" xfId="284" xr:uid="{00000000-0005-0000-0000-0000C3000000}"/>
    <cellStyle name="20% - Accent4 4 2" xfId="551" xr:uid="{00000000-0005-0000-0000-0000C4000000}"/>
    <cellStyle name="20% - Accent4 4 2 2" xfId="2492" xr:uid="{00000000-0005-0000-0000-0000C5000000}"/>
    <cellStyle name="20% - Accent4 4 2 2 2" xfId="4577" xr:uid="{00000000-0005-0000-0000-0000C6000000}"/>
    <cellStyle name="20% - Accent4 4 2 3" xfId="3091" xr:uid="{00000000-0005-0000-0000-0000C7000000}"/>
    <cellStyle name="20% - Accent4 4 2 3 2" xfId="5176" xr:uid="{00000000-0005-0000-0000-0000C8000000}"/>
    <cellStyle name="20% - Accent4 4 2 4" xfId="3849" xr:uid="{00000000-0005-0000-0000-0000C9000000}"/>
    <cellStyle name="20% - Accent4 4 3" xfId="495" xr:uid="{00000000-0005-0000-0000-0000CA000000}"/>
    <cellStyle name="20% - Accent4 4 3 2" xfId="3793" xr:uid="{00000000-0005-0000-0000-0000CB000000}"/>
    <cellStyle name="20% - Accent4 4 4" xfId="2436" xr:uid="{00000000-0005-0000-0000-0000CC000000}"/>
    <cellStyle name="20% - Accent4 4 4 2" xfId="4521" xr:uid="{00000000-0005-0000-0000-0000CD000000}"/>
    <cellStyle name="20% - Accent4 4 5" xfId="3035" xr:uid="{00000000-0005-0000-0000-0000CE000000}"/>
    <cellStyle name="20% - Accent4 4 5 2" xfId="5120" xr:uid="{00000000-0005-0000-0000-0000CF000000}"/>
    <cellStyle name="20% - Accent4 4 6" xfId="3682" xr:uid="{00000000-0005-0000-0000-0000D0000000}"/>
    <cellStyle name="20% - Accent4 5" xfId="310" xr:uid="{00000000-0005-0000-0000-0000D1000000}"/>
    <cellStyle name="20% - Accent4 5 2" xfId="3708" xr:uid="{00000000-0005-0000-0000-0000D2000000}"/>
    <cellStyle name="20% - Accent4 6" xfId="340" xr:uid="{00000000-0005-0000-0000-0000D3000000}"/>
    <cellStyle name="20% - Accent4 6 2" xfId="3734" xr:uid="{00000000-0005-0000-0000-0000D4000000}"/>
    <cellStyle name="20% - Accent4 7" xfId="2363" xr:uid="{00000000-0005-0000-0000-0000D5000000}"/>
    <cellStyle name="20% - Accent4 7 2" xfId="4455" xr:uid="{00000000-0005-0000-0000-0000D6000000}"/>
    <cellStyle name="20% - Accent4 8" xfId="2978" xr:uid="{00000000-0005-0000-0000-0000D7000000}"/>
    <cellStyle name="20% - Accent4 8 2" xfId="5063" xr:uid="{00000000-0005-0000-0000-0000D8000000}"/>
    <cellStyle name="20% - Accent4 9" xfId="2993" xr:uid="{00000000-0005-0000-0000-0000D9000000}"/>
    <cellStyle name="20% - Accent4 9 2" xfId="5078" xr:uid="{00000000-0005-0000-0000-0000DA000000}"/>
    <cellStyle name="20% - Accent5" xfId="29" builtinId="46" customBuiltin="1"/>
    <cellStyle name="20% - Accent5 10" xfId="3518" xr:uid="{00000000-0005-0000-0000-0000DC000000}"/>
    <cellStyle name="20% - Accent5 11" xfId="5627" xr:uid="{00000000-0005-0000-0000-0000DD000000}"/>
    <cellStyle name="20% - Accent5 2" xfId="273" xr:uid="{00000000-0005-0000-0000-0000DE000000}"/>
    <cellStyle name="20% - Accent5 2 2" xfId="299" xr:uid="{00000000-0005-0000-0000-0000DF000000}"/>
    <cellStyle name="20% - Accent5 2 2 2" xfId="417" xr:uid="{00000000-0005-0000-0000-0000E0000000}"/>
    <cellStyle name="20% - Accent5 2 2 3" xfId="3697" xr:uid="{00000000-0005-0000-0000-0000E1000000}"/>
    <cellStyle name="20% - Accent5 2 3" xfId="325" xr:uid="{00000000-0005-0000-0000-0000E2000000}"/>
    <cellStyle name="20% - Accent5 2 3 2" xfId="3723" xr:uid="{00000000-0005-0000-0000-0000E3000000}"/>
    <cellStyle name="20% - Accent5 2 4" xfId="355" xr:uid="{00000000-0005-0000-0000-0000E4000000}"/>
    <cellStyle name="20% - Accent5 2 4 2" xfId="3749" xr:uid="{00000000-0005-0000-0000-0000E5000000}"/>
    <cellStyle name="20% - Accent5 2 5" xfId="398" xr:uid="{00000000-0005-0000-0000-0000E6000000}"/>
    <cellStyle name="20% - Accent5 2 6" xfId="2378" xr:uid="{00000000-0005-0000-0000-0000E7000000}"/>
    <cellStyle name="20% - Accent5 2 6 2" xfId="4470" xr:uid="{00000000-0005-0000-0000-0000E8000000}"/>
    <cellStyle name="20% - Accent5 2 7" xfId="3671" xr:uid="{00000000-0005-0000-0000-0000E9000000}"/>
    <cellStyle name="20% - Accent5 2 8" xfId="5909" xr:uid="{00000000-0005-0000-0000-0000EA000000}"/>
    <cellStyle name="20% - Accent5 3" xfId="260" xr:uid="{00000000-0005-0000-0000-0000EB000000}"/>
    <cellStyle name="20% - Accent5 3 2" xfId="533" xr:uid="{00000000-0005-0000-0000-0000EC000000}"/>
    <cellStyle name="20% - Accent5 3 2 2" xfId="2474" xr:uid="{00000000-0005-0000-0000-0000ED000000}"/>
    <cellStyle name="20% - Accent5 3 2 2 2" xfId="4559" xr:uid="{00000000-0005-0000-0000-0000EE000000}"/>
    <cellStyle name="20% - Accent5 3 2 3" xfId="3073" xr:uid="{00000000-0005-0000-0000-0000EF000000}"/>
    <cellStyle name="20% - Accent5 3 2 3 2" xfId="5158" xr:uid="{00000000-0005-0000-0000-0000F0000000}"/>
    <cellStyle name="20% - Accent5 3 2 4" xfId="3831" xr:uid="{00000000-0005-0000-0000-0000F1000000}"/>
    <cellStyle name="20% - Accent5 3 3" xfId="473" xr:uid="{00000000-0005-0000-0000-0000F2000000}"/>
    <cellStyle name="20% - Accent5 3 3 2" xfId="3772" xr:uid="{00000000-0005-0000-0000-0000F3000000}"/>
    <cellStyle name="20% - Accent5 3 4" xfId="2415" xr:uid="{00000000-0005-0000-0000-0000F4000000}"/>
    <cellStyle name="20% - Accent5 3 4 2" xfId="4500" xr:uid="{00000000-0005-0000-0000-0000F5000000}"/>
    <cellStyle name="20% - Accent5 3 5" xfId="3014" xr:uid="{00000000-0005-0000-0000-0000F6000000}"/>
    <cellStyle name="20% - Accent5 3 5 2" xfId="5099" xr:uid="{00000000-0005-0000-0000-0000F7000000}"/>
    <cellStyle name="20% - Accent5 3 6" xfId="3658" xr:uid="{00000000-0005-0000-0000-0000F8000000}"/>
    <cellStyle name="20% - Accent5 4" xfId="286" xr:uid="{00000000-0005-0000-0000-0000F9000000}"/>
    <cellStyle name="20% - Accent5 4 2" xfId="553" xr:uid="{00000000-0005-0000-0000-0000FA000000}"/>
    <cellStyle name="20% - Accent5 4 2 2" xfId="2494" xr:uid="{00000000-0005-0000-0000-0000FB000000}"/>
    <cellStyle name="20% - Accent5 4 2 2 2" xfId="4579" xr:uid="{00000000-0005-0000-0000-0000FC000000}"/>
    <cellStyle name="20% - Accent5 4 2 3" xfId="3093" xr:uid="{00000000-0005-0000-0000-0000FD000000}"/>
    <cellStyle name="20% - Accent5 4 2 3 2" xfId="5178" xr:uid="{00000000-0005-0000-0000-0000FE000000}"/>
    <cellStyle name="20% - Accent5 4 2 4" xfId="3851" xr:uid="{00000000-0005-0000-0000-0000FF000000}"/>
    <cellStyle name="20% - Accent5 4 3" xfId="497" xr:uid="{00000000-0005-0000-0000-000000010000}"/>
    <cellStyle name="20% - Accent5 4 3 2" xfId="3795" xr:uid="{00000000-0005-0000-0000-000001010000}"/>
    <cellStyle name="20% - Accent5 4 4" xfId="2438" xr:uid="{00000000-0005-0000-0000-000002010000}"/>
    <cellStyle name="20% - Accent5 4 4 2" xfId="4523" xr:uid="{00000000-0005-0000-0000-000003010000}"/>
    <cellStyle name="20% - Accent5 4 5" xfId="3037" xr:uid="{00000000-0005-0000-0000-000004010000}"/>
    <cellStyle name="20% - Accent5 4 5 2" xfId="5122" xr:uid="{00000000-0005-0000-0000-000005010000}"/>
    <cellStyle name="20% - Accent5 4 6" xfId="3684" xr:uid="{00000000-0005-0000-0000-000006010000}"/>
    <cellStyle name="20% - Accent5 5" xfId="312" xr:uid="{00000000-0005-0000-0000-000007010000}"/>
    <cellStyle name="20% - Accent5 5 2" xfId="3710" xr:uid="{00000000-0005-0000-0000-000008010000}"/>
    <cellStyle name="20% - Accent5 6" xfId="342" xr:uid="{00000000-0005-0000-0000-000009010000}"/>
    <cellStyle name="20% - Accent5 6 2" xfId="3736" xr:uid="{00000000-0005-0000-0000-00000A010000}"/>
    <cellStyle name="20% - Accent5 7" xfId="2365" xr:uid="{00000000-0005-0000-0000-00000B010000}"/>
    <cellStyle name="20% - Accent5 7 2" xfId="4457" xr:uid="{00000000-0005-0000-0000-00000C010000}"/>
    <cellStyle name="20% - Accent5 8" xfId="2980" xr:uid="{00000000-0005-0000-0000-00000D010000}"/>
    <cellStyle name="20% - Accent5 8 2" xfId="5065" xr:uid="{00000000-0005-0000-0000-00000E010000}"/>
    <cellStyle name="20% - Accent5 9" xfId="2995" xr:uid="{00000000-0005-0000-0000-00000F010000}"/>
    <cellStyle name="20% - Accent5 9 2" xfId="5080" xr:uid="{00000000-0005-0000-0000-000010010000}"/>
    <cellStyle name="20% - Accent6" xfId="32" builtinId="50" customBuiltin="1"/>
    <cellStyle name="20% - Accent6 10" xfId="3520" xr:uid="{00000000-0005-0000-0000-000012010000}"/>
    <cellStyle name="20% - Accent6 11" xfId="5629" xr:uid="{00000000-0005-0000-0000-000013010000}"/>
    <cellStyle name="20% - Accent6 2" xfId="275" xr:uid="{00000000-0005-0000-0000-000014010000}"/>
    <cellStyle name="20% - Accent6 2 2" xfId="301" xr:uid="{00000000-0005-0000-0000-000015010000}"/>
    <cellStyle name="20% - Accent6 2 2 2" xfId="418" xr:uid="{00000000-0005-0000-0000-000016010000}"/>
    <cellStyle name="20% - Accent6 2 2 3" xfId="3699" xr:uid="{00000000-0005-0000-0000-000017010000}"/>
    <cellStyle name="20% - Accent6 2 3" xfId="327" xr:uid="{00000000-0005-0000-0000-000018010000}"/>
    <cellStyle name="20% - Accent6 2 3 2" xfId="3725" xr:uid="{00000000-0005-0000-0000-000019010000}"/>
    <cellStyle name="20% - Accent6 2 4" xfId="357" xr:uid="{00000000-0005-0000-0000-00001A010000}"/>
    <cellStyle name="20% - Accent6 2 4 2" xfId="3751" xr:uid="{00000000-0005-0000-0000-00001B010000}"/>
    <cellStyle name="20% - Accent6 2 5" xfId="366" xr:uid="{00000000-0005-0000-0000-00001C010000}"/>
    <cellStyle name="20% - Accent6 2 6" xfId="2380" xr:uid="{00000000-0005-0000-0000-00001D010000}"/>
    <cellStyle name="20% - Accent6 2 6 2" xfId="4472" xr:uid="{00000000-0005-0000-0000-00001E010000}"/>
    <cellStyle name="20% - Accent6 2 7" xfId="3673" xr:uid="{00000000-0005-0000-0000-00001F010000}"/>
    <cellStyle name="20% - Accent6 2 8" xfId="5910" xr:uid="{00000000-0005-0000-0000-000020010000}"/>
    <cellStyle name="20% - Accent6 3" xfId="262" xr:uid="{00000000-0005-0000-0000-000021010000}"/>
    <cellStyle name="20% - Accent6 3 2" xfId="535" xr:uid="{00000000-0005-0000-0000-000022010000}"/>
    <cellStyle name="20% - Accent6 3 2 2" xfId="2476" xr:uid="{00000000-0005-0000-0000-000023010000}"/>
    <cellStyle name="20% - Accent6 3 2 2 2" xfId="4561" xr:uid="{00000000-0005-0000-0000-000024010000}"/>
    <cellStyle name="20% - Accent6 3 2 3" xfId="3075" xr:uid="{00000000-0005-0000-0000-000025010000}"/>
    <cellStyle name="20% - Accent6 3 2 3 2" xfId="5160" xr:uid="{00000000-0005-0000-0000-000026010000}"/>
    <cellStyle name="20% - Accent6 3 2 4" xfId="3833" xr:uid="{00000000-0005-0000-0000-000027010000}"/>
    <cellStyle name="20% - Accent6 3 3" xfId="475" xr:uid="{00000000-0005-0000-0000-000028010000}"/>
    <cellStyle name="20% - Accent6 3 3 2" xfId="3774" xr:uid="{00000000-0005-0000-0000-000029010000}"/>
    <cellStyle name="20% - Accent6 3 4" xfId="2417" xr:uid="{00000000-0005-0000-0000-00002A010000}"/>
    <cellStyle name="20% - Accent6 3 4 2" xfId="4502" xr:uid="{00000000-0005-0000-0000-00002B010000}"/>
    <cellStyle name="20% - Accent6 3 5" xfId="3016" xr:uid="{00000000-0005-0000-0000-00002C010000}"/>
    <cellStyle name="20% - Accent6 3 5 2" xfId="5101" xr:uid="{00000000-0005-0000-0000-00002D010000}"/>
    <cellStyle name="20% - Accent6 3 6" xfId="3660" xr:uid="{00000000-0005-0000-0000-00002E010000}"/>
    <cellStyle name="20% - Accent6 4" xfId="288" xr:uid="{00000000-0005-0000-0000-00002F010000}"/>
    <cellStyle name="20% - Accent6 4 2" xfId="555" xr:uid="{00000000-0005-0000-0000-000030010000}"/>
    <cellStyle name="20% - Accent6 4 2 2" xfId="2496" xr:uid="{00000000-0005-0000-0000-000031010000}"/>
    <cellStyle name="20% - Accent6 4 2 2 2" xfId="4581" xr:uid="{00000000-0005-0000-0000-000032010000}"/>
    <cellStyle name="20% - Accent6 4 2 3" xfId="3095" xr:uid="{00000000-0005-0000-0000-000033010000}"/>
    <cellStyle name="20% - Accent6 4 2 3 2" xfId="5180" xr:uid="{00000000-0005-0000-0000-000034010000}"/>
    <cellStyle name="20% - Accent6 4 2 4" xfId="3853" xr:uid="{00000000-0005-0000-0000-000035010000}"/>
    <cellStyle name="20% - Accent6 4 3" xfId="499" xr:uid="{00000000-0005-0000-0000-000036010000}"/>
    <cellStyle name="20% - Accent6 4 3 2" xfId="3797" xr:uid="{00000000-0005-0000-0000-000037010000}"/>
    <cellStyle name="20% - Accent6 4 4" xfId="2440" xr:uid="{00000000-0005-0000-0000-000038010000}"/>
    <cellStyle name="20% - Accent6 4 4 2" xfId="4525" xr:uid="{00000000-0005-0000-0000-000039010000}"/>
    <cellStyle name="20% - Accent6 4 5" xfId="3039" xr:uid="{00000000-0005-0000-0000-00003A010000}"/>
    <cellStyle name="20% - Accent6 4 5 2" xfId="5124" xr:uid="{00000000-0005-0000-0000-00003B010000}"/>
    <cellStyle name="20% - Accent6 4 6" xfId="3686" xr:uid="{00000000-0005-0000-0000-00003C010000}"/>
    <cellStyle name="20% - Accent6 5" xfId="314" xr:uid="{00000000-0005-0000-0000-00003D010000}"/>
    <cellStyle name="20% - Accent6 5 2" xfId="3712" xr:uid="{00000000-0005-0000-0000-00003E010000}"/>
    <cellStyle name="20% - Accent6 6" xfId="344" xr:uid="{00000000-0005-0000-0000-00003F010000}"/>
    <cellStyle name="20% - Accent6 6 2" xfId="3738" xr:uid="{00000000-0005-0000-0000-000040010000}"/>
    <cellStyle name="20% - Accent6 7" xfId="2367" xr:uid="{00000000-0005-0000-0000-000041010000}"/>
    <cellStyle name="20% - Accent6 7 2" xfId="4459" xr:uid="{00000000-0005-0000-0000-000042010000}"/>
    <cellStyle name="20% - Accent6 8" xfId="2982" xr:uid="{00000000-0005-0000-0000-000043010000}"/>
    <cellStyle name="20% - Accent6 8 2" xfId="5067" xr:uid="{00000000-0005-0000-0000-000044010000}"/>
    <cellStyle name="20% - Accent6 9" xfId="2997" xr:uid="{00000000-0005-0000-0000-000045010000}"/>
    <cellStyle name="20% - Accent6 9 2" xfId="5082" xr:uid="{00000000-0005-0000-0000-000046010000}"/>
    <cellStyle name="20% - Акцент1" xfId="5861" xr:uid="{00000000-0005-0000-0000-000047010000}"/>
    <cellStyle name="20% - Акцент1 10" xfId="557" xr:uid="{00000000-0005-0000-0000-000048010000}"/>
    <cellStyle name="20% - Акцент1 10 2" xfId="2498" xr:uid="{00000000-0005-0000-0000-000049010000}"/>
    <cellStyle name="20% - Акцент1 10 2 2" xfId="4583" xr:uid="{00000000-0005-0000-0000-00004A010000}"/>
    <cellStyle name="20% - Акцент1 10 3" xfId="3097" xr:uid="{00000000-0005-0000-0000-00004B010000}"/>
    <cellStyle name="20% - Акцент1 10 3 2" xfId="5182" xr:uid="{00000000-0005-0000-0000-00004C010000}"/>
    <cellStyle name="20% - Акцент1 10 4" xfId="3855" xr:uid="{00000000-0005-0000-0000-00004D010000}"/>
    <cellStyle name="20% - Акцент1 11" xfId="558" xr:uid="{00000000-0005-0000-0000-00004E010000}"/>
    <cellStyle name="20% - Акцент1 11 2" xfId="2499" xr:uid="{00000000-0005-0000-0000-00004F010000}"/>
    <cellStyle name="20% - Акцент1 11 2 2" xfId="4584" xr:uid="{00000000-0005-0000-0000-000050010000}"/>
    <cellStyle name="20% - Акцент1 11 3" xfId="3098" xr:uid="{00000000-0005-0000-0000-000051010000}"/>
    <cellStyle name="20% - Акцент1 11 3 2" xfId="5183" xr:uid="{00000000-0005-0000-0000-000052010000}"/>
    <cellStyle name="20% - Акцент1 11 4" xfId="3856" xr:uid="{00000000-0005-0000-0000-000053010000}"/>
    <cellStyle name="20% - Акцент1 12" xfId="559" xr:uid="{00000000-0005-0000-0000-000054010000}"/>
    <cellStyle name="20% - Акцент1 12 2" xfId="2500" xr:uid="{00000000-0005-0000-0000-000055010000}"/>
    <cellStyle name="20% - Акцент1 12 2 2" xfId="4585" xr:uid="{00000000-0005-0000-0000-000056010000}"/>
    <cellStyle name="20% - Акцент1 12 3" xfId="3099" xr:uid="{00000000-0005-0000-0000-000057010000}"/>
    <cellStyle name="20% - Акцент1 12 3 2" xfId="5184" xr:uid="{00000000-0005-0000-0000-000058010000}"/>
    <cellStyle name="20% - Акцент1 12 4" xfId="3857" xr:uid="{00000000-0005-0000-0000-000059010000}"/>
    <cellStyle name="20% - Акцент1 13" xfId="560" xr:uid="{00000000-0005-0000-0000-00005A010000}"/>
    <cellStyle name="20% - Акцент1 13 2" xfId="2501" xr:uid="{00000000-0005-0000-0000-00005B010000}"/>
    <cellStyle name="20% - Акцент1 13 2 2" xfId="4586" xr:uid="{00000000-0005-0000-0000-00005C010000}"/>
    <cellStyle name="20% - Акцент1 13 3" xfId="3100" xr:uid="{00000000-0005-0000-0000-00005D010000}"/>
    <cellStyle name="20% - Акцент1 13 3 2" xfId="5185" xr:uid="{00000000-0005-0000-0000-00005E010000}"/>
    <cellStyle name="20% - Акцент1 13 4" xfId="3858" xr:uid="{00000000-0005-0000-0000-00005F010000}"/>
    <cellStyle name="20% - Акцент1 14" xfId="561" xr:uid="{00000000-0005-0000-0000-000060010000}"/>
    <cellStyle name="20% - Акцент1 14 2" xfId="2502" xr:uid="{00000000-0005-0000-0000-000061010000}"/>
    <cellStyle name="20% - Акцент1 14 2 2" xfId="4587" xr:uid="{00000000-0005-0000-0000-000062010000}"/>
    <cellStyle name="20% - Акцент1 14 3" xfId="3101" xr:uid="{00000000-0005-0000-0000-000063010000}"/>
    <cellStyle name="20% - Акцент1 14 3 2" xfId="5186" xr:uid="{00000000-0005-0000-0000-000064010000}"/>
    <cellStyle name="20% - Акцент1 14 4" xfId="3859" xr:uid="{00000000-0005-0000-0000-000065010000}"/>
    <cellStyle name="20% - Акцент1 15" xfId="562" xr:uid="{00000000-0005-0000-0000-000066010000}"/>
    <cellStyle name="20% - Акцент1 15 2" xfId="2503" xr:uid="{00000000-0005-0000-0000-000067010000}"/>
    <cellStyle name="20% - Акцент1 15 2 2" xfId="4588" xr:uid="{00000000-0005-0000-0000-000068010000}"/>
    <cellStyle name="20% - Акцент1 15 3" xfId="3102" xr:uid="{00000000-0005-0000-0000-000069010000}"/>
    <cellStyle name="20% - Акцент1 15 3 2" xfId="5187" xr:uid="{00000000-0005-0000-0000-00006A010000}"/>
    <cellStyle name="20% - Акцент1 15 4" xfId="3860" xr:uid="{00000000-0005-0000-0000-00006B010000}"/>
    <cellStyle name="20% - Акцент1 16" xfId="563" xr:uid="{00000000-0005-0000-0000-00006C010000}"/>
    <cellStyle name="20% - Акцент1 16 2" xfId="2504" xr:uid="{00000000-0005-0000-0000-00006D010000}"/>
    <cellStyle name="20% - Акцент1 16 2 2" xfId="4589" xr:uid="{00000000-0005-0000-0000-00006E010000}"/>
    <cellStyle name="20% - Акцент1 16 3" xfId="3103" xr:uid="{00000000-0005-0000-0000-00006F010000}"/>
    <cellStyle name="20% - Акцент1 16 3 2" xfId="5188" xr:uid="{00000000-0005-0000-0000-000070010000}"/>
    <cellStyle name="20% - Акцент1 16 4" xfId="3861" xr:uid="{00000000-0005-0000-0000-000071010000}"/>
    <cellStyle name="20% - Акцент1 17" xfId="564" xr:uid="{00000000-0005-0000-0000-000072010000}"/>
    <cellStyle name="20% - Акцент1 17 2" xfId="2505" xr:uid="{00000000-0005-0000-0000-000073010000}"/>
    <cellStyle name="20% - Акцент1 17 2 2" xfId="4590" xr:uid="{00000000-0005-0000-0000-000074010000}"/>
    <cellStyle name="20% - Акцент1 17 3" xfId="3104" xr:uid="{00000000-0005-0000-0000-000075010000}"/>
    <cellStyle name="20% - Акцент1 17 3 2" xfId="5189" xr:uid="{00000000-0005-0000-0000-000076010000}"/>
    <cellStyle name="20% - Акцент1 17 4" xfId="3862" xr:uid="{00000000-0005-0000-0000-000077010000}"/>
    <cellStyle name="20% - Акцент1 18" xfId="565" xr:uid="{00000000-0005-0000-0000-000078010000}"/>
    <cellStyle name="20% - Акцент1 18 2" xfId="2506" xr:uid="{00000000-0005-0000-0000-000079010000}"/>
    <cellStyle name="20% - Акцент1 18 2 2" xfId="4591" xr:uid="{00000000-0005-0000-0000-00007A010000}"/>
    <cellStyle name="20% - Акцент1 18 3" xfId="3105" xr:uid="{00000000-0005-0000-0000-00007B010000}"/>
    <cellStyle name="20% - Акцент1 18 3 2" xfId="5190" xr:uid="{00000000-0005-0000-0000-00007C010000}"/>
    <cellStyle name="20% - Акцент1 18 4" xfId="3863" xr:uid="{00000000-0005-0000-0000-00007D010000}"/>
    <cellStyle name="20% - Акцент1 19" xfId="566" xr:uid="{00000000-0005-0000-0000-00007E010000}"/>
    <cellStyle name="20% - Акцент1 19 2" xfId="2507" xr:uid="{00000000-0005-0000-0000-00007F010000}"/>
    <cellStyle name="20% - Акцент1 19 2 2" xfId="4592" xr:uid="{00000000-0005-0000-0000-000080010000}"/>
    <cellStyle name="20% - Акцент1 19 3" xfId="3106" xr:uid="{00000000-0005-0000-0000-000081010000}"/>
    <cellStyle name="20% - Акцент1 19 3 2" xfId="5191" xr:uid="{00000000-0005-0000-0000-000082010000}"/>
    <cellStyle name="20% - Акцент1 19 4" xfId="3864" xr:uid="{00000000-0005-0000-0000-000083010000}"/>
    <cellStyle name="20% - Акцент1 2" xfId="511" xr:uid="{00000000-0005-0000-0000-000084010000}"/>
    <cellStyle name="20% — акцент1 2" xfId="2384" xr:uid="{00000000-0005-0000-0000-000085010000}"/>
    <cellStyle name="20% - Акцент1 2 10" xfId="4437" xr:uid="{00000000-0005-0000-0000-000086010000}"/>
    <cellStyle name="20% - Акцент1 2 2" xfId="2452" xr:uid="{00000000-0005-0000-0000-000087010000}"/>
    <cellStyle name="20% — акцент1 2 2" xfId="4475" xr:uid="{00000000-0005-0000-0000-000088010000}"/>
    <cellStyle name="20% - Акцент1 2 2 2" xfId="4537" xr:uid="{00000000-0005-0000-0000-000089010000}"/>
    <cellStyle name="20% - Акцент1 2 2 3" xfId="5606" xr:uid="{00000000-0005-0000-0000-00008A010000}"/>
    <cellStyle name="20% - Акцент1 2 3" xfId="2941" xr:uid="{00000000-0005-0000-0000-00008B010000}"/>
    <cellStyle name="20% — акцент1 2 3" xfId="5594" xr:uid="{00000000-0005-0000-0000-00008C010000}"/>
    <cellStyle name="20% - Акцент1 2 3 2" xfId="5026" xr:uid="{00000000-0005-0000-0000-00008D010000}"/>
    <cellStyle name="20% - Акцент1 2 4" xfId="2953" xr:uid="{00000000-0005-0000-0000-00008E010000}"/>
    <cellStyle name="20% - Акцент1 2 4 2" xfId="5038" xr:uid="{00000000-0005-0000-0000-00008F010000}"/>
    <cellStyle name="20% - Акцент1 2 5" xfId="2924" xr:uid="{00000000-0005-0000-0000-000090010000}"/>
    <cellStyle name="20% - Акцент1 2 5 2" xfId="5009" xr:uid="{00000000-0005-0000-0000-000091010000}"/>
    <cellStyle name="20% - Акцент1 2 6" xfId="2970" xr:uid="{00000000-0005-0000-0000-000092010000}"/>
    <cellStyle name="20% - Акцент1 2 6 2" xfId="5055" xr:uid="{00000000-0005-0000-0000-000093010000}"/>
    <cellStyle name="20% - Акцент1 2 7" xfId="2917" xr:uid="{00000000-0005-0000-0000-000094010000}"/>
    <cellStyle name="20% - Акцент1 2 7 2" xfId="5002" xr:uid="{00000000-0005-0000-0000-000095010000}"/>
    <cellStyle name="20% - Акцент1 2 8" xfId="3051" xr:uid="{00000000-0005-0000-0000-000096010000}"/>
    <cellStyle name="20% - Акцент1 2 8 2" xfId="5136" xr:uid="{00000000-0005-0000-0000-000097010000}"/>
    <cellStyle name="20% - Акцент1 2 9" xfId="3809" xr:uid="{00000000-0005-0000-0000-000098010000}"/>
    <cellStyle name="20% - Акцент1 20" xfId="567" xr:uid="{00000000-0005-0000-0000-000099010000}"/>
    <cellStyle name="20% - Акцент1 20 2" xfId="2508" xr:uid="{00000000-0005-0000-0000-00009A010000}"/>
    <cellStyle name="20% - Акцент1 20 2 2" xfId="4593" xr:uid="{00000000-0005-0000-0000-00009B010000}"/>
    <cellStyle name="20% - Акцент1 20 3" xfId="3107" xr:uid="{00000000-0005-0000-0000-00009C010000}"/>
    <cellStyle name="20% - Акцент1 20 3 2" xfId="5192" xr:uid="{00000000-0005-0000-0000-00009D010000}"/>
    <cellStyle name="20% - Акцент1 20 4" xfId="3865" xr:uid="{00000000-0005-0000-0000-00009E010000}"/>
    <cellStyle name="20% - Акцент1 21" xfId="568" xr:uid="{00000000-0005-0000-0000-00009F010000}"/>
    <cellStyle name="20% - Акцент1 21 2" xfId="2509" xr:uid="{00000000-0005-0000-0000-0000A0010000}"/>
    <cellStyle name="20% - Акцент1 21 2 2" xfId="4594" xr:uid="{00000000-0005-0000-0000-0000A1010000}"/>
    <cellStyle name="20% - Акцент1 21 3" xfId="3108" xr:uid="{00000000-0005-0000-0000-0000A2010000}"/>
    <cellStyle name="20% - Акцент1 21 3 2" xfId="5193" xr:uid="{00000000-0005-0000-0000-0000A3010000}"/>
    <cellStyle name="20% - Акцент1 21 4" xfId="3866" xr:uid="{00000000-0005-0000-0000-0000A4010000}"/>
    <cellStyle name="20% - Акцент1 22" xfId="569" xr:uid="{00000000-0005-0000-0000-0000A5010000}"/>
    <cellStyle name="20% - Акцент1 22 2" xfId="2510" xr:uid="{00000000-0005-0000-0000-0000A6010000}"/>
    <cellStyle name="20% - Акцент1 22 2 2" xfId="4595" xr:uid="{00000000-0005-0000-0000-0000A7010000}"/>
    <cellStyle name="20% - Акцент1 22 3" xfId="3109" xr:uid="{00000000-0005-0000-0000-0000A8010000}"/>
    <cellStyle name="20% - Акцент1 22 3 2" xfId="5194" xr:uid="{00000000-0005-0000-0000-0000A9010000}"/>
    <cellStyle name="20% - Акцент1 22 4" xfId="3867" xr:uid="{00000000-0005-0000-0000-0000AA010000}"/>
    <cellStyle name="20% - Акцент1 23" xfId="570" xr:uid="{00000000-0005-0000-0000-0000AB010000}"/>
    <cellStyle name="20% - Акцент1 23 2" xfId="2511" xr:uid="{00000000-0005-0000-0000-0000AC010000}"/>
    <cellStyle name="20% - Акцент1 23 2 2" xfId="4596" xr:uid="{00000000-0005-0000-0000-0000AD010000}"/>
    <cellStyle name="20% - Акцент1 23 3" xfId="3110" xr:uid="{00000000-0005-0000-0000-0000AE010000}"/>
    <cellStyle name="20% - Акцент1 23 3 2" xfId="5195" xr:uid="{00000000-0005-0000-0000-0000AF010000}"/>
    <cellStyle name="20% - Акцент1 23 4" xfId="3868" xr:uid="{00000000-0005-0000-0000-0000B0010000}"/>
    <cellStyle name="20% - Акцент1 24" xfId="571" xr:uid="{00000000-0005-0000-0000-0000B1010000}"/>
    <cellStyle name="20% - Акцент1 24 2" xfId="2512" xr:uid="{00000000-0005-0000-0000-0000B2010000}"/>
    <cellStyle name="20% - Акцент1 24 2 2" xfId="4597" xr:uid="{00000000-0005-0000-0000-0000B3010000}"/>
    <cellStyle name="20% - Акцент1 24 3" xfId="3111" xr:uid="{00000000-0005-0000-0000-0000B4010000}"/>
    <cellStyle name="20% - Акцент1 24 3 2" xfId="5196" xr:uid="{00000000-0005-0000-0000-0000B5010000}"/>
    <cellStyle name="20% - Акцент1 24 4" xfId="3869" xr:uid="{00000000-0005-0000-0000-0000B6010000}"/>
    <cellStyle name="20% - Акцент1 25" xfId="572" xr:uid="{00000000-0005-0000-0000-0000B7010000}"/>
    <cellStyle name="20% - Акцент1 25 2" xfId="2513" xr:uid="{00000000-0005-0000-0000-0000B8010000}"/>
    <cellStyle name="20% - Акцент1 25 2 2" xfId="4598" xr:uid="{00000000-0005-0000-0000-0000B9010000}"/>
    <cellStyle name="20% - Акцент1 25 3" xfId="3112" xr:uid="{00000000-0005-0000-0000-0000BA010000}"/>
    <cellStyle name="20% - Акцент1 25 3 2" xfId="5197" xr:uid="{00000000-0005-0000-0000-0000BB010000}"/>
    <cellStyle name="20% - Акцент1 25 4" xfId="3870" xr:uid="{00000000-0005-0000-0000-0000BC010000}"/>
    <cellStyle name="20% - Акцент1 26" xfId="573" xr:uid="{00000000-0005-0000-0000-0000BD010000}"/>
    <cellStyle name="20% - Акцент1 26 2" xfId="2514" xr:uid="{00000000-0005-0000-0000-0000BE010000}"/>
    <cellStyle name="20% - Акцент1 26 2 2" xfId="4599" xr:uid="{00000000-0005-0000-0000-0000BF010000}"/>
    <cellStyle name="20% - Акцент1 26 3" xfId="3113" xr:uid="{00000000-0005-0000-0000-0000C0010000}"/>
    <cellStyle name="20% - Акцент1 26 3 2" xfId="5198" xr:uid="{00000000-0005-0000-0000-0000C1010000}"/>
    <cellStyle name="20% - Акцент1 26 4" xfId="3871" xr:uid="{00000000-0005-0000-0000-0000C2010000}"/>
    <cellStyle name="20% - Акцент1 27" xfId="574" xr:uid="{00000000-0005-0000-0000-0000C3010000}"/>
    <cellStyle name="20% - Акцент1 27 2" xfId="2515" xr:uid="{00000000-0005-0000-0000-0000C4010000}"/>
    <cellStyle name="20% - Акцент1 27 2 2" xfId="4600" xr:uid="{00000000-0005-0000-0000-0000C5010000}"/>
    <cellStyle name="20% - Акцент1 27 3" xfId="3114" xr:uid="{00000000-0005-0000-0000-0000C6010000}"/>
    <cellStyle name="20% - Акцент1 27 3 2" xfId="5199" xr:uid="{00000000-0005-0000-0000-0000C7010000}"/>
    <cellStyle name="20% - Акцент1 27 4" xfId="3872" xr:uid="{00000000-0005-0000-0000-0000C8010000}"/>
    <cellStyle name="20% - Акцент1 28" xfId="575" xr:uid="{00000000-0005-0000-0000-0000C9010000}"/>
    <cellStyle name="20% - Акцент1 28 2" xfId="2516" xr:uid="{00000000-0005-0000-0000-0000CA010000}"/>
    <cellStyle name="20% - Акцент1 28 2 2" xfId="4601" xr:uid="{00000000-0005-0000-0000-0000CB010000}"/>
    <cellStyle name="20% - Акцент1 28 3" xfId="3115" xr:uid="{00000000-0005-0000-0000-0000CC010000}"/>
    <cellStyle name="20% - Акцент1 28 3 2" xfId="5200" xr:uid="{00000000-0005-0000-0000-0000CD010000}"/>
    <cellStyle name="20% - Акцент1 28 4" xfId="3873" xr:uid="{00000000-0005-0000-0000-0000CE010000}"/>
    <cellStyle name="20% - Акцент1 29" xfId="576" xr:uid="{00000000-0005-0000-0000-0000CF010000}"/>
    <cellStyle name="20% - Акцент1 29 2" xfId="2517" xr:uid="{00000000-0005-0000-0000-0000D0010000}"/>
    <cellStyle name="20% - Акцент1 29 2 2" xfId="4602" xr:uid="{00000000-0005-0000-0000-0000D1010000}"/>
    <cellStyle name="20% - Акцент1 29 3" xfId="3116" xr:uid="{00000000-0005-0000-0000-0000D2010000}"/>
    <cellStyle name="20% - Акцент1 29 3 2" xfId="5201" xr:uid="{00000000-0005-0000-0000-0000D3010000}"/>
    <cellStyle name="20% - Акцент1 29 4" xfId="3874" xr:uid="{00000000-0005-0000-0000-0000D4010000}"/>
    <cellStyle name="20% - Акцент1 3" xfId="577" xr:uid="{00000000-0005-0000-0000-0000D5010000}"/>
    <cellStyle name="20% - Акцент1 3 2" xfId="2518" xr:uid="{00000000-0005-0000-0000-0000D6010000}"/>
    <cellStyle name="20% - Акцент1 3 2 2" xfId="4603" xr:uid="{00000000-0005-0000-0000-0000D7010000}"/>
    <cellStyle name="20% - Акцент1 3 3" xfId="3117" xr:uid="{00000000-0005-0000-0000-0000D8010000}"/>
    <cellStyle name="20% - Акцент1 3 3 2" xfId="5202" xr:uid="{00000000-0005-0000-0000-0000D9010000}"/>
    <cellStyle name="20% - Акцент1 3 4" xfId="3875" xr:uid="{00000000-0005-0000-0000-0000DA010000}"/>
    <cellStyle name="20% - Акцент1 30" xfId="578" xr:uid="{00000000-0005-0000-0000-0000DB010000}"/>
    <cellStyle name="20% - Акцент1 30 2" xfId="2519" xr:uid="{00000000-0005-0000-0000-0000DC010000}"/>
    <cellStyle name="20% - Акцент1 30 2 2" xfId="4604" xr:uid="{00000000-0005-0000-0000-0000DD010000}"/>
    <cellStyle name="20% - Акцент1 30 3" xfId="3118" xr:uid="{00000000-0005-0000-0000-0000DE010000}"/>
    <cellStyle name="20% - Акцент1 30 3 2" xfId="5203" xr:uid="{00000000-0005-0000-0000-0000DF010000}"/>
    <cellStyle name="20% - Акцент1 30 4" xfId="3876" xr:uid="{00000000-0005-0000-0000-0000E0010000}"/>
    <cellStyle name="20% - Акцент1 31" xfId="579" xr:uid="{00000000-0005-0000-0000-0000E1010000}"/>
    <cellStyle name="20% - Акцент1 31 2" xfId="2520" xr:uid="{00000000-0005-0000-0000-0000E2010000}"/>
    <cellStyle name="20% - Акцент1 31 2 2" xfId="4605" xr:uid="{00000000-0005-0000-0000-0000E3010000}"/>
    <cellStyle name="20% - Акцент1 31 3" xfId="3119" xr:uid="{00000000-0005-0000-0000-0000E4010000}"/>
    <cellStyle name="20% - Акцент1 31 3 2" xfId="5204" xr:uid="{00000000-0005-0000-0000-0000E5010000}"/>
    <cellStyle name="20% - Акцент1 31 4" xfId="3877" xr:uid="{00000000-0005-0000-0000-0000E6010000}"/>
    <cellStyle name="20% - Акцент1 32" xfId="580" xr:uid="{00000000-0005-0000-0000-0000E7010000}"/>
    <cellStyle name="20% - Акцент1 32 2" xfId="2521" xr:uid="{00000000-0005-0000-0000-0000E8010000}"/>
    <cellStyle name="20% - Акцент1 32 2 2" xfId="4606" xr:uid="{00000000-0005-0000-0000-0000E9010000}"/>
    <cellStyle name="20% - Акцент1 32 3" xfId="3120" xr:uid="{00000000-0005-0000-0000-0000EA010000}"/>
    <cellStyle name="20% - Акцент1 32 3 2" xfId="5205" xr:uid="{00000000-0005-0000-0000-0000EB010000}"/>
    <cellStyle name="20% - Акцент1 32 4" xfId="3878" xr:uid="{00000000-0005-0000-0000-0000EC010000}"/>
    <cellStyle name="20% - Акцент1 33" xfId="581" xr:uid="{00000000-0005-0000-0000-0000ED010000}"/>
    <cellStyle name="20% - Акцент1 33 2" xfId="2522" xr:uid="{00000000-0005-0000-0000-0000EE010000}"/>
    <cellStyle name="20% - Акцент1 33 2 2" xfId="4607" xr:uid="{00000000-0005-0000-0000-0000EF010000}"/>
    <cellStyle name="20% - Акцент1 33 3" xfId="3121" xr:uid="{00000000-0005-0000-0000-0000F0010000}"/>
    <cellStyle name="20% - Акцент1 33 3 2" xfId="5206" xr:uid="{00000000-0005-0000-0000-0000F1010000}"/>
    <cellStyle name="20% - Акцент1 33 4" xfId="3879" xr:uid="{00000000-0005-0000-0000-0000F2010000}"/>
    <cellStyle name="20% - Акцент1 34" xfId="582" xr:uid="{00000000-0005-0000-0000-0000F3010000}"/>
    <cellStyle name="20% - Акцент1 34 2" xfId="2523" xr:uid="{00000000-0005-0000-0000-0000F4010000}"/>
    <cellStyle name="20% - Акцент1 34 2 2" xfId="4608" xr:uid="{00000000-0005-0000-0000-0000F5010000}"/>
    <cellStyle name="20% - Акцент1 34 3" xfId="3122" xr:uid="{00000000-0005-0000-0000-0000F6010000}"/>
    <cellStyle name="20% - Акцент1 34 3 2" xfId="5207" xr:uid="{00000000-0005-0000-0000-0000F7010000}"/>
    <cellStyle name="20% - Акцент1 34 4" xfId="3880" xr:uid="{00000000-0005-0000-0000-0000F8010000}"/>
    <cellStyle name="20% - Акцент1 35" xfId="583" xr:uid="{00000000-0005-0000-0000-0000F9010000}"/>
    <cellStyle name="20% - Акцент1 35 2" xfId="2524" xr:uid="{00000000-0005-0000-0000-0000FA010000}"/>
    <cellStyle name="20% - Акцент1 35 2 2" xfId="4609" xr:uid="{00000000-0005-0000-0000-0000FB010000}"/>
    <cellStyle name="20% - Акцент1 35 3" xfId="3123" xr:uid="{00000000-0005-0000-0000-0000FC010000}"/>
    <cellStyle name="20% - Акцент1 35 3 2" xfId="5208" xr:uid="{00000000-0005-0000-0000-0000FD010000}"/>
    <cellStyle name="20% - Акцент1 35 4" xfId="3881" xr:uid="{00000000-0005-0000-0000-0000FE010000}"/>
    <cellStyle name="20% - Акцент1 36" xfId="584" xr:uid="{00000000-0005-0000-0000-0000FF010000}"/>
    <cellStyle name="20% - Акцент1 36 2" xfId="2525" xr:uid="{00000000-0005-0000-0000-000000020000}"/>
    <cellStyle name="20% - Акцент1 36 2 2" xfId="4610" xr:uid="{00000000-0005-0000-0000-000001020000}"/>
    <cellStyle name="20% - Акцент1 36 3" xfId="3124" xr:uid="{00000000-0005-0000-0000-000002020000}"/>
    <cellStyle name="20% - Акцент1 36 3 2" xfId="5209" xr:uid="{00000000-0005-0000-0000-000003020000}"/>
    <cellStyle name="20% - Акцент1 36 4" xfId="3882" xr:uid="{00000000-0005-0000-0000-000004020000}"/>
    <cellStyle name="20% - Акцент1 4" xfId="585" xr:uid="{00000000-0005-0000-0000-000005020000}"/>
    <cellStyle name="20% - Акцент1 4 2" xfId="2526" xr:uid="{00000000-0005-0000-0000-000006020000}"/>
    <cellStyle name="20% - Акцент1 4 2 2" xfId="4611" xr:uid="{00000000-0005-0000-0000-000007020000}"/>
    <cellStyle name="20% - Акцент1 4 3" xfId="3125" xr:uid="{00000000-0005-0000-0000-000008020000}"/>
    <cellStyle name="20% - Акцент1 4 3 2" xfId="5210" xr:uid="{00000000-0005-0000-0000-000009020000}"/>
    <cellStyle name="20% - Акцент1 4 4" xfId="3883" xr:uid="{00000000-0005-0000-0000-00000A020000}"/>
    <cellStyle name="20% - Акцент1 5" xfId="586" xr:uid="{00000000-0005-0000-0000-00000B020000}"/>
    <cellStyle name="20% - Акцент1 5 2" xfId="2527" xr:uid="{00000000-0005-0000-0000-00000C020000}"/>
    <cellStyle name="20% - Акцент1 5 2 2" xfId="4612" xr:uid="{00000000-0005-0000-0000-00000D020000}"/>
    <cellStyle name="20% - Акцент1 5 3" xfId="3126" xr:uid="{00000000-0005-0000-0000-00000E020000}"/>
    <cellStyle name="20% - Акцент1 5 3 2" xfId="5211" xr:uid="{00000000-0005-0000-0000-00000F020000}"/>
    <cellStyle name="20% - Акцент1 5 4" xfId="3884" xr:uid="{00000000-0005-0000-0000-000010020000}"/>
    <cellStyle name="20% - Акцент1 6" xfId="587" xr:uid="{00000000-0005-0000-0000-000011020000}"/>
    <cellStyle name="20% - Акцент1 6 2" xfId="2528" xr:uid="{00000000-0005-0000-0000-000012020000}"/>
    <cellStyle name="20% - Акцент1 6 2 2" xfId="4613" xr:uid="{00000000-0005-0000-0000-000013020000}"/>
    <cellStyle name="20% - Акцент1 6 3" xfId="3127" xr:uid="{00000000-0005-0000-0000-000014020000}"/>
    <cellStyle name="20% - Акцент1 6 3 2" xfId="5212" xr:uid="{00000000-0005-0000-0000-000015020000}"/>
    <cellStyle name="20% - Акцент1 6 4" xfId="3885" xr:uid="{00000000-0005-0000-0000-000016020000}"/>
    <cellStyle name="20% - Акцент1 7" xfId="588" xr:uid="{00000000-0005-0000-0000-000017020000}"/>
    <cellStyle name="20% - Акцент1 7 2" xfId="2529" xr:uid="{00000000-0005-0000-0000-000018020000}"/>
    <cellStyle name="20% - Акцент1 7 2 2" xfId="4614" xr:uid="{00000000-0005-0000-0000-000019020000}"/>
    <cellStyle name="20% - Акцент1 7 3" xfId="3128" xr:uid="{00000000-0005-0000-0000-00001A020000}"/>
    <cellStyle name="20% - Акцент1 7 3 2" xfId="5213" xr:uid="{00000000-0005-0000-0000-00001B020000}"/>
    <cellStyle name="20% - Акцент1 7 4" xfId="3886" xr:uid="{00000000-0005-0000-0000-00001C020000}"/>
    <cellStyle name="20% - Акцент1 8" xfId="589" xr:uid="{00000000-0005-0000-0000-00001D020000}"/>
    <cellStyle name="20% - Акцент1 8 2" xfId="2530" xr:uid="{00000000-0005-0000-0000-00001E020000}"/>
    <cellStyle name="20% - Акцент1 8 2 2" xfId="4615" xr:uid="{00000000-0005-0000-0000-00001F020000}"/>
    <cellStyle name="20% - Акцент1 8 3" xfId="3129" xr:uid="{00000000-0005-0000-0000-000020020000}"/>
    <cellStyle name="20% - Акцент1 8 3 2" xfId="5214" xr:uid="{00000000-0005-0000-0000-000021020000}"/>
    <cellStyle name="20% - Акцент1 8 4" xfId="3887" xr:uid="{00000000-0005-0000-0000-000022020000}"/>
    <cellStyle name="20% - Акцент1 9" xfId="590" xr:uid="{00000000-0005-0000-0000-000023020000}"/>
    <cellStyle name="20% - Акцент1 9 2" xfId="2531" xr:uid="{00000000-0005-0000-0000-000024020000}"/>
    <cellStyle name="20% - Акцент1 9 2 2" xfId="4616" xr:uid="{00000000-0005-0000-0000-000025020000}"/>
    <cellStyle name="20% - Акцент1 9 3" xfId="3130" xr:uid="{00000000-0005-0000-0000-000026020000}"/>
    <cellStyle name="20% - Акцент1 9 3 2" xfId="5215" xr:uid="{00000000-0005-0000-0000-000027020000}"/>
    <cellStyle name="20% - Акцент1 9 4" xfId="3888" xr:uid="{00000000-0005-0000-0000-000028020000}"/>
    <cellStyle name="20% - Акцент2" xfId="5867" xr:uid="{00000000-0005-0000-0000-000029020000}"/>
    <cellStyle name="20% - Акцент2 10" xfId="591" xr:uid="{00000000-0005-0000-0000-00002A020000}"/>
    <cellStyle name="20% - Акцент2 10 2" xfId="2532" xr:uid="{00000000-0005-0000-0000-00002B020000}"/>
    <cellStyle name="20% - Акцент2 10 2 2" xfId="4617" xr:uid="{00000000-0005-0000-0000-00002C020000}"/>
    <cellStyle name="20% - Акцент2 10 3" xfId="3131" xr:uid="{00000000-0005-0000-0000-00002D020000}"/>
    <cellStyle name="20% - Акцент2 10 3 2" xfId="5216" xr:uid="{00000000-0005-0000-0000-00002E020000}"/>
    <cellStyle name="20% - Акцент2 10 4" xfId="3889" xr:uid="{00000000-0005-0000-0000-00002F020000}"/>
    <cellStyle name="20% - Акцент2 11" xfId="592" xr:uid="{00000000-0005-0000-0000-000030020000}"/>
    <cellStyle name="20% - Акцент2 11 2" xfId="2533" xr:uid="{00000000-0005-0000-0000-000031020000}"/>
    <cellStyle name="20% - Акцент2 11 2 2" xfId="4618" xr:uid="{00000000-0005-0000-0000-000032020000}"/>
    <cellStyle name="20% - Акцент2 11 3" xfId="3132" xr:uid="{00000000-0005-0000-0000-000033020000}"/>
    <cellStyle name="20% - Акцент2 11 3 2" xfId="5217" xr:uid="{00000000-0005-0000-0000-000034020000}"/>
    <cellStyle name="20% - Акцент2 11 4" xfId="3890" xr:uid="{00000000-0005-0000-0000-000035020000}"/>
    <cellStyle name="20% - Акцент2 12" xfId="593" xr:uid="{00000000-0005-0000-0000-000036020000}"/>
    <cellStyle name="20% - Акцент2 12 2" xfId="2534" xr:uid="{00000000-0005-0000-0000-000037020000}"/>
    <cellStyle name="20% - Акцент2 12 2 2" xfId="4619" xr:uid="{00000000-0005-0000-0000-000038020000}"/>
    <cellStyle name="20% - Акцент2 12 3" xfId="3133" xr:uid="{00000000-0005-0000-0000-000039020000}"/>
    <cellStyle name="20% - Акцент2 12 3 2" xfId="5218" xr:uid="{00000000-0005-0000-0000-00003A020000}"/>
    <cellStyle name="20% - Акцент2 12 4" xfId="3891" xr:uid="{00000000-0005-0000-0000-00003B020000}"/>
    <cellStyle name="20% - Акцент2 13" xfId="594" xr:uid="{00000000-0005-0000-0000-00003C020000}"/>
    <cellStyle name="20% - Акцент2 13 2" xfId="2535" xr:uid="{00000000-0005-0000-0000-00003D020000}"/>
    <cellStyle name="20% - Акцент2 13 2 2" xfId="4620" xr:uid="{00000000-0005-0000-0000-00003E020000}"/>
    <cellStyle name="20% - Акцент2 13 3" xfId="3134" xr:uid="{00000000-0005-0000-0000-00003F020000}"/>
    <cellStyle name="20% - Акцент2 13 3 2" xfId="5219" xr:uid="{00000000-0005-0000-0000-000040020000}"/>
    <cellStyle name="20% - Акцент2 13 4" xfId="3892" xr:uid="{00000000-0005-0000-0000-000041020000}"/>
    <cellStyle name="20% - Акцент2 14" xfId="595" xr:uid="{00000000-0005-0000-0000-000042020000}"/>
    <cellStyle name="20% - Акцент2 14 2" xfId="2536" xr:uid="{00000000-0005-0000-0000-000043020000}"/>
    <cellStyle name="20% - Акцент2 14 2 2" xfId="4621" xr:uid="{00000000-0005-0000-0000-000044020000}"/>
    <cellStyle name="20% - Акцент2 14 3" xfId="3135" xr:uid="{00000000-0005-0000-0000-000045020000}"/>
    <cellStyle name="20% - Акцент2 14 3 2" xfId="5220" xr:uid="{00000000-0005-0000-0000-000046020000}"/>
    <cellStyle name="20% - Акцент2 14 4" xfId="3893" xr:uid="{00000000-0005-0000-0000-000047020000}"/>
    <cellStyle name="20% - Акцент2 15" xfId="596" xr:uid="{00000000-0005-0000-0000-000048020000}"/>
    <cellStyle name="20% - Акцент2 15 2" xfId="2537" xr:uid="{00000000-0005-0000-0000-000049020000}"/>
    <cellStyle name="20% - Акцент2 15 2 2" xfId="4622" xr:uid="{00000000-0005-0000-0000-00004A020000}"/>
    <cellStyle name="20% - Акцент2 15 3" xfId="3136" xr:uid="{00000000-0005-0000-0000-00004B020000}"/>
    <cellStyle name="20% - Акцент2 15 3 2" xfId="5221" xr:uid="{00000000-0005-0000-0000-00004C020000}"/>
    <cellStyle name="20% - Акцент2 15 4" xfId="3894" xr:uid="{00000000-0005-0000-0000-00004D020000}"/>
    <cellStyle name="20% - Акцент2 16" xfId="597" xr:uid="{00000000-0005-0000-0000-00004E020000}"/>
    <cellStyle name="20% - Акцент2 16 2" xfId="2538" xr:uid="{00000000-0005-0000-0000-00004F020000}"/>
    <cellStyle name="20% - Акцент2 16 2 2" xfId="4623" xr:uid="{00000000-0005-0000-0000-000050020000}"/>
    <cellStyle name="20% - Акцент2 16 3" xfId="3137" xr:uid="{00000000-0005-0000-0000-000051020000}"/>
    <cellStyle name="20% - Акцент2 16 3 2" xfId="5222" xr:uid="{00000000-0005-0000-0000-000052020000}"/>
    <cellStyle name="20% - Акцент2 16 4" xfId="3895" xr:uid="{00000000-0005-0000-0000-000053020000}"/>
    <cellStyle name="20% - Акцент2 17" xfId="598" xr:uid="{00000000-0005-0000-0000-000054020000}"/>
    <cellStyle name="20% - Акцент2 17 2" xfId="2539" xr:uid="{00000000-0005-0000-0000-000055020000}"/>
    <cellStyle name="20% - Акцент2 17 2 2" xfId="4624" xr:uid="{00000000-0005-0000-0000-000056020000}"/>
    <cellStyle name="20% - Акцент2 17 3" xfId="3138" xr:uid="{00000000-0005-0000-0000-000057020000}"/>
    <cellStyle name="20% - Акцент2 17 3 2" xfId="5223" xr:uid="{00000000-0005-0000-0000-000058020000}"/>
    <cellStyle name="20% - Акцент2 17 4" xfId="3896" xr:uid="{00000000-0005-0000-0000-000059020000}"/>
    <cellStyle name="20% - Акцент2 18" xfId="599" xr:uid="{00000000-0005-0000-0000-00005A020000}"/>
    <cellStyle name="20% - Акцент2 18 2" xfId="2540" xr:uid="{00000000-0005-0000-0000-00005B020000}"/>
    <cellStyle name="20% - Акцент2 18 2 2" xfId="4625" xr:uid="{00000000-0005-0000-0000-00005C020000}"/>
    <cellStyle name="20% - Акцент2 18 3" xfId="3139" xr:uid="{00000000-0005-0000-0000-00005D020000}"/>
    <cellStyle name="20% - Акцент2 18 3 2" xfId="5224" xr:uid="{00000000-0005-0000-0000-00005E020000}"/>
    <cellStyle name="20% - Акцент2 18 4" xfId="3897" xr:uid="{00000000-0005-0000-0000-00005F020000}"/>
    <cellStyle name="20% - Акцент2 19" xfId="600" xr:uid="{00000000-0005-0000-0000-000060020000}"/>
    <cellStyle name="20% - Акцент2 19 2" xfId="2541" xr:uid="{00000000-0005-0000-0000-000061020000}"/>
    <cellStyle name="20% - Акцент2 19 2 2" xfId="4626" xr:uid="{00000000-0005-0000-0000-000062020000}"/>
    <cellStyle name="20% - Акцент2 19 3" xfId="3140" xr:uid="{00000000-0005-0000-0000-000063020000}"/>
    <cellStyle name="20% - Акцент2 19 3 2" xfId="5225" xr:uid="{00000000-0005-0000-0000-000064020000}"/>
    <cellStyle name="20% - Акцент2 19 4" xfId="3898" xr:uid="{00000000-0005-0000-0000-000065020000}"/>
    <cellStyle name="20% - Акцент2 2" xfId="513" xr:uid="{00000000-0005-0000-0000-000066020000}"/>
    <cellStyle name="20% — акцент2 2" xfId="2387" xr:uid="{00000000-0005-0000-0000-000067020000}"/>
    <cellStyle name="20% - Акцент2 2 10" xfId="4435" xr:uid="{00000000-0005-0000-0000-000068020000}"/>
    <cellStyle name="20% - Акцент2 2 2" xfId="2454" xr:uid="{00000000-0005-0000-0000-000069020000}"/>
    <cellStyle name="20% — акцент2 2 2" xfId="4477" xr:uid="{00000000-0005-0000-0000-00006A020000}"/>
    <cellStyle name="20% - Акцент2 2 2 2" xfId="4539" xr:uid="{00000000-0005-0000-0000-00006B020000}"/>
    <cellStyle name="20% - Акцент2 2 2 3" xfId="5608" xr:uid="{00000000-0005-0000-0000-00006C020000}"/>
    <cellStyle name="20% - Акцент2 2 3" xfId="2939" xr:uid="{00000000-0005-0000-0000-00006D020000}"/>
    <cellStyle name="20% — акцент2 2 3" xfId="5596" xr:uid="{00000000-0005-0000-0000-00006E020000}"/>
    <cellStyle name="20% - Акцент2 2 3 2" xfId="5024" xr:uid="{00000000-0005-0000-0000-00006F020000}"/>
    <cellStyle name="20% - Акцент2 2 4" xfId="2951" xr:uid="{00000000-0005-0000-0000-000070020000}"/>
    <cellStyle name="20% - Акцент2 2 4 2" xfId="5036" xr:uid="{00000000-0005-0000-0000-000071020000}"/>
    <cellStyle name="20% - Акцент2 2 5" xfId="2922" xr:uid="{00000000-0005-0000-0000-000072020000}"/>
    <cellStyle name="20% - Акцент2 2 5 2" xfId="5007" xr:uid="{00000000-0005-0000-0000-000073020000}"/>
    <cellStyle name="20% - Акцент2 2 6" xfId="2968" xr:uid="{00000000-0005-0000-0000-000074020000}"/>
    <cellStyle name="20% - Акцент2 2 6 2" xfId="5053" xr:uid="{00000000-0005-0000-0000-000075020000}"/>
    <cellStyle name="20% - Акцент2 2 7" xfId="2915" xr:uid="{00000000-0005-0000-0000-000076020000}"/>
    <cellStyle name="20% - Акцент2 2 7 2" xfId="5000" xr:uid="{00000000-0005-0000-0000-000077020000}"/>
    <cellStyle name="20% - Акцент2 2 8" xfId="3053" xr:uid="{00000000-0005-0000-0000-000078020000}"/>
    <cellStyle name="20% - Акцент2 2 8 2" xfId="5138" xr:uid="{00000000-0005-0000-0000-000079020000}"/>
    <cellStyle name="20% - Акцент2 2 9" xfId="3811" xr:uid="{00000000-0005-0000-0000-00007A020000}"/>
    <cellStyle name="20% - Акцент2 20" xfId="601" xr:uid="{00000000-0005-0000-0000-00007B020000}"/>
    <cellStyle name="20% - Акцент2 20 2" xfId="2542" xr:uid="{00000000-0005-0000-0000-00007C020000}"/>
    <cellStyle name="20% - Акцент2 20 2 2" xfId="4627" xr:uid="{00000000-0005-0000-0000-00007D020000}"/>
    <cellStyle name="20% - Акцент2 20 3" xfId="3141" xr:uid="{00000000-0005-0000-0000-00007E020000}"/>
    <cellStyle name="20% - Акцент2 20 3 2" xfId="5226" xr:uid="{00000000-0005-0000-0000-00007F020000}"/>
    <cellStyle name="20% - Акцент2 20 4" xfId="3899" xr:uid="{00000000-0005-0000-0000-000080020000}"/>
    <cellStyle name="20% - Акцент2 21" xfId="602" xr:uid="{00000000-0005-0000-0000-000081020000}"/>
    <cellStyle name="20% - Акцент2 21 2" xfId="2543" xr:uid="{00000000-0005-0000-0000-000082020000}"/>
    <cellStyle name="20% - Акцент2 21 2 2" xfId="4628" xr:uid="{00000000-0005-0000-0000-000083020000}"/>
    <cellStyle name="20% - Акцент2 21 3" xfId="3142" xr:uid="{00000000-0005-0000-0000-000084020000}"/>
    <cellStyle name="20% - Акцент2 21 3 2" xfId="5227" xr:uid="{00000000-0005-0000-0000-000085020000}"/>
    <cellStyle name="20% - Акцент2 21 4" xfId="3900" xr:uid="{00000000-0005-0000-0000-000086020000}"/>
    <cellStyle name="20% - Акцент2 22" xfId="603" xr:uid="{00000000-0005-0000-0000-000087020000}"/>
    <cellStyle name="20% - Акцент2 22 2" xfId="2544" xr:uid="{00000000-0005-0000-0000-000088020000}"/>
    <cellStyle name="20% - Акцент2 22 2 2" xfId="4629" xr:uid="{00000000-0005-0000-0000-000089020000}"/>
    <cellStyle name="20% - Акцент2 22 3" xfId="3143" xr:uid="{00000000-0005-0000-0000-00008A020000}"/>
    <cellStyle name="20% - Акцент2 22 3 2" xfId="5228" xr:uid="{00000000-0005-0000-0000-00008B020000}"/>
    <cellStyle name="20% - Акцент2 22 4" xfId="3901" xr:uid="{00000000-0005-0000-0000-00008C020000}"/>
    <cellStyle name="20% - Акцент2 23" xfId="604" xr:uid="{00000000-0005-0000-0000-00008D020000}"/>
    <cellStyle name="20% - Акцент2 23 2" xfId="2545" xr:uid="{00000000-0005-0000-0000-00008E020000}"/>
    <cellStyle name="20% - Акцент2 23 2 2" xfId="4630" xr:uid="{00000000-0005-0000-0000-00008F020000}"/>
    <cellStyle name="20% - Акцент2 23 3" xfId="3144" xr:uid="{00000000-0005-0000-0000-000090020000}"/>
    <cellStyle name="20% - Акцент2 23 3 2" xfId="5229" xr:uid="{00000000-0005-0000-0000-000091020000}"/>
    <cellStyle name="20% - Акцент2 23 4" xfId="3902" xr:uid="{00000000-0005-0000-0000-000092020000}"/>
    <cellStyle name="20% - Акцент2 24" xfId="605" xr:uid="{00000000-0005-0000-0000-000093020000}"/>
    <cellStyle name="20% - Акцент2 24 2" xfId="2546" xr:uid="{00000000-0005-0000-0000-000094020000}"/>
    <cellStyle name="20% - Акцент2 24 2 2" xfId="4631" xr:uid="{00000000-0005-0000-0000-000095020000}"/>
    <cellStyle name="20% - Акцент2 24 3" xfId="3145" xr:uid="{00000000-0005-0000-0000-000096020000}"/>
    <cellStyle name="20% - Акцент2 24 3 2" xfId="5230" xr:uid="{00000000-0005-0000-0000-000097020000}"/>
    <cellStyle name="20% - Акцент2 24 4" xfId="3903" xr:uid="{00000000-0005-0000-0000-000098020000}"/>
    <cellStyle name="20% - Акцент2 25" xfId="606" xr:uid="{00000000-0005-0000-0000-000099020000}"/>
    <cellStyle name="20% - Акцент2 25 2" xfId="2547" xr:uid="{00000000-0005-0000-0000-00009A020000}"/>
    <cellStyle name="20% - Акцент2 25 2 2" xfId="4632" xr:uid="{00000000-0005-0000-0000-00009B020000}"/>
    <cellStyle name="20% - Акцент2 25 3" xfId="3146" xr:uid="{00000000-0005-0000-0000-00009C020000}"/>
    <cellStyle name="20% - Акцент2 25 3 2" xfId="5231" xr:uid="{00000000-0005-0000-0000-00009D020000}"/>
    <cellStyle name="20% - Акцент2 25 4" xfId="3904" xr:uid="{00000000-0005-0000-0000-00009E020000}"/>
    <cellStyle name="20% - Акцент2 26" xfId="607" xr:uid="{00000000-0005-0000-0000-00009F020000}"/>
    <cellStyle name="20% - Акцент2 26 2" xfId="2548" xr:uid="{00000000-0005-0000-0000-0000A0020000}"/>
    <cellStyle name="20% - Акцент2 26 2 2" xfId="4633" xr:uid="{00000000-0005-0000-0000-0000A1020000}"/>
    <cellStyle name="20% - Акцент2 26 3" xfId="3147" xr:uid="{00000000-0005-0000-0000-0000A2020000}"/>
    <cellStyle name="20% - Акцент2 26 3 2" xfId="5232" xr:uid="{00000000-0005-0000-0000-0000A3020000}"/>
    <cellStyle name="20% - Акцент2 26 4" xfId="3905" xr:uid="{00000000-0005-0000-0000-0000A4020000}"/>
    <cellStyle name="20% - Акцент2 27" xfId="608" xr:uid="{00000000-0005-0000-0000-0000A5020000}"/>
    <cellStyle name="20% - Акцент2 27 2" xfId="2549" xr:uid="{00000000-0005-0000-0000-0000A6020000}"/>
    <cellStyle name="20% - Акцент2 27 2 2" xfId="4634" xr:uid="{00000000-0005-0000-0000-0000A7020000}"/>
    <cellStyle name="20% - Акцент2 27 3" xfId="3148" xr:uid="{00000000-0005-0000-0000-0000A8020000}"/>
    <cellStyle name="20% - Акцент2 27 3 2" xfId="5233" xr:uid="{00000000-0005-0000-0000-0000A9020000}"/>
    <cellStyle name="20% - Акцент2 27 4" xfId="3906" xr:uid="{00000000-0005-0000-0000-0000AA020000}"/>
    <cellStyle name="20% - Акцент2 28" xfId="609" xr:uid="{00000000-0005-0000-0000-0000AB020000}"/>
    <cellStyle name="20% - Акцент2 28 2" xfId="2550" xr:uid="{00000000-0005-0000-0000-0000AC020000}"/>
    <cellStyle name="20% - Акцент2 28 2 2" xfId="4635" xr:uid="{00000000-0005-0000-0000-0000AD020000}"/>
    <cellStyle name="20% - Акцент2 28 3" xfId="3149" xr:uid="{00000000-0005-0000-0000-0000AE020000}"/>
    <cellStyle name="20% - Акцент2 28 3 2" xfId="5234" xr:uid="{00000000-0005-0000-0000-0000AF020000}"/>
    <cellStyle name="20% - Акцент2 28 4" xfId="3907" xr:uid="{00000000-0005-0000-0000-0000B0020000}"/>
    <cellStyle name="20% - Акцент2 29" xfId="610" xr:uid="{00000000-0005-0000-0000-0000B1020000}"/>
    <cellStyle name="20% - Акцент2 29 2" xfId="2551" xr:uid="{00000000-0005-0000-0000-0000B2020000}"/>
    <cellStyle name="20% - Акцент2 29 2 2" xfId="4636" xr:uid="{00000000-0005-0000-0000-0000B3020000}"/>
    <cellStyle name="20% - Акцент2 29 3" xfId="3150" xr:uid="{00000000-0005-0000-0000-0000B4020000}"/>
    <cellStyle name="20% - Акцент2 29 3 2" xfId="5235" xr:uid="{00000000-0005-0000-0000-0000B5020000}"/>
    <cellStyle name="20% - Акцент2 29 4" xfId="3908" xr:uid="{00000000-0005-0000-0000-0000B6020000}"/>
    <cellStyle name="20% - Акцент2 3" xfId="611" xr:uid="{00000000-0005-0000-0000-0000B7020000}"/>
    <cellStyle name="20% - Акцент2 3 2" xfId="2552" xr:uid="{00000000-0005-0000-0000-0000B8020000}"/>
    <cellStyle name="20% - Акцент2 3 2 2" xfId="4637" xr:uid="{00000000-0005-0000-0000-0000B9020000}"/>
    <cellStyle name="20% - Акцент2 3 3" xfId="3151" xr:uid="{00000000-0005-0000-0000-0000BA020000}"/>
    <cellStyle name="20% - Акцент2 3 3 2" xfId="5236" xr:uid="{00000000-0005-0000-0000-0000BB020000}"/>
    <cellStyle name="20% - Акцент2 3 4" xfId="3909" xr:uid="{00000000-0005-0000-0000-0000BC020000}"/>
    <cellStyle name="20% - Акцент2 30" xfId="612" xr:uid="{00000000-0005-0000-0000-0000BD020000}"/>
    <cellStyle name="20% - Акцент2 30 2" xfId="2553" xr:uid="{00000000-0005-0000-0000-0000BE020000}"/>
    <cellStyle name="20% - Акцент2 30 2 2" xfId="4638" xr:uid="{00000000-0005-0000-0000-0000BF020000}"/>
    <cellStyle name="20% - Акцент2 30 3" xfId="3152" xr:uid="{00000000-0005-0000-0000-0000C0020000}"/>
    <cellStyle name="20% - Акцент2 30 3 2" xfId="5237" xr:uid="{00000000-0005-0000-0000-0000C1020000}"/>
    <cellStyle name="20% - Акцент2 30 4" xfId="3910" xr:uid="{00000000-0005-0000-0000-0000C2020000}"/>
    <cellStyle name="20% - Акцент2 31" xfId="613" xr:uid="{00000000-0005-0000-0000-0000C3020000}"/>
    <cellStyle name="20% - Акцент2 31 2" xfId="2554" xr:uid="{00000000-0005-0000-0000-0000C4020000}"/>
    <cellStyle name="20% - Акцент2 31 2 2" xfId="4639" xr:uid="{00000000-0005-0000-0000-0000C5020000}"/>
    <cellStyle name="20% - Акцент2 31 3" xfId="3153" xr:uid="{00000000-0005-0000-0000-0000C6020000}"/>
    <cellStyle name="20% - Акцент2 31 3 2" xfId="5238" xr:uid="{00000000-0005-0000-0000-0000C7020000}"/>
    <cellStyle name="20% - Акцент2 31 4" xfId="3911" xr:uid="{00000000-0005-0000-0000-0000C8020000}"/>
    <cellStyle name="20% - Акцент2 32" xfId="614" xr:uid="{00000000-0005-0000-0000-0000C9020000}"/>
    <cellStyle name="20% - Акцент2 32 2" xfId="2555" xr:uid="{00000000-0005-0000-0000-0000CA020000}"/>
    <cellStyle name="20% - Акцент2 32 2 2" xfId="4640" xr:uid="{00000000-0005-0000-0000-0000CB020000}"/>
    <cellStyle name="20% - Акцент2 32 3" xfId="3154" xr:uid="{00000000-0005-0000-0000-0000CC020000}"/>
    <cellStyle name="20% - Акцент2 32 3 2" xfId="5239" xr:uid="{00000000-0005-0000-0000-0000CD020000}"/>
    <cellStyle name="20% - Акцент2 32 4" xfId="3912" xr:uid="{00000000-0005-0000-0000-0000CE020000}"/>
    <cellStyle name="20% - Акцент2 33" xfId="615" xr:uid="{00000000-0005-0000-0000-0000CF020000}"/>
    <cellStyle name="20% - Акцент2 33 2" xfId="2556" xr:uid="{00000000-0005-0000-0000-0000D0020000}"/>
    <cellStyle name="20% - Акцент2 33 2 2" xfId="4641" xr:uid="{00000000-0005-0000-0000-0000D1020000}"/>
    <cellStyle name="20% - Акцент2 33 3" xfId="3155" xr:uid="{00000000-0005-0000-0000-0000D2020000}"/>
    <cellStyle name="20% - Акцент2 33 3 2" xfId="5240" xr:uid="{00000000-0005-0000-0000-0000D3020000}"/>
    <cellStyle name="20% - Акцент2 33 4" xfId="3913" xr:uid="{00000000-0005-0000-0000-0000D4020000}"/>
    <cellStyle name="20% - Акцент2 34" xfId="616" xr:uid="{00000000-0005-0000-0000-0000D5020000}"/>
    <cellStyle name="20% - Акцент2 34 2" xfId="2557" xr:uid="{00000000-0005-0000-0000-0000D6020000}"/>
    <cellStyle name="20% - Акцент2 34 2 2" xfId="4642" xr:uid="{00000000-0005-0000-0000-0000D7020000}"/>
    <cellStyle name="20% - Акцент2 34 3" xfId="3156" xr:uid="{00000000-0005-0000-0000-0000D8020000}"/>
    <cellStyle name="20% - Акцент2 34 3 2" xfId="5241" xr:uid="{00000000-0005-0000-0000-0000D9020000}"/>
    <cellStyle name="20% - Акцент2 34 4" xfId="3914" xr:uid="{00000000-0005-0000-0000-0000DA020000}"/>
    <cellStyle name="20% - Акцент2 35" xfId="617" xr:uid="{00000000-0005-0000-0000-0000DB020000}"/>
    <cellStyle name="20% - Акцент2 35 2" xfId="2558" xr:uid="{00000000-0005-0000-0000-0000DC020000}"/>
    <cellStyle name="20% - Акцент2 35 2 2" xfId="4643" xr:uid="{00000000-0005-0000-0000-0000DD020000}"/>
    <cellStyle name="20% - Акцент2 35 3" xfId="3157" xr:uid="{00000000-0005-0000-0000-0000DE020000}"/>
    <cellStyle name="20% - Акцент2 35 3 2" xfId="5242" xr:uid="{00000000-0005-0000-0000-0000DF020000}"/>
    <cellStyle name="20% - Акцент2 35 4" xfId="3915" xr:uid="{00000000-0005-0000-0000-0000E0020000}"/>
    <cellStyle name="20% - Акцент2 36" xfId="618" xr:uid="{00000000-0005-0000-0000-0000E1020000}"/>
    <cellStyle name="20% - Акцент2 36 2" xfId="2559" xr:uid="{00000000-0005-0000-0000-0000E2020000}"/>
    <cellStyle name="20% - Акцент2 36 2 2" xfId="4644" xr:uid="{00000000-0005-0000-0000-0000E3020000}"/>
    <cellStyle name="20% - Акцент2 36 3" xfId="3158" xr:uid="{00000000-0005-0000-0000-0000E4020000}"/>
    <cellStyle name="20% - Акцент2 36 3 2" xfId="5243" xr:uid="{00000000-0005-0000-0000-0000E5020000}"/>
    <cellStyle name="20% - Акцент2 36 4" xfId="3916" xr:uid="{00000000-0005-0000-0000-0000E6020000}"/>
    <cellStyle name="20% - Акцент2 4" xfId="619" xr:uid="{00000000-0005-0000-0000-0000E7020000}"/>
    <cellStyle name="20% - Акцент2 4 2" xfId="2560" xr:uid="{00000000-0005-0000-0000-0000E8020000}"/>
    <cellStyle name="20% - Акцент2 4 2 2" xfId="4645" xr:uid="{00000000-0005-0000-0000-0000E9020000}"/>
    <cellStyle name="20% - Акцент2 4 3" xfId="3159" xr:uid="{00000000-0005-0000-0000-0000EA020000}"/>
    <cellStyle name="20% - Акцент2 4 3 2" xfId="5244" xr:uid="{00000000-0005-0000-0000-0000EB020000}"/>
    <cellStyle name="20% - Акцент2 4 4" xfId="3917" xr:uid="{00000000-0005-0000-0000-0000EC020000}"/>
    <cellStyle name="20% - Акцент2 5" xfId="620" xr:uid="{00000000-0005-0000-0000-0000ED020000}"/>
    <cellStyle name="20% - Акцент2 5 2" xfId="2561" xr:uid="{00000000-0005-0000-0000-0000EE020000}"/>
    <cellStyle name="20% - Акцент2 5 2 2" xfId="4646" xr:uid="{00000000-0005-0000-0000-0000EF020000}"/>
    <cellStyle name="20% - Акцент2 5 3" xfId="3160" xr:uid="{00000000-0005-0000-0000-0000F0020000}"/>
    <cellStyle name="20% - Акцент2 5 3 2" xfId="5245" xr:uid="{00000000-0005-0000-0000-0000F1020000}"/>
    <cellStyle name="20% - Акцент2 5 4" xfId="3918" xr:uid="{00000000-0005-0000-0000-0000F2020000}"/>
    <cellStyle name="20% - Акцент2 6" xfId="621" xr:uid="{00000000-0005-0000-0000-0000F3020000}"/>
    <cellStyle name="20% - Акцент2 6 2" xfId="2562" xr:uid="{00000000-0005-0000-0000-0000F4020000}"/>
    <cellStyle name="20% - Акцент2 6 2 2" xfId="4647" xr:uid="{00000000-0005-0000-0000-0000F5020000}"/>
    <cellStyle name="20% - Акцент2 6 3" xfId="3161" xr:uid="{00000000-0005-0000-0000-0000F6020000}"/>
    <cellStyle name="20% - Акцент2 6 3 2" xfId="5246" xr:uid="{00000000-0005-0000-0000-0000F7020000}"/>
    <cellStyle name="20% - Акцент2 6 4" xfId="3919" xr:uid="{00000000-0005-0000-0000-0000F8020000}"/>
    <cellStyle name="20% - Акцент2 7" xfId="622" xr:uid="{00000000-0005-0000-0000-0000F9020000}"/>
    <cellStyle name="20% - Акцент2 7 2" xfId="2563" xr:uid="{00000000-0005-0000-0000-0000FA020000}"/>
    <cellStyle name="20% - Акцент2 7 2 2" xfId="4648" xr:uid="{00000000-0005-0000-0000-0000FB020000}"/>
    <cellStyle name="20% - Акцент2 7 3" xfId="3162" xr:uid="{00000000-0005-0000-0000-0000FC020000}"/>
    <cellStyle name="20% - Акцент2 7 3 2" xfId="5247" xr:uid="{00000000-0005-0000-0000-0000FD020000}"/>
    <cellStyle name="20% - Акцент2 7 4" xfId="3920" xr:uid="{00000000-0005-0000-0000-0000FE020000}"/>
    <cellStyle name="20% - Акцент2 8" xfId="623" xr:uid="{00000000-0005-0000-0000-0000FF020000}"/>
    <cellStyle name="20% - Акцент2 8 2" xfId="2564" xr:uid="{00000000-0005-0000-0000-000000030000}"/>
    <cellStyle name="20% - Акцент2 8 2 2" xfId="4649" xr:uid="{00000000-0005-0000-0000-000001030000}"/>
    <cellStyle name="20% - Акцент2 8 3" xfId="3163" xr:uid="{00000000-0005-0000-0000-000002030000}"/>
    <cellStyle name="20% - Акцент2 8 3 2" xfId="5248" xr:uid="{00000000-0005-0000-0000-000003030000}"/>
    <cellStyle name="20% - Акцент2 8 4" xfId="3921" xr:uid="{00000000-0005-0000-0000-000004030000}"/>
    <cellStyle name="20% - Акцент2 9" xfId="624" xr:uid="{00000000-0005-0000-0000-000005030000}"/>
    <cellStyle name="20% - Акцент2 9 2" xfId="2565" xr:uid="{00000000-0005-0000-0000-000006030000}"/>
    <cellStyle name="20% - Акцент2 9 2 2" xfId="4650" xr:uid="{00000000-0005-0000-0000-000007030000}"/>
    <cellStyle name="20% - Акцент2 9 3" xfId="3164" xr:uid="{00000000-0005-0000-0000-000008030000}"/>
    <cellStyle name="20% - Акцент2 9 3 2" xfId="5249" xr:uid="{00000000-0005-0000-0000-000009030000}"/>
    <cellStyle name="20% - Акцент2 9 4" xfId="3922" xr:uid="{00000000-0005-0000-0000-00000A030000}"/>
    <cellStyle name="20% - Акцент3" xfId="5879" xr:uid="{00000000-0005-0000-0000-00000B030000}"/>
    <cellStyle name="20% - Акцент3 10" xfId="625" xr:uid="{00000000-0005-0000-0000-00000C030000}"/>
    <cellStyle name="20% - Акцент3 10 2" xfId="2566" xr:uid="{00000000-0005-0000-0000-00000D030000}"/>
    <cellStyle name="20% - Акцент3 10 2 2" xfId="4651" xr:uid="{00000000-0005-0000-0000-00000E030000}"/>
    <cellStyle name="20% - Акцент3 10 3" xfId="3165" xr:uid="{00000000-0005-0000-0000-00000F030000}"/>
    <cellStyle name="20% - Акцент3 10 3 2" xfId="5250" xr:uid="{00000000-0005-0000-0000-000010030000}"/>
    <cellStyle name="20% - Акцент3 10 4" xfId="3923" xr:uid="{00000000-0005-0000-0000-000011030000}"/>
    <cellStyle name="20% - Акцент3 11" xfId="626" xr:uid="{00000000-0005-0000-0000-000012030000}"/>
    <cellStyle name="20% - Акцент3 11 2" xfId="2567" xr:uid="{00000000-0005-0000-0000-000013030000}"/>
    <cellStyle name="20% - Акцент3 11 2 2" xfId="4652" xr:uid="{00000000-0005-0000-0000-000014030000}"/>
    <cellStyle name="20% - Акцент3 11 3" xfId="3166" xr:uid="{00000000-0005-0000-0000-000015030000}"/>
    <cellStyle name="20% - Акцент3 11 3 2" xfId="5251" xr:uid="{00000000-0005-0000-0000-000016030000}"/>
    <cellStyle name="20% - Акцент3 11 4" xfId="3924" xr:uid="{00000000-0005-0000-0000-000017030000}"/>
    <cellStyle name="20% - Акцент3 12" xfId="627" xr:uid="{00000000-0005-0000-0000-000018030000}"/>
    <cellStyle name="20% - Акцент3 12 2" xfId="2568" xr:uid="{00000000-0005-0000-0000-000019030000}"/>
    <cellStyle name="20% - Акцент3 12 2 2" xfId="4653" xr:uid="{00000000-0005-0000-0000-00001A030000}"/>
    <cellStyle name="20% - Акцент3 12 3" xfId="3167" xr:uid="{00000000-0005-0000-0000-00001B030000}"/>
    <cellStyle name="20% - Акцент3 12 3 2" xfId="5252" xr:uid="{00000000-0005-0000-0000-00001C030000}"/>
    <cellStyle name="20% - Акцент3 12 4" xfId="3925" xr:uid="{00000000-0005-0000-0000-00001D030000}"/>
    <cellStyle name="20% - Акцент3 13" xfId="628" xr:uid="{00000000-0005-0000-0000-00001E030000}"/>
    <cellStyle name="20% - Акцент3 13 2" xfId="2569" xr:uid="{00000000-0005-0000-0000-00001F030000}"/>
    <cellStyle name="20% - Акцент3 13 2 2" xfId="4654" xr:uid="{00000000-0005-0000-0000-000020030000}"/>
    <cellStyle name="20% - Акцент3 13 3" xfId="3168" xr:uid="{00000000-0005-0000-0000-000021030000}"/>
    <cellStyle name="20% - Акцент3 13 3 2" xfId="5253" xr:uid="{00000000-0005-0000-0000-000022030000}"/>
    <cellStyle name="20% - Акцент3 13 4" xfId="3926" xr:uid="{00000000-0005-0000-0000-000023030000}"/>
    <cellStyle name="20% - Акцент3 14" xfId="629" xr:uid="{00000000-0005-0000-0000-000024030000}"/>
    <cellStyle name="20% - Акцент3 14 2" xfId="2570" xr:uid="{00000000-0005-0000-0000-000025030000}"/>
    <cellStyle name="20% - Акцент3 14 2 2" xfId="4655" xr:uid="{00000000-0005-0000-0000-000026030000}"/>
    <cellStyle name="20% - Акцент3 14 3" xfId="3169" xr:uid="{00000000-0005-0000-0000-000027030000}"/>
    <cellStyle name="20% - Акцент3 14 3 2" xfId="5254" xr:uid="{00000000-0005-0000-0000-000028030000}"/>
    <cellStyle name="20% - Акцент3 14 4" xfId="3927" xr:uid="{00000000-0005-0000-0000-000029030000}"/>
    <cellStyle name="20% - Акцент3 15" xfId="630" xr:uid="{00000000-0005-0000-0000-00002A030000}"/>
    <cellStyle name="20% - Акцент3 15 2" xfId="2571" xr:uid="{00000000-0005-0000-0000-00002B030000}"/>
    <cellStyle name="20% - Акцент3 15 2 2" xfId="4656" xr:uid="{00000000-0005-0000-0000-00002C030000}"/>
    <cellStyle name="20% - Акцент3 15 3" xfId="3170" xr:uid="{00000000-0005-0000-0000-00002D030000}"/>
    <cellStyle name="20% - Акцент3 15 3 2" xfId="5255" xr:uid="{00000000-0005-0000-0000-00002E030000}"/>
    <cellStyle name="20% - Акцент3 15 4" xfId="3928" xr:uid="{00000000-0005-0000-0000-00002F030000}"/>
    <cellStyle name="20% - Акцент3 16" xfId="631" xr:uid="{00000000-0005-0000-0000-000030030000}"/>
    <cellStyle name="20% - Акцент3 16 2" xfId="2572" xr:uid="{00000000-0005-0000-0000-000031030000}"/>
    <cellStyle name="20% - Акцент3 16 2 2" xfId="4657" xr:uid="{00000000-0005-0000-0000-000032030000}"/>
    <cellStyle name="20% - Акцент3 16 3" xfId="3171" xr:uid="{00000000-0005-0000-0000-000033030000}"/>
    <cellStyle name="20% - Акцент3 16 3 2" xfId="5256" xr:uid="{00000000-0005-0000-0000-000034030000}"/>
    <cellStyle name="20% - Акцент3 16 4" xfId="3929" xr:uid="{00000000-0005-0000-0000-000035030000}"/>
    <cellStyle name="20% - Акцент3 17" xfId="632" xr:uid="{00000000-0005-0000-0000-000036030000}"/>
    <cellStyle name="20% - Акцент3 17 2" xfId="2573" xr:uid="{00000000-0005-0000-0000-000037030000}"/>
    <cellStyle name="20% - Акцент3 17 2 2" xfId="4658" xr:uid="{00000000-0005-0000-0000-000038030000}"/>
    <cellStyle name="20% - Акцент3 17 3" xfId="3172" xr:uid="{00000000-0005-0000-0000-000039030000}"/>
    <cellStyle name="20% - Акцент3 17 3 2" xfId="5257" xr:uid="{00000000-0005-0000-0000-00003A030000}"/>
    <cellStyle name="20% - Акцент3 17 4" xfId="3930" xr:uid="{00000000-0005-0000-0000-00003B030000}"/>
    <cellStyle name="20% - Акцент3 18" xfId="633" xr:uid="{00000000-0005-0000-0000-00003C030000}"/>
    <cellStyle name="20% - Акцент3 18 2" xfId="2574" xr:uid="{00000000-0005-0000-0000-00003D030000}"/>
    <cellStyle name="20% - Акцент3 18 2 2" xfId="4659" xr:uid="{00000000-0005-0000-0000-00003E030000}"/>
    <cellStyle name="20% - Акцент3 18 3" xfId="3173" xr:uid="{00000000-0005-0000-0000-00003F030000}"/>
    <cellStyle name="20% - Акцент3 18 3 2" xfId="5258" xr:uid="{00000000-0005-0000-0000-000040030000}"/>
    <cellStyle name="20% - Акцент3 18 4" xfId="3931" xr:uid="{00000000-0005-0000-0000-000041030000}"/>
    <cellStyle name="20% - Акцент3 19" xfId="634" xr:uid="{00000000-0005-0000-0000-000042030000}"/>
    <cellStyle name="20% - Акцент3 19 2" xfId="2575" xr:uid="{00000000-0005-0000-0000-000043030000}"/>
    <cellStyle name="20% - Акцент3 19 2 2" xfId="4660" xr:uid="{00000000-0005-0000-0000-000044030000}"/>
    <cellStyle name="20% - Акцент3 19 3" xfId="3174" xr:uid="{00000000-0005-0000-0000-000045030000}"/>
    <cellStyle name="20% - Акцент3 19 3 2" xfId="5259" xr:uid="{00000000-0005-0000-0000-000046030000}"/>
    <cellStyle name="20% - Акцент3 19 4" xfId="3932" xr:uid="{00000000-0005-0000-0000-000047030000}"/>
    <cellStyle name="20% - Акцент3 2" xfId="515" xr:uid="{00000000-0005-0000-0000-000048030000}"/>
    <cellStyle name="20% — акцент3 2" xfId="2390" xr:uid="{00000000-0005-0000-0000-000049030000}"/>
    <cellStyle name="20% - Акцент3 2 10" xfId="4433" xr:uid="{00000000-0005-0000-0000-00004A030000}"/>
    <cellStyle name="20% - Акцент3 2 2" xfId="2456" xr:uid="{00000000-0005-0000-0000-00004B030000}"/>
    <cellStyle name="20% — акцент3 2 2" xfId="4479" xr:uid="{00000000-0005-0000-0000-00004C030000}"/>
    <cellStyle name="20% - Акцент3 2 2 2" xfId="4541" xr:uid="{00000000-0005-0000-0000-00004D030000}"/>
    <cellStyle name="20% - Акцент3 2 2 3" xfId="5610" xr:uid="{00000000-0005-0000-0000-00004E030000}"/>
    <cellStyle name="20% - Акцент3 2 3" xfId="2937" xr:uid="{00000000-0005-0000-0000-00004F030000}"/>
    <cellStyle name="20% — акцент3 2 3" xfId="5598" xr:uid="{00000000-0005-0000-0000-000050030000}"/>
    <cellStyle name="20% - Акцент3 2 3 2" xfId="5022" xr:uid="{00000000-0005-0000-0000-000051030000}"/>
    <cellStyle name="20% - Акцент3 2 4" xfId="2949" xr:uid="{00000000-0005-0000-0000-000052030000}"/>
    <cellStyle name="20% - Акцент3 2 4 2" xfId="5034" xr:uid="{00000000-0005-0000-0000-000053030000}"/>
    <cellStyle name="20% - Акцент3 2 5" xfId="2920" xr:uid="{00000000-0005-0000-0000-000054030000}"/>
    <cellStyle name="20% - Акцент3 2 5 2" xfId="5005" xr:uid="{00000000-0005-0000-0000-000055030000}"/>
    <cellStyle name="20% - Акцент3 2 6" xfId="2966" xr:uid="{00000000-0005-0000-0000-000056030000}"/>
    <cellStyle name="20% - Акцент3 2 6 2" xfId="5051" xr:uid="{00000000-0005-0000-0000-000057030000}"/>
    <cellStyle name="20% - Акцент3 2 7" xfId="2913" xr:uid="{00000000-0005-0000-0000-000058030000}"/>
    <cellStyle name="20% - Акцент3 2 7 2" xfId="4998" xr:uid="{00000000-0005-0000-0000-000059030000}"/>
    <cellStyle name="20% - Акцент3 2 8" xfId="3055" xr:uid="{00000000-0005-0000-0000-00005A030000}"/>
    <cellStyle name="20% - Акцент3 2 8 2" xfId="5140" xr:uid="{00000000-0005-0000-0000-00005B030000}"/>
    <cellStyle name="20% - Акцент3 2 9" xfId="3813" xr:uid="{00000000-0005-0000-0000-00005C030000}"/>
    <cellStyle name="20% - Акцент3 20" xfId="635" xr:uid="{00000000-0005-0000-0000-00005D030000}"/>
    <cellStyle name="20% - Акцент3 20 2" xfId="2576" xr:uid="{00000000-0005-0000-0000-00005E030000}"/>
    <cellStyle name="20% - Акцент3 20 2 2" xfId="4661" xr:uid="{00000000-0005-0000-0000-00005F030000}"/>
    <cellStyle name="20% - Акцент3 20 3" xfId="3175" xr:uid="{00000000-0005-0000-0000-000060030000}"/>
    <cellStyle name="20% - Акцент3 20 3 2" xfId="5260" xr:uid="{00000000-0005-0000-0000-000061030000}"/>
    <cellStyle name="20% - Акцент3 20 4" xfId="3933" xr:uid="{00000000-0005-0000-0000-000062030000}"/>
    <cellStyle name="20% - Акцент3 21" xfId="636" xr:uid="{00000000-0005-0000-0000-000063030000}"/>
    <cellStyle name="20% - Акцент3 21 2" xfId="2577" xr:uid="{00000000-0005-0000-0000-000064030000}"/>
    <cellStyle name="20% - Акцент3 21 2 2" xfId="4662" xr:uid="{00000000-0005-0000-0000-000065030000}"/>
    <cellStyle name="20% - Акцент3 21 3" xfId="3176" xr:uid="{00000000-0005-0000-0000-000066030000}"/>
    <cellStyle name="20% - Акцент3 21 3 2" xfId="5261" xr:uid="{00000000-0005-0000-0000-000067030000}"/>
    <cellStyle name="20% - Акцент3 21 4" xfId="3934" xr:uid="{00000000-0005-0000-0000-000068030000}"/>
    <cellStyle name="20% - Акцент3 22" xfId="637" xr:uid="{00000000-0005-0000-0000-000069030000}"/>
    <cellStyle name="20% - Акцент3 22 2" xfId="2578" xr:uid="{00000000-0005-0000-0000-00006A030000}"/>
    <cellStyle name="20% - Акцент3 22 2 2" xfId="4663" xr:uid="{00000000-0005-0000-0000-00006B030000}"/>
    <cellStyle name="20% - Акцент3 22 3" xfId="3177" xr:uid="{00000000-0005-0000-0000-00006C030000}"/>
    <cellStyle name="20% - Акцент3 22 3 2" xfId="5262" xr:uid="{00000000-0005-0000-0000-00006D030000}"/>
    <cellStyle name="20% - Акцент3 22 4" xfId="3935" xr:uid="{00000000-0005-0000-0000-00006E030000}"/>
    <cellStyle name="20% - Акцент3 23" xfId="638" xr:uid="{00000000-0005-0000-0000-00006F030000}"/>
    <cellStyle name="20% - Акцент3 23 2" xfId="2579" xr:uid="{00000000-0005-0000-0000-000070030000}"/>
    <cellStyle name="20% - Акцент3 23 2 2" xfId="4664" xr:uid="{00000000-0005-0000-0000-000071030000}"/>
    <cellStyle name="20% - Акцент3 23 3" xfId="3178" xr:uid="{00000000-0005-0000-0000-000072030000}"/>
    <cellStyle name="20% - Акцент3 23 3 2" xfId="5263" xr:uid="{00000000-0005-0000-0000-000073030000}"/>
    <cellStyle name="20% - Акцент3 23 4" xfId="3936" xr:uid="{00000000-0005-0000-0000-000074030000}"/>
    <cellStyle name="20% - Акцент3 24" xfId="639" xr:uid="{00000000-0005-0000-0000-000075030000}"/>
    <cellStyle name="20% - Акцент3 24 2" xfId="2580" xr:uid="{00000000-0005-0000-0000-000076030000}"/>
    <cellStyle name="20% - Акцент3 24 2 2" xfId="4665" xr:uid="{00000000-0005-0000-0000-000077030000}"/>
    <cellStyle name="20% - Акцент3 24 3" xfId="3179" xr:uid="{00000000-0005-0000-0000-000078030000}"/>
    <cellStyle name="20% - Акцент3 24 3 2" xfId="5264" xr:uid="{00000000-0005-0000-0000-000079030000}"/>
    <cellStyle name="20% - Акцент3 24 4" xfId="3937" xr:uid="{00000000-0005-0000-0000-00007A030000}"/>
    <cellStyle name="20% - Акцент3 25" xfId="640" xr:uid="{00000000-0005-0000-0000-00007B030000}"/>
    <cellStyle name="20% - Акцент3 25 2" xfId="2581" xr:uid="{00000000-0005-0000-0000-00007C030000}"/>
    <cellStyle name="20% - Акцент3 25 2 2" xfId="4666" xr:uid="{00000000-0005-0000-0000-00007D030000}"/>
    <cellStyle name="20% - Акцент3 25 3" xfId="3180" xr:uid="{00000000-0005-0000-0000-00007E030000}"/>
    <cellStyle name="20% - Акцент3 25 3 2" xfId="5265" xr:uid="{00000000-0005-0000-0000-00007F030000}"/>
    <cellStyle name="20% - Акцент3 25 4" xfId="3938" xr:uid="{00000000-0005-0000-0000-000080030000}"/>
    <cellStyle name="20% - Акцент3 26" xfId="641" xr:uid="{00000000-0005-0000-0000-000081030000}"/>
    <cellStyle name="20% - Акцент3 26 2" xfId="2582" xr:uid="{00000000-0005-0000-0000-000082030000}"/>
    <cellStyle name="20% - Акцент3 26 2 2" xfId="4667" xr:uid="{00000000-0005-0000-0000-000083030000}"/>
    <cellStyle name="20% - Акцент3 26 3" xfId="3181" xr:uid="{00000000-0005-0000-0000-000084030000}"/>
    <cellStyle name="20% - Акцент3 26 3 2" xfId="5266" xr:uid="{00000000-0005-0000-0000-000085030000}"/>
    <cellStyle name="20% - Акцент3 26 4" xfId="3939" xr:uid="{00000000-0005-0000-0000-000086030000}"/>
    <cellStyle name="20% - Акцент3 27" xfId="642" xr:uid="{00000000-0005-0000-0000-000087030000}"/>
    <cellStyle name="20% - Акцент3 27 2" xfId="2583" xr:uid="{00000000-0005-0000-0000-000088030000}"/>
    <cellStyle name="20% - Акцент3 27 2 2" xfId="4668" xr:uid="{00000000-0005-0000-0000-000089030000}"/>
    <cellStyle name="20% - Акцент3 27 3" xfId="3182" xr:uid="{00000000-0005-0000-0000-00008A030000}"/>
    <cellStyle name="20% - Акцент3 27 3 2" xfId="5267" xr:uid="{00000000-0005-0000-0000-00008B030000}"/>
    <cellStyle name="20% - Акцент3 27 4" xfId="3940" xr:uid="{00000000-0005-0000-0000-00008C030000}"/>
    <cellStyle name="20% - Акцент3 28" xfId="643" xr:uid="{00000000-0005-0000-0000-00008D030000}"/>
    <cellStyle name="20% - Акцент3 28 2" xfId="2584" xr:uid="{00000000-0005-0000-0000-00008E030000}"/>
    <cellStyle name="20% - Акцент3 28 2 2" xfId="4669" xr:uid="{00000000-0005-0000-0000-00008F030000}"/>
    <cellStyle name="20% - Акцент3 28 3" xfId="3183" xr:uid="{00000000-0005-0000-0000-000090030000}"/>
    <cellStyle name="20% - Акцент3 28 3 2" xfId="5268" xr:uid="{00000000-0005-0000-0000-000091030000}"/>
    <cellStyle name="20% - Акцент3 28 4" xfId="3941" xr:uid="{00000000-0005-0000-0000-000092030000}"/>
    <cellStyle name="20% - Акцент3 29" xfId="644" xr:uid="{00000000-0005-0000-0000-000093030000}"/>
    <cellStyle name="20% - Акцент3 29 2" xfId="2585" xr:uid="{00000000-0005-0000-0000-000094030000}"/>
    <cellStyle name="20% - Акцент3 29 2 2" xfId="4670" xr:uid="{00000000-0005-0000-0000-000095030000}"/>
    <cellStyle name="20% - Акцент3 29 3" xfId="3184" xr:uid="{00000000-0005-0000-0000-000096030000}"/>
    <cellStyle name="20% - Акцент3 29 3 2" xfId="5269" xr:uid="{00000000-0005-0000-0000-000097030000}"/>
    <cellStyle name="20% - Акцент3 29 4" xfId="3942" xr:uid="{00000000-0005-0000-0000-000098030000}"/>
    <cellStyle name="20% - Акцент3 3" xfId="645" xr:uid="{00000000-0005-0000-0000-000099030000}"/>
    <cellStyle name="20% - Акцент3 3 2" xfId="2586" xr:uid="{00000000-0005-0000-0000-00009A030000}"/>
    <cellStyle name="20% - Акцент3 3 2 2" xfId="4671" xr:uid="{00000000-0005-0000-0000-00009B030000}"/>
    <cellStyle name="20% - Акцент3 3 3" xfId="3185" xr:uid="{00000000-0005-0000-0000-00009C030000}"/>
    <cellStyle name="20% - Акцент3 3 3 2" xfId="5270" xr:uid="{00000000-0005-0000-0000-00009D030000}"/>
    <cellStyle name="20% - Акцент3 3 4" xfId="3943" xr:uid="{00000000-0005-0000-0000-00009E030000}"/>
    <cellStyle name="20% - Акцент3 30" xfId="646" xr:uid="{00000000-0005-0000-0000-00009F030000}"/>
    <cellStyle name="20% - Акцент3 30 2" xfId="2587" xr:uid="{00000000-0005-0000-0000-0000A0030000}"/>
    <cellStyle name="20% - Акцент3 30 2 2" xfId="4672" xr:uid="{00000000-0005-0000-0000-0000A1030000}"/>
    <cellStyle name="20% - Акцент3 30 3" xfId="3186" xr:uid="{00000000-0005-0000-0000-0000A2030000}"/>
    <cellStyle name="20% - Акцент3 30 3 2" xfId="5271" xr:uid="{00000000-0005-0000-0000-0000A3030000}"/>
    <cellStyle name="20% - Акцент3 30 4" xfId="3944" xr:uid="{00000000-0005-0000-0000-0000A4030000}"/>
    <cellStyle name="20% - Акцент3 31" xfId="647" xr:uid="{00000000-0005-0000-0000-0000A5030000}"/>
    <cellStyle name="20% - Акцент3 31 2" xfId="2588" xr:uid="{00000000-0005-0000-0000-0000A6030000}"/>
    <cellStyle name="20% - Акцент3 31 2 2" xfId="4673" xr:uid="{00000000-0005-0000-0000-0000A7030000}"/>
    <cellStyle name="20% - Акцент3 31 3" xfId="3187" xr:uid="{00000000-0005-0000-0000-0000A8030000}"/>
    <cellStyle name="20% - Акцент3 31 3 2" xfId="5272" xr:uid="{00000000-0005-0000-0000-0000A9030000}"/>
    <cellStyle name="20% - Акцент3 31 4" xfId="3945" xr:uid="{00000000-0005-0000-0000-0000AA030000}"/>
    <cellStyle name="20% - Акцент3 32" xfId="648" xr:uid="{00000000-0005-0000-0000-0000AB030000}"/>
    <cellStyle name="20% - Акцент3 32 2" xfId="2589" xr:uid="{00000000-0005-0000-0000-0000AC030000}"/>
    <cellStyle name="20% - Акцент3 32 2 2" xfId="4674" xr:uid="{00000000-0005-0000-0000-0000AD030000}"/>
    <cellStyle name="20% - Акцент3 32 3" xfId="3188" xr:uid="{00000000-0005-0000-0000-0000AE030000}"/>
    <cellStyle name="20% - Акцент3 32 3 2" xfId="5273" xr:uid="{00000000-0005-0000-0000-0000AF030000}"/>
    <cellStyle name="20% - Акцент3 32 4" xfId="3946" xr:uid="{00000000-0005-0000-0000-0000B0030000}"/>
    <cellStyle name="20% - Акцент3 33" xfId="649" xr:uid="{00000000-0005-0000-0000-0000B1030000}"/>
    <cellStyle name="20% - Акцент3 33 2" xfId="2590" xr:uid="{00000000-0005-0000-0000-0000B2030000}"/>
    <cellStyle name="20% - Акцент3 33 2 2" xfId="4675" xr:uid="{00000000-0005-0000-0000-0000B3030000}"/>
    <cellStyle name="20% - Акцент3 33 3" xfId="3189" xr:uid="{00000000-0005-0000-0000-0000B4030000}"/>
    <cellStyle name="20% - Акцент3 33 3 2" xfId="5274" xr:uid="{00000000-0005-0000-0000-0000B5030000}"/>
    <cellStyle name="20% - Акцент3 33 4" xfId="3947" xr:uid="{00000000-0005-0000-0000-0000B6030000}"/>
    <cellStyle name="20% - Акцент3 34" xfId="650" xr:uid="{00000000-0005-0000-0000-0000B7030000}"/>
    <cellStyle name="20% - Акцент3 34 2" xfId="2591" xr:uid="{00000000-0005-0000-0000-0000B8030000}"/>
    <cellStyle name="20% - Акцент3 34 2 2" xfId="4676" xr:uid="{00000000-0005-0000-0000-0000B9030000}"/>
    <cellStyle name="20% - Акцент3 34 3" xfId="3190" xr:uid="{00000000-0005-0000-0000-0000BA030000}"/>
    <cellStyle name="20% - Акцент3 34 3 2" xfId="5275" xr:uid="{00000000-0005-0000-0000-0000BB030000}"/>
    <cellStyle name="20% - Акцент3 34 4" xfId="3948" xr:uid="{00000000-0005-0000-0000-0000BC030000}"/>
    <cellStyle name="20% - Акцент3 35" xfId="651" xr:uid="{00000000-0005-0000-0000-0000BD030000}"/>
    <cellStyle name="20% - Акцент3 35 2" xfId="2592" xr:uid="{00000000-0005-0000-0000-0000BE030000}"/>
    <cellStyle name="20% - Акцент3 35 2 2" xfId="4677" xr:uid="{00000000-0005-0000-0000-0000BF030000}"/>
    <cellStyle name="20% - Акцент3 35 3" xfId="3191" xr:uid="{00000000-0005-0000-0000-0000C0030000}"/>
    <cellStyle name="20% - Акцент3 35 3 2" xfId="5276" xr:uid="{00000000-0005-0000-0000-0000C1030000}"/>
    <cellStyle name="20% - Акцент3 35 4" xfId="3949" xr:uid="{00000000-0005-0000-0000-0000C2030000}"/>
    <cellStyle name="20% - Акцент3 36" xfId="652" xr:uid="{00000000-0005-0000-0000-0000C3030000}"/>
    <cellStyle name="20% - Акцент3 36 2" xfId="2593" xr:uid="{00000000-0005-0000-0000-0000C4030000}"/>
    <cellStyle name="20% - Акцент3 36 2 2" xfId="4678" xr:uid="{00000000-0005-0000-0000-0000C5030000}"/>
    <cellStyle name="20% - Акцент3 36 3" xfId="3192" xr:uid="{00000000-0005-0000-0000-0000C6030000}"/>
    <cellStyle name="20% - Акцент3 36 3 2" xfId="5277" xr:uid="{00000000-0005-0000-0000-0000C7030000}"/>
    <cellStyle name="20% - Акцент3 36 4" xfId="3950" xr:uid="{00000000-0005-0000-0000-0000C8030000}"/>
    <cellStyle name="20% - Акцент3 4" xfId="653" xr:uid="{00000000-0005-0000-0000-0000C9030000}"/>
    <cellStyle name="20% - Акцент3 4 2" xfId="2594" xr:uid="{00000000-0005-0000-0000-0000CA030000}"/>
    <cellStyle name="20% - Акцент3 4 2 2" xfId="4679" xr:uid="{00000000-0005-0000-0000-0000CB030000}"/>
    <cellStyle name="20% - Акцент3 4 3" xfId="3193" xr:uid="{00000000-0005-0000-0000-0000CC030000}"/>
    <cellStyle name="20% - Акцент3 4 3 2" xfId="5278" xr:uid="{00000000-0005-0000-0000-0000CD030000}"/>
    <cellStyle name="20% - Акцент3 4 4" xfId="3951" xr:uid="{00000000-0005-0000-0000-0000CE030000}"/>
    <cellStyle name="20% - Акцент3 5" xfId="654" xr:uid="{00000000-0005-0000-0000-0000CF030000}"/>
    <cellStyle name="20% - Акцент3 5 2" xfId="2595" xr:uid="{00000000-0005-0000-0000-0000D0030000}"/>
    <cellStyle name="20% - Акцент3 5 2 2" xfId="4680" xr:uid="{00000000-0005-0000-0000-0000D1030000}"/>
    <cellStyle name="20% - Акцент3 5 3" xfId="3194" xr:uid="{00000000-0005-0000-0000-0000D2030000}"/>
    <cellStyle name="20% - Акцент3 5 3 2" xfId="5279" xr:uid="{00000000-0005-0000-0000-0000D3030000}"/>
    <cellStyle name="20% - Акцент3 5 4" xfId="3952" xr:uid="{00000000-0005-0000-0000-0000D4030000}"/>
    <cellStyle name="20% - Акцент3 6" xfId="655" xr:uid="{00000000-0005-0000-0000-0000D5030000}"/>
    <cellStyle name="20% - Акцент3 6 2" xfId="2596" xr:uid="{00000000-0005-0000-0000-0000D6030000}"/>
    <cellStyle name="20% - Акцент3 6 2 2" xfId="4681" xr:uid="{00000000-0005-0000-0000-0000D7030000}"/>
    <cellStyle name="20% - Акцент3 6 3" xfId="3195" xr:uid="{00000000-0005-0000-0000-0000D8030000}"/>
    <cellStyle name="20% - Акцент3 6 3 2" xfId="5280" xr:uid="{00000000-0005-0000-0000-0000D9030000}"/>
    <cellStyle name="20% - Акцент3 6 4" xfId="3953" xr:uid="{00000000-0005-0000-0000-0000DA030000}"/>
    <cellStyle name="20% - Акцент3 7" xfId="656" xr:uid="{00000000-0005-0000-0000-0000DB030000}"/>
    <cellStyle name="20% - Акцент3 7 2" xfId="2597" xr:uid="{00000000-0005-0000-0000-0000DC030000}"/>
    <cellStyle name="20% - Акцент3 7 2 2" xfId="4682" xr:uid="{00000000-0005-0000-0000-0000DD030000}"/>
    <cellStyle name="20% - Акцент3 7 3" xfId="3196" xr:uid="{00000000-0005-0000-0000-0000DE030000}"/>
    <cellStyle name="20% - Акцент3 7 3 2" xfId="5281" xr:uid="{00000000-0005-0000-0000-0000DF030000}"/>
    <cellStyle name="20% - Акцент3 7 4" xfId="3954" xr:uid="{00000000-0005-0000-0000-0000E0030000}"/>
    <cellStyle name="20% - Акцент3 8" xfId="657" xr:uid="{00000000-0005-0000-0000-0000E1030000}"/>
    <cellStyle name="20% - Акцент3 8 2" xfId="2598" xr:uid="{00000000-0005-0000-0000-0000E2030000}"/>
    <cellStyle name="20% - Акцент3 8 2 2" xfId="4683" xr:uid="{00000000-0005-0000-0000-0000E3030000}"/>
    <cellStyle name="20% - Акцент3 8 3" xfId="3197" xr:uid="{00000000-0005-0000-0000-0000E4030000}"/>
    <cellStyle name="20% - Акцент3 8 3 2" xfId="5282" xr:uid="{00000000-0005-0000-0000-0000E5030000}"/>
    <cellStyle name="20% - Акцент3 8 4" xfId="3955" xr:uid="{00000000-0005-0000-0000-0000E6030000}"/>
    <cellStyle name="20% - Акцент3 9" xfId="658" xr:uid="{00000000-0005-0000-0000-0000E7030000}"/>
    <cellStyle name="20% - Акцент3 9 2" xfId="2599" xr:uid="{00000000-0005-0000-0000-0000E8030000}"/>
    <cellStyle name="20% - Акцент3 9 2 2" xfId="4684" xr:uid="{00000000-0005-0000-0000-0000E9030000}"/>
    <cellStyle name="20% - Акцент3 9 3" xfId="3198" xr:uid="{00000000-0005-0000-0000-0000EA030000}"/>
    <cellStyle name="20% - Акцент3 9 3 2" xfId="5283" xr:uid="{00000000-0005-0000-0000-0000EB030000}"/>
    <cellStyle name="20% - Акцент3 9 4" xfId="3956" xr:uid="{00000000-0005-0000-0000-0000EC030000}"/>
    <cellStyle name="20% - Акцент4" xfId="5873" xr:uid="{00000000-0005-0000-0000-0000ED030000}"/>
    <cellStyle name="20% - Акцент4 10" xfId="659" xr:uid="{00000000-0005-0000-0000-0000EE030000}"/>
    <cellStyle name="20% - Акцент4 10 2" xfId="2600" xr:uid="{00000000-0005-0000-0000-0000EF030000}"/>
    <cellStyle name="20% - Акцент4 10 2 2" xfId="4685" xr:uid="{00000000-0005-0000-0000-0000F0030000}"/>
    <cellStyle name="20% - Акцент4 10 3" xfId="3199" xr:uid="{00000000-0005-0000-0000-0000F1030000}"/>
    <cellStyle name="20% - Акцент4 10 3 2" xfId="5284" xr:uid="{00000000-0005-0000-0000-0000F2030000}"/>
    <cellStyle name="20% - Акцент4 10 4" xfId="3957" xr:uid="{00000000-0005-0000-0000-0000F3030000}"/>
    <cellStyle name="20% - Акцент4 11" xfId="660" xr:uid="{00000000-0005-0000-0000-0000F4030000}"/>
    <cellStyle name="20% - Акцент4 11 2" xfId="2601" xr:uid="{00000000-0005-0000-0000-0000F5030000}"/>
    <cellStyle name="20% - Акцент4 11 2 2" xfId="4686" xr:uid="{00000000-0005-0000-0000-0000F6030000}"/>
    <cellStyle name="20% - Акцент4 11 3" xfId="3200" xr:uid="{00000000-0005-0000-0000-0000F7030000}"/>
    <cellStyle name="20% - Акцент4 11 3 2" xfId="5285" xr:uid="{00000000-0005-0000-0000-0000F8030000}"/>
    <cellStyle name="20% - Акцент4 11 4" xfId="3958" xr:uid="{00000000-0005-0000-0000-0000F9030000}"/>
    <cellStyle name="20% - Акцент4 12" xfId="661" xr:uid="{00000000-0005-0000-0000-0000FA030000}"/>
    <cellStyle name="20% - Акцент4 12 2" xfId="2602" xr:uid="{00000000-0005-0000-0000-0000FB030000}"/>
    <cellStyle name="20% - Акцент4 12 2 2" xfId="4687" xr:uid="{00000000-0005-0000-0000-0000FC030000}"/>
    <cellStyle name="20% - Акцент4 12 3" xfId="3201" xr:uid="{00000000-0005-0000-0000-0000FD030000}"/>
    <cellStyle name="20% - Акцент4 12 3 2" xfId="5286" xr:uid="{00000000-0005-0000-0000-0000FE030000}"/>
    <cellStyle name="20% - Акцент4 12 4" xfId="3959" xr:uid="{00000000-0005-0000-0000-0000FF030000}"/>
    <cellStyle name="20% - Акцент4 13" xfId="662" xr:uid="{00000000-0005-0000-0000-000000040000}"/>
    <cellStyle name="20% - Акцент4 13 2" xfId="2603" xr:uid="{00000000-0005-0000-0000-000001040000}"/>
    <cellStyle name="20% - Акцент4 13 2 2" xfId="4688" xr:uid="{00000000-0005-0000-0000-000002040000}"/>
    <cellStyle name="20% - Акцент4 13 3" xfId="3202" xr:uid="{00000000-0005-0000-0000-000003040000}"/>
    <cellStyle name="20% - Акцент4 13 3 2" xfId="5287" xr:uid="{00000000-0005-0000-0000-000004040000}"/>
    <cellStyle name="20% - Акцент4 13 4" xfId="3960" xr:uid="{00000000-0005-0000-0000-000005040000}"/>
    <cellStyle name="20% - Акцент4 14" xfId="663" xr:uid="{00000000-0005-0000-0000-000006040000}"/>
    <cellStyle name="20% - Акцент4 14 2" xfId="2604" xr:uid="{00000000-0005-0000-0000-000007040000}"/>
    <cellStyle name="20% - Акцент4 14 2 2" xfId="4689" xr:uid="{00000000-0005-0000-0000-000008040000}"/>
    <cellStyle name="20% - Акцент4 14 3" xfId="3203" xr:uid="{00000000-0005-0000-0000-000009040000}"/>
    <cellStyle name="20% - Акцент4 14 3 2" xfId="5288" xr:uid="{00000000-0005-0000-0000-00000A040000}"/>
    <cellStyle name="20% - Акцент4 14 4" xfId="3961" xr:uid="{00000000-0005-0000-0000-00000B040000}"/>
    <cellStyle name="20% - Акцент4 15" xfId="664" xr:uid="{00000000-0005-0000-0000-00000C040000}"/>
    <cellStyle name="20% - Акцент4 15 2" xfId="2605" xr:uid="{00000000-0005-0000-0000-00000D040000}"/>
    <cellStyle name="20% - Акцент4 15 2 2" xfId="4690" xr:uid="{00000000-0005-0000-0000-00000E040000}"/>
    <cellStyle name="20% - Акцент4 15 3" xfId="3204" xr:uid="{00000000-0005-0000-0000-00000F040000}"/>
    <cellStyle name="20% - Акцент4 15 3 2" xfId="5289" xr:uid="{00000000-0005-0000-0000-000010040000}"/>
    <cellStyle name="20% - Акцент4 15 4" xfId="3962" xr:uid="{00000000-0005-0000-0000-000011040000}"/>
    <cellStyle name="20% - Акцент4 16" xfId="665" xr:uid="{00000000-0005-0000-0000-000012040000}"/>
    <cellStyle name="20% - Акцент4 16 2" xfId="2606" xr:uid="{00000000-0005-0000-0000-000013040000}"/>
    <cellStyle name="20% - Акцент4 16 2 2" xfId="4691" xr:uid="{00000000-0005-0000-0000-000014040000}"/>
    <cellStyle name="20% - Акцент4 16 3" xfId="3205" xr:uid="{00000000-0005-0000-0000-000015040000}"/>
    <cellStyle name="20% - Акцент4 16 3 2" xfId="5290" xr:uid="{00000000-0005-0000-0000-000016040000}"/>
    <cellStyle name="20% - Акцент4 16 4" xfId="3963" xr:uid="{00000000-0005-0000-0000-000017040000}"/>
    <cellStyle name="20% - Акцент4 17" xfId="666" xr:uid="{00000000-0005-0000-0000-000018040000}"/>
    <cellStyle name="20% - Акцент4 17 2" xfId="2607" xr:uid="{00000000-0005-0000-0000-000019040000}"/>
    <cellStyle name="20% - Акцент4 17 2 2" xfId="4692" xr:uid="{00000000-0005-0000-0000-00001A040000}"/>
    <cellStyle name="20% - Акцент4 17 3" xfId="3206" xr:uid="{00000000-0005-0000-0000-00001B040000}"/>
    <cellStyle name="20% - Акцент4 17 3 2" xfId="5291" xr:uid="{00000000-0005-0000-0000-00001C040000}"/>
    <cellStyle name="20% - Акцент4 17 4" xfId="3964" xr:uid="{00000000-0005-0000-0000-00001D040000}"/>
    <cellStyle name="20% - Акцент4 18" xfId="667" xr:uid="{00000000-0005-0000-0000-00001E040000}"/>
    <cellStyle name="20% - Акцент4 18 2" xfId="2608" xr:uid="{00000000-0005-0000-0000-00001F040000}"/>
    <cellStyle name="20% - Акцент4 18 2 2" xfId="4693" xr:uid="{00000000-0005-0000-0000-000020040000}"/>
    <cellStyle name="20% - Акцент4 18 3" xfId="3207" xr:uid="{00000000-0005-0000-0000-000021040000}"/>
    <cellStyle name="20% - Акцент4 18 3 2" xfId="5292" xr:uid="{00000000-0005-0000-0000-000022040000}"/>
    <cellStyle name="20% - Акцент4 18 4" xfId="3965" xr:uid="{00000000-0005-0000-0000-000023040000}"/>
    <cellStyle name="20% - Акцент4 19" xfId="668" xr:uid="{00000000-0005-0000-0000-000024040000}"/>
    <cellStyle name="20% - Акцент4 19 2" xfId="2609" xr:uid="{00000000-0005-0000-0000-000025040000}"/>
    <cellStyle name="20% - Акцент4 19 2 2" xfId="4694" xr:uid="{00000000-0005-0000-0000-000026040000}"/>
    <cellStyle name="20% - Акцент4 19 3" xfId="3208" xr:uid="{00000000-0005-0000-0000-000027040000}"/>
    <cellStyle name="20% - Акцент4 19 3 2" xfId="5293" xr:uid="{00000000-0005-0000-0000-000028040000}"/>
    <cellStyle name="20% - Акцент4 19 4" xfId="3966" xr:uid="{00000000-0005-0000-0000-000029040000}"/>
    <cellStyle name="20% - Акцент4 2" xfId="517" xr:uid="{00000000-0005-0000-0000-00002A040000}"/>
    <cellStyle name="20% — акцент4 2" xfId="2393" xr:uid="{00000000-0005-0000-0000-00002B040000}"/>
    <cellStyle name="20% - Акцент4 2 10" xfId="4431" xr:uid="{00000000-0005-0000-0000-00002C040000}"/>
    <cellStyle name="20% - Акцент4 2 2" xfId="2458" xr:uid="{00000000-0005-0000-0000-00002D040000}"/>
    <cellStyle name="20% — акцент4 2 2" xfId="4481" xr:uid="{00000000-0005-0000-0000-00002E040000}"/>
    <cellStyle name="20% - Акцент4 2 2 2" xfId="4543" xr:uid="{00000000-0005-0000-0000-00002F040000}"/>
    <cellStyle name="20% - Акцент4 2 2 3" xfId="5612" xr:uid="{00000000-0005-0000-0000-000030040000}"/>
    <cellStyle name="20% - Акцент4 2 3" xfId="2935" xr:uid="{00000000-0005-0000-0000-000031040000}"/>
    <cellStyle name="20% — акцент4 2 3" xfId="5600" xr:uid="{00000000-0005-0000-0000-000032040000}"/>
    <cellStyle name="20% - Акцент4 2 3 2" xfId="5020" xr:uid="{00000000-0005-0000-0000-000033040000}"/>
    <cellStyle name="20% - Акцент4 2 4" xfId="2947" xr:uid="{00000000-0005-0000-0000-000034040000}"/>
    <cellStyle name="20% - Акцент4 2 4 2" xfId="5032" xr:uid="{00000000-0005-0000-0000-000035040000}"/>
    <cellStyle name="20% - Акцент4 2 5" xfId="2918" xr:uid="{00000000-0005-0000-0000-000036040000}"/>
    <cellStyle name="20% - Акцент4 2 5 2" xfId="5003" xr:uid="{00000000-0005-0000-0000-000037040000}"/>
    <cellStyle name="20% - Акцент4 2 6" xfId="2964" xr:uid="{00000000-0005-0000-0000-000038040000}"/>
    <cellStyle name="20% - Акцент4 2 6 2" xfId="5049" xr:uid="{00000000-0005-0000-0000-000039040000}"/>
    <cellStyle name="20% - Акцент4 2 7" xfId="2911" xr:uid="{00000000-0005-0000-0000-00003A040000}"/>
    <cellStyle name="20% - Акцент4 2 7 2" xfId="4996" xr:uid="{00000000-0005-0000-0000-00003B040000}"/>
    <cellStyle name="20% - Акцент4 2 8" xfId="3057" xr:uid="{00000000-0005-0000-0000-00003C040000}"/>
    <cellStyle name="20% - Акцент4 2 8 2" xfId="5142" xr:uid="{00000000-0005-0000-0000-00003D040000}"/>
    <cellStyle name="20% - Акцент4 2 9" xfId="3815" xr:uid="{00000000-0005-0000-0000-00003E040000}"/>
    <cellStyle name="20% - Акцент4 20" xfId="669" xr:uid="{00000000-0005-0000-0000-00003F040000}"/>
    <cellStyle name="20% - Акцент4 20 2" xfId="2610" xr:uid="{00000000-0005-0000-0000-000040040000}"/>
    <cellStyle name="20% - Акцент4 20 2 2" xfId="4695" xr:uid="{00000000-0005-0000-0000-000041040000}"/>
    <cellStyle name="20% - Акцент4 20 3" xfId="3209" xr:uid="{00000000-0005-0000-0000-000042040000}"/>
    <cellStyle name="20% - Акцент4 20 3 2" xfId="5294" xr:uid="{00000000-0005-0000-0000-000043040000}"/>
    <cellStyle name="20% - Акцент4 20 4" xfId="3967" xr:uid="{00000000-0005-0000-0000-000044040000}"/>
    <cellStyle name="20% - Акцент4 21" xfId="670" xr:uid="{00000000-0005-0000-0000-000045040000}"/>
    <cellStyle name="20% - Акцент4 21 2" xfId="2611" xr:uid="{00000000-0005-0000-0000-000046040000}"/>
    <cellStyle name="20% - Акцент4 21 2 2" xfId="4696" xr:uid="{00000000-0005-0000-0000-000047040000}"/>
    <cellStyle name="20% - Акцент4 21 3" xfId="3210" xr:uid="{00000000-0005-0000-0000-000048040000}"/>
    <cellStyle name="20% - Акцент4 21 3 2" xfId="5295" xr:uid="{00000000-0005-0000-0000-000049040000}"/>
    <cellStyle name="20% - Акцент4 21 4" xfId="3968" xr:uid="{00000000-0005-0000-0000-00004A040000}"/>
    <cellStyle name="20% - Акцент4 22" xfId="671" xr:uid="{00000000-0005-0000-0000-00004B040000}"/>
    <cellStyle name="20% - Акцент4 22 2" xfId="2612" xr:uid="{00000000-0005-0000-0000-00004C040000}"/>
    <cellStyle name="20% - Акцент4 22 2 2" xfId="4697" xr:uid="{00000000-0005-0000-0000-00004D040000}"/>
    <cellStyle name="20% - Акцент4 22 3" xfId="3211" xr:uid="{00000000-0005-0000-0000-00004E040000}"/>
    <cellStyle name="20% - Акцент4 22 3 2" xfId="5296" xr:uid="{00000000-0005-0000-0000-00004F040000}"/>
    <cellStyle name="20% - Акцент4 22 4" xfId="3969" xr:uid="{00000000-0005-0000-0000-000050040000}"/>
    <cellStyle name="20% - Акцент4 23" xfId="672" xr:uid="{00000000-0005-0000-0000-000051040000}"/>
    <cellStyle name="20% - Акцент4 23 2" xfId="2613" xr:uid="{00000000-0005-0000-0000-000052040000}"/>
    <cellStyle name="20% - Акцент4 23 2 2" xfId="4698" xr:uid="{00000000-0005-0000-0000-000053040000}"/>
    <cellStyle name="20% - Акцент4 23 3" xfId="3212" xr:uid="{00000000-0005-0000-0000-000054040000}"/>
    <cellStyle name="20% - Акцент4 23 3 2" xfId="5297" xr:uid="{00000000-0005-0000-0000-000055040000}"/>
    <cellStyle name="20% - Акцент4 23 4" xfId="3970" xr:uid="{00000000-0005-0000-0000-000056040000}"/>
    <cellStyle name="20% - Акцент4 24" xfId="673" xr:uid="{00000000-0005-0000-0000-000057040000}"/>
    <cellStyle name="20% - Акцент4 24 2" xfId="2614" xr:uid="{00000000-0005-0000-0000-000058040000}"/>
    <cellStyle name="20% - Акцент4 24 2 2" xfId="4699" xr:uid="{00000000-0005-0000-0000-000059040000}"/>
    <cellStyle name="20% - Акцент4 24 3" xfId="3213" xr:uid="{00000000-0005-0000-0000-00005A040000}"/>
    <cellStyle name="20% - Акцент4 24 3 2" xfId="5298" xr:uid="{00000000-0005-0000-0000-00005B040000}"/>
    <cellStyle name="20% - Акцент4 24 4" xfId="3971" xr:uid="{00000000-0005-0000-0000-00005C040000}"/>
    <cellStyle name="20% - Акцент4 25" xfId="674" xr:uid="{00000000-0005-0000-0000-00005D040000}"/>
    <cellStyle name="20% - Акцент4 25 2" xfId="2615" xr:uid="{00000000-0005-0000-0000-00005E040000}"/>
    <cellStyle name="20% - Акцент4 25 2 2" xfId="4700" xr:uid="{00000000-0005-0000-0000-00005F040000}"/>
    <cellStyle name="20% - Акцент4 25 3" xfId="3214" xr:uid="{00000000-0005-0000-0000-000060040000}"/>
    <cellStyle name="20% - Акцент4 25 3 2" xfId="5299" xr:uid="{00000000-0005-0000-0000-000061040000}"/>
    <cellStyle name="20% - Акцент4 25 4" xfId="3972" xr:uid="{00000000-0005-0000-0000-000062040000}"/>
    <cellStyle name="20% - Акцент4 26" xfId="675" xr:uid="{00000000-0005-0000-0000-000063040000}"/>
    <cellStyle name="20% - Акцент4 26 2" xfId="2616" xr:uid="{00000000-0005-0000-0000-000064040000}"/>
    <cellStyle name="20% - Акцент4 26 2 2" xfId="4701" xr:uid="{00000000-0005-0000-0000-000065040000}"/>
    <cellStyle name="20% - Акцент4 26 3" xfId="3215" xr:uid="{00000000-0005-0000-0000-000066040000}"/>
    <cellStyle name="20% - Акцент4 26 3 2" xfId="5300" xr:uid="{00000000-0005-0000-0000-000067040000}"/>
    <cellStyle name="20% - Акцент4 26 4" xfId="3973" xr:uid="{00000000-0005-0000-0000-000068040000}"/>
    <cellStyle name="20% - Акцент4 27" xfId="676" xr:uid="{00000000-0005-0000-0000-000069040000}"/>
    <cellStyle name="20% - Акцент4 27 2" xfId="2617" xr:uid="{00000000-0005-0000-0000-00006A040000}"/>
    <cellStyle name="20% - Акцент4 27 2 2" xfId="4702" xr:uid="{00000000-0005-0000-0000-00006B040000}"/>
    <cellStyle name="20% - Акцент4 27 3" xfId="3216" xr:uid="{00000000-0005-0000-0000-00006C040000}"/>
    <cellStyle name="20% - Акцент4 27 3 2" xfId="5301" xr:uid="{00000000-0005-0000-0000-00006D040000}"/>
    <cellStyle name="20% - Акцент4 27 4" xfId="3974" xr:uid="{00000000-0005-0000-0000-00006E040000}"/>
    <cellStyle name="20% - Акцент4 28" xfId="677" xr:uid="{00000000-0005-0000-0000-00006F040000}"/>
    <cellStyle name="20% - Акцент4 28 2" xfId="2618" xr:uid="{00000000-0005-0000-0000-000070040000}"/>
    <cellStyle name="20% - Акцент4 28 2 2" xfId="4703" xr:uid="{00000000-0005-0000-0000-000071040000}"/>
    <cellStyle name="20% - Акцент4 28 3" xfId="3217" xr:uid="{00000000-0005-0000-0000-000072040000}"/>
    <cellStyle name="20% - Акцент4 28 3 2" xfId="5302" xr:uid="{00000000-0005-0000-0000-000073040000}"/>
    <cellStyle name="20% - Акцент4 28 4" xfId="3975" xr:uid="{00000000-0005-0000-0000-000074040000}"/>
    <cellStyle name="20% - Акцент4 29" xfId="678" xr:uid="{00000000-0005-0000-0000-000075040000}"/>
    <cellStyle name="20% - Акцент4 29 2" xfId="2619" xr:uid="{00000000-0005-0000-0000-000076040000}"/>
    <cellStyle name="20% - Акцент4 29 2 2" xfId="4704" xr:uid="{00000000-0005-0000-0000-000077040000}"/>
    <cellStyle name="20% - Акцент4 29 3" xfId="3218" xr:uid="{00000000-0005-0000-0000-000078040000}"/>
    <cellStyle name="20% - Акцент4 29 3 2" xfId="5303" xr:uid="{00000000-0005-0000-0000-000079040000}"/>
    <cellStyle name="20% - Акцент4 29 4" xfId="3976" xr:uid="{00000000-0005-0000-0000-00007A040000}"/>
    <cellStyle name="20% - Акцент4 3" xfId="679" xr:uid="{00000000-0005-0000-0000-00007B040000}"/>
    <cellStyle name="20% - Акцент4 3 2" xfId="2620" xr:uid="{00000000-0005-0000-0000-00007C040000}"/>
    <cellStyle name="20% - Акцент4 3 2 2" xfId="4705" xr:uid="{00000000-0005-0000-0000-00007D040000}"/>
    <cellStyle name="20% - Акцент4 3 3" xfId="3219" xr:uid="{00000000-0005-0000-0000-00007E040000}"/>
    <cellStyle name="20% - Акцент4 3 3 2" xfId="5304" xr:uid="{00000000-0005-0000-0000-00007F040000}"/>
    <cellStyle name="20% - Акцент4 3 4" xfId="3977" xr:uid="{00000000-0005-0000-0000-000080040000}"/>
    <cellStyle name="20% - Акцент4 30" xfId="680" xr:uid="{00000000-0005-0000-0000-000081040000}"/>
    <cellStyle name="20% - Акцент4 30 2" xfId="2621" xr:uid="{00000000-0005-0000-0000-000082040000}"/>
    <cellStyle name="20% - Акцент4 30 2 2" xfId="4706" xr:uid="{00000000-0005-0000-0000-000083040000}"/>
    <cellStyle name="20% - Акцент4 30 3" xfId="3220" xr:uid="{00000000-0005-0000-0000-000084040000}"/>
    <cellStyle name="20% - Акцент4 30 3 2" xfId="5305" xr:uid="{00000000-0005-0000-0000-000085040000}"/>
    <cellStyle name="20% - Акцент4 30 4" xfId="3978" xr:uid="{00000000-0005-0000-0000-000086040000}"/>
    <cellStyle name="20% - Акцент4 31" xfId="681" xr:uid="{00000000-0005-0000-0000-000087040000}"/>
    <cellStyle name="20% - Акцент4 31 2" xfId="2622" xr:uid="{00000000-0005-0000-0000-000088040000}"/>
    <cellStyle name="20% - Акцент4 31 2 2" xfId="4707" xr:uid="{00000000-0005-0000-0000-000089040000}"/>
    <cellStyle name="20% - Акцент4 31 3" xfId="3221" xr:uid="{00000000-0005-0000-0000-00008A040000}"/>
    <cellStyle name="20% - Акцент4 31 3 2" xfId="5306" xr:uid="{00000000-0005-0000-0000-00008B040000}"/>
    <cellStyle name="20% - Акцент4 31 4" xfId="3979" xr:uid="{00000000-0005-0000-0000-00008C040000}"/>
    <cellStyle name="20% - Акцент4 32" xfId="682" xr:uid="{00000000-0005-0000-0000-00008D040000}"/>
    <cellStyle name="20% - Акцент4 32 2" xfId="2623" xr:uid="{00000000-0005-0000-0000-00008E040000}"/>
    <cellStyle name="20% - Акцент4 32 2 2" xfId="4708" xr:uid="{00000000-0005-0000-0000-00008F040000}"/>
    <cellStyle name="20% - Акцент4 32 3" xfId="3222" xr:uid="{00000000-0005-0000-0000-000090040000}"/>
    <cellStyle name="20% - Акцент4 32 3 2" xfId="5307" xr:uid="{00000000-0005-0000-0000-000091040000}"/>
    <cellStyle name="20% - Акцент4 32 4" xfId="3980" xr:uid="{00000000-0005-0000-0000-000092040000}"/>
    <cellStyle name="20% - Акцент4 33" xfId="683" xr:uid="{00000000-0005-0000-0000-000093040000}"/>
    <cellStyle name="20% - Акцент4 33 2" xfId="2624" xr:uid="{00000000-0005-0000-0000-000094040000}"/>
    <cellStyle name="20% - Акцент4 33 2 2" xfId="4709" xr:uid="{00000000-0005-0000-0000-000095040000}"/>
    <cellStyle name="20% - Акцент4 33 3" xfId="3223" xr:uid="{00000000-0005-0000-0000-000096040000}"/>
    <cellStyle name="20% - Акцент4 33 3 2" xfId="5308" xr:uid="{00000000-0005-0000-0000-000097040000}"/>
    <cellStyle name="20% - Акцент4 33 4" xfId="3981" xr:uid="{00000000-0005-0000-0000-000098040000}"/>
    <cellStyle name="20% - Акцент4 34" xfId="684" xr:uid="{00000000-0005-0000-0000-000099040000}"/>
    <cellStyle name="20% - Акцент4 34 2" xfId="2625" xr:uid="{00000000-0005-0000-0000-00009A040000}"/>
    <cellStyle name="20% - Акцент4 34 2 2" xfId="4710" xr:uid="{00000000-0005-0000-0000-00009B040000}"/>
    <cellStyle name="20% - Акцент4 34 3" xfId="3224" xr:uid="{00000000-0005-0000-0000-00009C040000}"/>
    <cellStyle name="20% - Акцент4 34 3 2" xfId="5309" xr:uid="{00000000-0005-0000-0000-00009D040000}"/>
    <cellStyle name="20% - Акцент4 34 4" xfId="3982" xr:uid="{00000000-0005-0000-0000-00009E040000}"/>
    <cellStyle name="20% - Акцент4 35" xfId="685" xr:uid="{00000000-0005-0000-0000-00009F040000}"/>
    <cellStyle name="20% - Акцент4 35 2" xfId="2626" xr:uid="{00000000-0005-0000-0000-0000A0040000}"/>
    <cellStyle name="20% - Акцент4 35 2 2" xfId="4711" xr:uid="{00000000-0005-0000-0000-0000A1040000}"/>
    <cellStyle name="20% - Акцент4 35 3" xfId="3225" xr:uid="{00000000-0005-0000-0000-0000A2040000}"/>
    <cellStyle name="20% - Акцент4 35 3 2" xfId="5310" xr:uid="{00000000-0005-0000-0000-0000A3040000}"/>
    <cellStyle name="20% - Акцент4 35 4" xfId="3983" xr:uid="{00000000-0005-0000-0000-0000A4040000}"/>
    <cellStyle name="20% - Акцент4 36" xfId="686" xr:uid="{00000000-0005-0000-0000-0000A5040000}"/>
    <cellStyle name="20% - Акцент4 36 2" xfId="2627" xr:uid="{00000000-0005-0000-0000-0000A6040000}"/>
    <cellStyle name="20% - Акцент4 36 2 2" xfId="4712" xr:uid="{00000000-0005-0000-0000-0000A7040000}"/>
    <cellStyle name="20% - Акцент4 36 3" xfId="3226" xr:uid="{00000000-0005-0000-0000-0000A8040000}"/>
    <cellStyle name="20% - Акцент4 36 3 2" xfId="5311" xr:uid="{00000000-0005-0000-0000-0000A9040000}"/>
    <cellStyle name="20% - Акцент4 36 4" xfId="3984" xr:uid="{00000000-0005-0000-0000-0000AA040000}"/>
    <cellStyle name="20% - Акцент4 4" xfId="687" xr:uid="{00000000-0005-0000-0000-0000AB040000}"/>
    <cellStyle name="20% - Акцент4 4 2" xfId="2628" xr:uid="{00000000-0005-0000-0000-0000AC040000}"/>
    <cellStyle name="20% - Акцент4 4 2 2" xfId="4713" xr:uid="{00000000-0005-0000-0000-0000AD040000}"/>
    <cellStyle name="20% - Акцент4 4 3" xfId="3227" xr:uid="{00000000-0005-0000-0000-0000AE040000}"/>
    <cellStyle name="20% - Акцент4 4 3 2" xfId="5312" xr:uid="{00000000-0005-0000-0000-0000AF040000}"/>
    <cellStyle name="20% - Акцент4 4 4" xfId="3985" xr:uid="{00000000-0005-0000-0000-0000B0040000}"/>
    <cellStyle name="20% - Акцент4 5" xfId="688" xr:uid="{00000000-0005-0000-0000-0000B1040000}"/>
    <cellStyle name="20% - Акцент4 5 2" xfId="2629" xr:uid="{00000000-0005-0000-0000-0000B2040000}"/>
    <cellStyle name="20% - Акцент4 5 2 2" xfId="4714" xr:uid="{00000000-0005-0000-0000-0000B3040000}"/>
    <cellStyle name="20% - Акцент4 5 3" xfId="3228" xr:uid="{00000000-0005-0000-0000-0000B4040000}"/>
    <cellStyle name="20% - Акцент4 5 3 2" xfId="5313" xr:uid="{00000000-0005-0000-0000-0000B5040000}"/>
    <cellStyle name="20% - Акцент4 5 4" xfId="3986" xr:uid="{00000000-0005-0000-0000-0000B6040000}"/>
    <cellStyle name="20% - Акцент4 6" xfId="689" xr:uid="{00000000-0005-0000-0000-0000B7040000}"/>
    <cellStyle name="20% - Акцент4 6 2" xfId="2630" xr:uid="{00000000-0005-0000-0000-0000B8040000}"/>
    <cellStyle name="20% - Акцент4 6 2 2" xfId="4715" xr:uid="{00000000-0005-0000-0000-0000B9040000}"/>
    <cellStyle name="20% - Акцент4 6 3" xfId="3229" xr:uid="{00000000-0005-0000-0000-0000BA040000}"/>
    <cellStyle name="20% - Акцент4 6 3 2" xfId="5314" xr:uid="{00000000-0005-0000-0000-0000BB040000}"/>
    <cellStyle name="20% - Акцент4 6 4" xfId="3987" xr:uid="{00000000-0005-0000-0000-0000BC040000}"/>
    <cellStyle name="20% - Акцент4 7" xfId="690" xr:uid="{00000000-0005-0000-0000-0000BD040000}"/>
    <cellStyle name="20% - Акцент4 7 2" xfId="2631" xr:uid="{00000000-0005-0000-0000-0000BE040000}"/>
    <cellStyle name="20% - Акцент4 7 2 2" xfId="4716" xr:uid="{00000000-0005-0000-0000-0000BF040000}"/>
    <cellStyle name="20% - Акцент4 7 3" xfId="3230" xr:uid="{00000000-0005-0000-0000-0000C0040000}"/>
    <cellStyle name="20% - Акцент4 7 3 2" xfId="5315" xr:uid="{00000000-0005-0000-0000-0000C1040000}"/>
    <cellStyle name="20% - Акцент4 7 4" xfId="3988" xr:uid="{00000000-0005-0000-0000-0000C2040000}"/>
    <cellStyle name="20% - Акцент4 8" xfId="691" xr:uid="{00000000-0005-0000-0000-0000C3040000}"/>
    <cellStyle name="20% - Акцент4 8 2" xfId="2632" xr:uid="{00000000-0005-0000-0000-0000C4040000}"/>
    <cellStyle name="20% - Акцент4 8 2 2" xfId="4717" xr:uid="{00000000-0005-0000-0000-0000C5040000}"/>
    <cellStyle name="20% - Акцент4 8 3" xfId="3231" xr:uid="{00000000-0005-0000-0000-0000C6040000}"/>
    <cellStyle name="20% - Акцент4 8 3 2" xfId="5316" xr:uid="{00000000-0005-0000-0000-0000C7040000}"/>
    <cellStyle name="20% - Акцент4 8 4" xfId="3989" xr:uid="{00000000-0005-0000-0000-0000C8040000}"/>
    <cellStyle name="20% - Акцент4 9" xfId="692" xr:uid="{00000000-0005-0000-0000-0000C9040000}"/>
    <cellStyle name="20% - Акцент4 9 2" xfId="2633" xr:uid="{00000000-0005-0000-0000-0000CA040000}"/>
    <cellStyle name="20% - Акцент4 9 2 2" xfId="4718" xr:uid="{00000000-0005-0000-0000-0000CB040000}"/>
    <cellStyle name="20% - Акцент4 9 3" xfId="3232" xr:uid="{00000000-0005-0000-0000-0000CC040000}"/>
    <cellStyle name="20% - Акцент4 9 3 2" xfId="5317" xr:uid="{00000000-0005-0000-0000-0000CD040000}"/>
    <cellStyle name="20% - Акцент4 9 4" xfId="3990" xr:uid="{00000000-0005-0000-0000-0000CE040000}"/>
    <cellStyle name="20% - Акцент5" xfId="5878" xr:uid="{00000000-0005-0000-0000-0000CF040000}"/>
    <cellStyle name="20% - Акцент5 10" xfId="693" xr:uid="{00000000-0005-0000-0000-0000D0040000}"/>
    <cellStyle name="20% - Акцент5 10 2" xfId="2634" xr:uid="{00000000-0005-0000-0000-0000D1040000}"/>
    <cellStyle name="20% - Акцент5 10 2 2" xfId="4719" xr:uid="{00000000-0005-0000-0000-0000D2040000}"/>
    <cellStyle name="20% - Акцент5 10 3" xfId="3233" xr:uid="{00000000-0005-0000-0000-0000D3040000}"/>
    <cellStyle name="20% - Акцент5 10 3 2" xfId="5318" xr:uid="{00000000-0005-0000-0000-0000D4040000}"/>
    <cellStyle name="20% - Акцент5 10 4" xfId="3991" xr:uid="{00000000-0005-0000-0000-0000D5040000}"/>
    <cellStyle name="20% - Акцент5 11" xfId="694" xr:uid="{00000000-0005-0000-0000-0000D6040000}"/>
    <cellStyle name="20% - Акцент5 11 2" xfId="2635" xr:uid="{00000000-0005-0000-0000-0000D7040000}"/>
    <cellStyle name="20% - Акцент5 11 2 2" xfId="4720" xr:uid="{00000000-0005-0000-0000-0000D8040000}"/>
    <cellStyle name="20% - Акцент5 11 3" xfId="3234" xr:uid="{00000000-0005-0000-0000-0000D9040000}"/>
    <cellStyle name="20% - Акцент5 11 3 2" xfId="5319" xr:uid="{00000000-0005-0000-0000-0000DA040000}"/>
    <cellStyle name="20% - Акцент5 11 4" xfId="3992" xr:uid="{00000000-0005-0000-0000-0000DB040000}"/>
    <cellStyle name="20% - Акцент5 12" xfId="695" xr:uid="{00000000-0005-0000-0000-0000DC040000}"/>
    <cellStyle name="20% - Акцент5 12 2" xfId="2636" xr:uid="{00000000-0005-0000-0000-0000DD040000}"/>
    <cellStyle name="20% - Акцент5 12 2 2" xfId="4721" xr:uid="{00000000-0005-0000-0000-0000DE040000}"/>
    <cellStyle name="20% - Акцент5 12 3" xfId="3235" xr:uid="{00000000-0005-0000-0000-0000DF040000}"/>
    <cellStyle name="20% - Акцент5 12 3 2" xfId="5320" xr:uid="{00000000-0005-0000-0000-0000E0040000}"/>
    <cellStyle name="20% - Акцент5 12 4" xfId="3993" xr:uid="{00000000-0005-0000-0000-0000E1040000}"/>
    <cellStyle name="20% - Акцент5 13" xfId="696" xr:uid="{00000000-0005-0000-0000-0000E2040000}"/>
    <cellStyle name="20% - Акцент5 13 2" xfId="2637" xr:uid="{00000000-0005-0000-0000-0000E3040000}"/>
    <cellStyle name="20% - Акцент5 13 2 2" xfId="4722" xr:uid="{00000000-0005-0000-0000-0000E4040000}"/>
    <cellStyle name="20% - Акцент5 13 3" xfId="3236" xr:uid="{00000000-0005-0000-0000-0000E5040000}"/>
    <cellStyle name="20% - Акцент5 13 3 2" xfId="5321" xr:uid="{00000000-0005-0000-0000-0000E6040000}"/>
    <cellStyle name="20% - Акцент5 13 4" xfId="3994" xr:uid="{00000000-0005-0000-0000-0000E7040000}"/>
    <cellStyle name="20% - Акцент5 14" xfId="697" xr:uid="{00000000-0005-0000-0000-0000E8040000}"/>
    <cellStyle name="20% - Акцент5 14 2" xfId="2638" xr:uid="{00000000-0005-0000-0000-0000E9040000}"/>
    <cellStyle name="20% - Акцент5 14 2 2" xfId="4723" xr:uid="{00000000-0005-0000-0000-0000EA040000}"/>
    <cellStyle name="20% - Акцент5 14 3" xfId="3237" xr:uid="{00000000-0005-0000-0000-0000EB040000}"/>
    <cellStyle name="20% - Акцент5 14 3 2" xfId="5322" xr:uid="{00000000-0005-0000-0000-0000EC040000}"/>
    <cellStyle name="20% - Акцент5 14 4" xfId="3995" xr:uid="{00000000-0005-0000-0000-0000ED040000}"/>
    <cellStyle name="20% - Акцент5 15" xfId="698" xr:uid="{00000000-0005-0000-0000-0000EE040000}"/>
    <cellStyle name="20% - Акцент5 15 2" xfId="2639" xr:uid="{00000000-0005-0000-0000-0000EF040000}"/>
    <cellStyle name="20% - Акцент5 15 2 2" xfId="4724" xr:uid="{00000000-0005-0000-0000-0000F0040000}"/>
    <cellStyle name="20% - Акцент5 15 3" xfId="3238" xr:uid="{00000000-0005-0000-0000-0000F1040000}"/>
    <cellStyle name="20% - Акцент5 15 3 2" xfId="5323" xr:uid="{00000000-0005-0000-0000-0000F2040000}"/>
    <cellStyle name="20% - Акцент5 15 4" xfId="3996" xr:uid="{00000000-0005-0000-0000-0000F3040000}"/>
    <cellStyle name="20% - Акцент5 16" xfId="699" xr:uid="{00000000-0005-0000-0000-0000F4040000}"/>
    <cellStyle name="20% - Акцент5 16 2" xfId="2640" xr:uid="{00000000-0005-0000-0000-0000F5040000}"/>
    <cellStyle name="20% - Акцент5 16 2 2" xfId="4725" xr:uid="{00000000-0005-0000-0000-0000F6040000}"/>
    <cellStyle name="20% - Акцент5 16 3" xfId="3239" xr:uid="{00000000-0005-0000-0000-0000F7040000}"/>
    <cellStyle name="20% - Акцент5 16 3 2" xfId="5324" xr:uid="{00000000-0005-0000-0000-0000F8040000}"/>
    <cellStyle name="20% - Акцент5 16 4" xfId="3997" xr:uid="{00000000-0005-0000-0000-0000F9040000}"/>
    <cellStyle name="20% - Акцент5 17" xfId="700" xr:uid="{00000000-0005-0000-0000-0000FA040000}"/>
    <cellStyle name="20% - Акцент5 17 2" xfId="2641" xr:uid="{00000000-0005-0000-0000-0000FB040000}"/>
    <cellStyle name="20% - Акцент5 17 2 2" xfId="4726" xr:uid="{00000000-0005-0000-0000-0000FC040000}"/>
    <cellStyle name="20% - Акцент5 17 3" xfId="3240" xr:uid="{00000000-0005-0000-0000-0000FD040000}"/>
    <cellStyle name="20% - Акцент5 17 3 2" xfId="5325" xr:uid="{00000000-0005-0000-0000-0000FE040000}"/>
    <cellStyle name="20% - Акцент5 17 4" xfId="3998" xr:uid="{00000000-0005-0000-0000-0000FF040000}"/>
    <cellStyle name="20% - Акцент5 18" xfId="701" xr:uid="{00000000-0005-0000-0000-000000050000}"/>
    <cellStyle name="20% - Акцент5 18 2" xfId="2642" xr:uid="{00000000-0005-0000-0000-000001050000}"/>
    <cellStyle name="20% - Акцент5 18 2 2" xfId="4727" xr:uid="{00000000-0005-0000-0000-000002050000}"/>
    <cellStyle name="20% - Акцент5 18 3" xfId="3241" xr:uid="{00000000-0005-0000-0000-000003050000}"/>
    <cellStyle name="20% - Акцент5 18 3 2" xfId="5326" xr:uid="{00000000-0005-0000-0000-000004050000}"/>
    <cellStyle name="20% - Акцент5 18 4" xfId="3999" xr:uid="{00000000-0005-0000-0000-000005050000}"/>
    <cellStyle name="20% - Акцент5 19" xfId="702" xr:uid="{00000000-0005-0000-0000-000006050000}"/>
    <cellStyle name="20% - Акцент5 19 2" xfId="2643" xr:uid="{00000000-0005-0000-0000-000007050000}"/>
    <cellStyle name="20% - Акцент5 19 2 2" xfId="4728" xr:uid="{00000000-0005-0000-0000-000008050000}"/>
    <cellStyle name="20% - Акцент5 19 3" xfId="3242" xr:uid="{00000000-0005-0000-0000-000009050000}"/>
    <cellStyle name="20% - Акцент5 19 3 2" xfId="5327" xr:uid="{00000000-0005-0000-0000-00000A050000}"/>
    <cellStyle name="20% - Акцент5 19 4" xfId="4000" xr:uid="{00000000-0005-0000-0000-00000B050000}"/>
    <cellStyle name="20% - Акцент5 2" xfId="519" xr:uid="{00000000-0005-0000-0000-00000C050000}"/>
    <cellStyle name="20% — акцент5 2" xfId="2396" xr:uid="{00000000-0005-0000-0000-00000D050000}"/>
    <cellStyle name="20% - Акцент5 2 10" xfId="4429" xr:uid="{00000000-0005-0000-0000-00000E050000}"/>
    <cellStyle name="20% - Акцент5 2 2" xfId="2460" xr:uid="{00000000-0005-0000-0000-00000F050000}"/>
    <cellStyle name="20% — акцент5 2 2" xfId="4483" xr:uid="{00000000-0005-0000-0000-000010050000}"/>
    <cellStyle name="20% - Акцент5 2 2 2" xfId="4545" xr:uid="{00000000-0005-0000-0000-000011050000}"/>
    <cellStyle name="20% - Акцент5 2 2 3" xfId="5614" xr:uid="{00000000-0005-0000-0000-000012050000}"/>
    <cellStyle name="20% - Акцент5 2 3" xfId="2933" xr:uid="{00000000-0005-0000-0000-000013050000}"/>
    <cellStyle name="20% — акцент5 2 3" xfId="5602" xr:uid="{00000000-0005-0000-0000-000014050000}"/>
    <cellStyle name="20% - Акцент5 2 3 2" xfId="5018" xr:uid="{00000000-0005-0000-0000-000015050000}"/>
    <cellStyle name="20% - Акцент5 2 4" xfId="2945" xr:uid="{00000000-0005-0000-0000-000016050000}"/>
    <cellStyle name="20% - Акцент5 2 4 2" xfId="5030" xr:uid="{00000000-0005-0000-0000-000017050000}"/>
    <cellStyle name="20% - Акцент5 2 5" xfId="2957" xr:uid="{00000000-0005-0000-0000-000018050000}"/>
    <cellStyle name="20% - Акцент5 2 5 2" xfId="5042" xr:uid="{00000000-0005-0000-0000-000019050000}"/>
    <cellStyle name="20% - Акцент5 2 6" xfId="2962" xr:uid="{00000000-0005-0000-0000-00001A050000}"/>
    <cellStyle name="20% - Акцент5 2 6 2" xfId="5047" xr:uid="{00000000-0005-0000-0000-00001B050000}"/>
    <cellStyle name="20% - Акцент5 2 7" xfId="2909" xr:uid="{00000000-0005-0000-0000-00001C050000}"/>
    <cellStyle name="20% - Акцент5 2 7 2" xfId="4994" xr:uid="{00000000-0005-0000-0000-00001D050000}"/>
    <cellStyle name="20% - Акцент5 2 8" xfId="3059" xr:uid="{00000000-0005-0000-0000-00001E050000}"/>
    <cellStyle name="20% - Акцент5 2 8 2" xfId="5144" xr:uid="{00000000-0005-0000-0000-00001F050000}"/>
    <cellStyle name="20% - Акцент5 2 9" xfId="3817" xr:uid="{00000000-0005-0000-0000-000020050000}"/>
    <cellStyle name="20% - Акцент5 20" xfId="703" xr:uid="{00000000-0005-0000-0000-000021050000}"/>
    <cellStyle name="20% - Акцент5 20 2" xfId="2644" xr:uid="{00000000-0005-0000-0000-000022050000}"/>
    <cellStyle name="20% - Акцент5 20 2 2" xfId="4729" xr:uid="{00000000-0005-0000-0000-000023050000}"/>
    <cellStyle name="20% - Акцент5 20 3" xfId="3243" xr:uid="{00000000-0005-0000-0000-000024050000}"/>
    <cellStyle name="20% - Акцент5 20 3 2" xfId="5328" xr:uid="{00000000-0005-0000-0000-000025050000}"/>
    <cellStyle name="20% - Акцент5 20 4" xfId="4001" xr:uid="{00000000-0005-0000-0000-000026050000}"/>
    <cellStyle name="20% - Акцент5 21" xfId="704" xr:uid="{00000000-0005-0000-0000-000027050000}"/>
    <cellStyle name="20% - Акцент5 21 2" xfId="2645" xr:uid="{00000000-0005-0000-0000-000028050000}"/>
    <cellStyle name="20% - Акцент5 21 2 2" xfId="4730" xr:uid="{00000000-0005-0000-0000-000029050000}"/>
    <cellStyle name="20% - Акцент5 21 3" xfId="3244" xr:uid="{00000000-0005-0000-0000-00002A050000}"/>
    <cellStyle name="20% - Акцент5 21 3 2" xfId="5329" xr:uid="{00000000-0005-0000-0000-00002B050000}"/>
    <cellStyle name="20% - Акцент5 21 4" xfId="4002" xr:uid="{00000000-0005-0000-0000-00002C050000}"/>
    <cellStyle name="20% - Акцент5 22" xfId="705" xr:uid="{00000000-0005-0000-0000-00002D050000}"/>
    <cellStyle name="20% - Акцент5 22 2" xfId="2646" xr:uid="{00000000-0005-0000-0000-00002E050000}"/>
    <cellStyle name="20% - Акцент5 22 2 2" xfId="4731" xr:uid="{00000000-0005-0000-0000-00002F050000}"/>
    <cellStyle name="20% - Акцент5 22 3" xfId="3245" xr:uid="{00000000-0005-0000-0000-000030050000}"/>
    <cellStyle name="20% - Акцент5 22 3 2" xfId="5330" xr:uid="{00000000-0005-0000-0000-000031050000}"/>
    <cellStyle name="20% - Акцент5 22 4" xfId="4003" xr:uid="{00000000-0005-0000-0000-000032050000}"/>
    <cellStyle name="20% - Акцент5 23" xfId="706" xr:uid="{00000000-0005-0000-0000-000033050000}"/>
    <cellStyle name="20% - Акцент5 23 2" xfId="2647" xr:uid="{00000000-0005-0000-0000-000034050000}"/>
    <cellStyle name="20% - Акцент5 23 2 2" xfId="4732" xr:uid="{00000000-0005-0000-0000-000035050000}"/>
    <cellStyle name="20% - Акцент5 23 3" xfId="3246" xr:uid="{00000000-0005-0000-0000-000036050000}"/>
    <cellStyle name="20% - Акцент5 23 3 2" xfId="5331" xr:uid="{00000000-0005-0000-0000-000037050000}"/>
    <cellStyle name="20% - Акцент5 23 4" xfId="4004" xr:uid="{00000000-0005-0000-0000-000038050000}"/>
    <cellStyle name="20% - Акцент5 24" xfId="707" xr:uid="{00000000-0005-0000-0000-000039050000}"/>
    <cellStyle name="20% - Акцент5 24 2" xfId="2648" xr:uid="{00000000-0005-0000-0000-00003A050000}"/>
    <cellStyle name="20% - Акцент5 24 2 2" xfId="4733" xr:uid="{00000000-0005-0000-0000-00003B050000}"/>
    <cellStyle name="20% - Акцент5 24 3" xfId="3247" xr:uid="{00000000-0005-0000-0000-00003C050000}"/>
    <cellStyle name="20% - Акцент5 24 3 2" xfId="5332" xr:uid="{00000000-0005-0000-0000-00003D050000}"/>
    <cellStyle name="20% - Акцент5 24 4" xfId="4005" xr:uid="{00000000-0005-0000-0000-00003E050000}"/>
    <cellStyle name="20% - Акцент5 25" xfId="708" xr:uid="{00000000-0005-0000-0000-00003F050000}"/>
    <cellStyle name="20% - Акцент5 25 2" xfId="2649" xr:uid="{00000000-0005-0000-0000-000040050000}"/>
    <cellStyle name="20% - Акцент5 25 2 2" xfId="4734" xr:uid="{00000000-0005-0000-0000-000041050000}"/>
    <cellStyle name="20% - Акцент5 25 3" xfId="3248" xr:uid="{00000000-0005-0000-0000-000042050000}"/>
    <cellStyle name="20% - Акцент5 25 3 2" xfId="5333" xr:uid="{00000000-0005-0000-0000-000043050000}"/>
    <cellStyle name="20% - Акцент5 25 4" xfId="4006" xr:uid="{00000000-0005-0000-0000-000044050000}"/>
    <cellStyle name="20% - Акцент5 26" xfId="709" xr:uid="{00000000-0005-0000-0000-000045050000}"/>
    <cellStyle name="20% - Акцент5 26 2" xfId="2650" xr:uid="{00000000-0005-0000-0000-000046050000}"/>
    <cellStyle name="20% - Акцент5 26 2 2" xfId="4735" xr:uid="{00000000-0005-0000-0000-000047050000}"/>
    <cellStyle name="20% - Акцент5 26 3" xfId="3249" xr:uid="{00000000-0005-0000-0000-000048050000}"/>
    <cellStyle name="20% - Акцент5 26 3 2" xfId="5334" xr:uid="{00000000-0005-0000-0000-000049050000}"/>
    <cellStyle name="20% - Акцент5 26 4" xfId="4007" xr:uid="{00000000-0005-0000-0000-00004A050000}"/>
    <cellStyle name="20% - Акцент5 27" xfId="710" xr:uid="{00000000-0005-0000-0000-00004B050000}"/>
    <cellStyle name="20% - Акцент5 27 2" xfId="2651" xr:uid="{00000000-0005-0000-0000-00004C050000}"/>
    <cellStyle name="20% - Акцент5 27 2 2" xfId="4736" xr:uid="{00000000-0005-0000-0000-00004D050000}"/>
    <cellStyle name="20% - Акцент5 27 3" xfId="3250" xr:uid="{00000000-0005-0000-0000-00004E050000}"/>
    <cellStyle name="20% - Акцент5 27 3 2" xfId="5335" xr:uid="{00000000-0005-0000-0000-00004F050000}"/>
    <cellStyle name="20% - Акцент5 27 4" xfId="4008" xr:uid="{00000000-0005-0000-0000-000050050000}"/>
    <cellStyle name="20% - Акцент5 28" xfId="711" xr:uid="{00000000-0005-0000-0000-000051050000}"/>
    <cellStyle name="20% - Акцент5 28 2" xfId="2652" xr:uid="{00000000-0005-0000-0000-000052050000}"/>
    <cellStyle name="20% - Акцент5 28 2 2" xfId="4737" xr:uid="{00000000-0005-0000-0000-000053050000}"/>
    <cellStyle name="20% - Акцент5 28 3" xfId="3251" xr:uid="{00000000-0005-0000-0000-000054050000}"/>
    <cellStyle name="20% - Акцент5 28 3 2" xfId="5336" xr:uid="{00000000-0005-0000-0000-000055050000}"/>
    <cellStyle name="20% - Акцент5 28 4" xfId="4009" xr:uid="{00000000-0005-0000-0000-000056050000}"/>
    <cellStyle name="20% - Акцент5 29" xfId="712" xr:uid="{00000000-0005-0000-0000-000057050000}"/>
    <cellStyle name="20% - Акцент5 29 2" xfId="2653" xr:uid="{00000000-0005-0000-0000-000058050000}"/>
    <cellStyle name="20% - Акцент5 29 2 2" xfId="4738" xr:uid="{00000000-0005-0000-0000-000059050000}"/>
    <cellStyle name="20% - Акцент5 29 3" xfId="3252" xr:uid="{00000000-0005-0000-0000-00005A050000}"/>
    <cellStyle name="20% - Акцент5 29 3 2" xfId="5337" xr:uid="{00000000-0005-0000-0000-00005B050000}"/>
    <cellStyle name="20% - Акцент5 29 4" xfId="4010" xr:uid="{00000000-0005-0000-0000-00005C050000}"/>
    <cellStyle name="20% - Акцент5 3" xfId="713" xr:uid="{00000000-0005-0000-0000-00005D050000}"/>
    <cellStyle name="20% - Акцент5 3 2" xfId="2654" xr:uid="{00000000-0005-0000-0000-00005E050000}"/>
    <cellStyle name="20% - Акцент5 3 2 2" xfId="4739" xr:uid="{00000000-0005-0000-0000-00005F050000}"/>
    <cellStyle name="20% - Акцент5 3 3" xfId="3253" xr:uid="{00000000-0005-0000-0000-000060050000}"/>
    <cellStyle name="20% - Акцент5 3 3 2" xfId="5338" xr:uid="{00000000-0005-0000-0000-000061050000}"/>
    <cellStyle name="20% - Акцент5 3 4" xfId="4011" xr:uid="{00000000-0005-0000-0000-000062050000}"/>
    <cellStyle name="20% - Акцент5 30" xfId="714" xr:uid="{00000000-0005-0000-0000-000063050000}"/>
    <cellStyle name="20% - Акцент5 30 2" xfId="2655" xr:uid="{00000000-0005-0000-0000-000064050000}"/>
    <cellStyle name="20% - Акцент5 30 2 2" xfId="4740" xr:uid="{00000000-0005-0000-0000-000065050000}"/>
    <cellStyle name="20% - Акцент5 30 3" xfId="3254" xr:uid="{00000000-0005-0000-0000-000066050000}"/>
    <cellStyle name="20% - Акцент5 30 3 2" xfId="5339" xr:uid="{00000000-0005-0000-0000-000067050000}"/>
    <cellStyle name="20% - Акцент5 30 4" xfId="4012" xr:uid="{00000000-0005-0000-0000-000068050000}"/>
    <cellStyle name="20% - Акцент5 31" xfId="715" xr:uid="{00000000-0005-0000-0000-000069050000}"/>
    <cellStyle name="20% - Акцент5 31 2" xfId="2656" xr:uid="{00000000-0005-0000-0000-00006A050000}"/>
    <cellStyle name="20% - Акцент5 31 2 2" xfId="4741" xr:uid="{00000000-0005-0000-0000-00006B050000}"/>
    <cellStyle name="20% - Акцент5 31 3" xfId="3255" xr:uid="{00000000-0005-0000-0000-00006C050000}"/>
    <cellStyle name="20% - Акцент5 31 3 2" xfId="5340" xr:uid="{00000000-0005-0000-0000-00006D050000}"/>
    <cellStyle name="20% - Акцент5 31 4" xfId="4013" xr:uid="{00000000-0005-0000-0000-00006E050000}"/>
    <cellStyle name="20% - Акцент5 32" xfId="716" xr:uid="{00000000-0005-0000-0000-00006F050000}"/>
    <cellStyle name="20% - Акцент5 32 2" xfId="2657" xr:uid="{00000000-0005-0000-0000-000070050000}"/>
    <cellStyle name="20% - Акцент5 32 2 2" xfId="4742" xr:uid="{00000000-0005-0000-0000-000071050000}"/>
    <cellStyle name="20% - Акцент5 32 3" xfId="3256" xr:uid="{00000000-0005-0000-0000-000072050000}"/>
    <cellStyle name="20% - Акцент5 32 3 2" xfId="5341" xr:uid="{00000000-0005-0000-0000-000073050000}"/>
    <cellStyle name="20% - Акцент5 32 4" xfId="4014" xr:uid="{00000000-0005-0000-0000-000074050000}"/>
    <cellStyle name="20% - Акцент5 33" xfId="717" xr:uid="{00000000-0005-0000-0000-000075050000}"/>
    <cellStyle name="20% - Акцент5 33 2" xfId="2658" xr:uid="{00000000-0005-0000-0000-000076050000}"/>
    <cellStyle name="20% - Акцент5 33 2 2" xfId="4743" xr:uid="{00000000-0005-0000-0000-000077050000}"/>
    <cellStyle name="20% - Акцент5 33 3" xfId="3257" xr:uid="{00000000-0005-0000-0000-000078050000}"/>
    <cellStyle name="20% - Акцент5 33 3 2" xfId="5342" xr:uid="{00000000-0005-0000-0000-000079050000}"/>
    <cellStyle name="20% - Акцент5 33 4" xfId="4015" xr:uid="{00000000-0005-0000-0000-00007A050000}"/>
    <cellStyle name="20% - Акцент5 34" xfId="718" xr:uid="{00000000-0005-0000-0000-00007B050000}"/>
    <cellStyle name="20% - Акцент5 34 2" xfId="2659" xr:uid="{00000000-0005-0000-0000-00007C050000}"/>
    <cellStyle name="20% - Акцент5 34 2 2" xfId="4744" xr:uid="{00000000-0005-0000-0000-00007D050000}"/>
    <cellStyle name="20% - Акцент5 34 3" xfId="3258" xr:uid="{00000000-0005-0000-0000-00007E050000}"/>
    <cellStyle name="20% - Акцент5 34 3 2" xfId="5343" xr:uid="{00000000-0005-0000-0000-00007F050000}"/>
    <cellStyle name="20% - Акцент5 34 4" xfId="4016" xr:uid="{00000000-0005-0000-0000-000080050000}"/>
    <cellStyle name="20% - Акцент5 35" xfId="719" xr:uid="{00000000-0005-0000-0000-000081050000}"/>
    <cellStyle name="20% - Акцент5 35 2" xfId="2660" xr:uid="{00000000-0005-0000-0000-000082050000}"/>
    <cellStyle name="20% - Акцент5 35 2 2" xfId="4745" xr:uid="{00000000-0005-0000-0000-000083050000}"/>
    <cellStyle name="20% - Акцент5 35 3" xfId="3259" xr:uid="{00000000-0005-0000-0000-000084050000}"/>
    <cellStyle name="20% - Акцент5 35 3 2" xfId="5344" xr:uid="{00000000-0005-0000-0000-000085050000}"/>
    <cellStyle name="20% - Акцент5 35 4" xfId="4017" xr:uid="{00000000-0005-0000-0000-000086050000}"/>
    <cellStyle name="20% - Акцент5 36" xfId="720" xr:uid="{00000000-0005-0000-0000-000087050000}"/>
    <cellStyle name="20% - Акцент5 36 2" xfId="2661" xr:uid="{00000000-0005-0000-0000-000088050000}"/>
    <cellStyle name="20% - Акцент5 36 2 2" xfId="4746" xr:uid="{00000000-0005-0000-0000-000089050000}"/>
    <cellStyle name="20% - Акцент5 36 3" xfId="3260" xr:uid="{00000000-0005-0000-0000-00008A050000}"/>
    <cellStyle name="20% - Акцент5 36 3 2" xfId="5345" xr:uid="{00000000-0005-0000-0000-00008B050000}"/>
    <cellStyle name="20% - Акцент5 36 4" xfId="4018" xr:uid="{00000000-0005-0000-0000-00008C050000}"/>
    <cellStyle name="20% - Акцент5 4" xfId="721" xr:uid="{00000000-0005-0000-0000-00008D050000}"/>
    <cellStyle name="20% - Акцент5 4 2" xfId="2662" xr:uid="{00000000-0005-0000-0000-00008E050000}"/>
    <cellStyle name="20% - Акцент5 4 2 2" xfId="4747" xr:uid="{00000000-0005-0000-0000-00008F050000}"/>
    <cellStyle name="20% - Акцент5 4 3" xfId="3261" xr:uid="{00000000-0005-0000-0000-000090050000}"/>
    <cellStyle name="20% - Акцент5 4 3 2" xfId="5346" xr:uid="{00000000-0005-0000-0000-000091050000}"/>
    <cellStyle name="20% - Акцент5 4 4" xfId="4019" xr:uid="{00000000-0005-0000-0000-000092050000}"/>
    <cellStyle name="20% - Акцент5 5" xfId="722" xr:uid="{00000000-0005-0000-0000-000093050000}"/>
    <cellStyle name="20% - Акцент5 5 2" xfId="2663" xr:uid="{00000000-0005-0000-0000-000094050000}"/>
    <cellStyle name="20% - Акцент5 5 2 2" xfId="4748" xr:uid="{00000000-0005-0000-0000-000095050000}"/>
    <cellStyle name="20% - Акцент5 5 3" xfId="3262" xr:uid="{00000000-0005-0000-0000-000096050000}"/>
    <cellStyle name="20% - Акцент5 5 3 2" xfId="5347" xr:uid="{00000000-0005-0000-0000-000097050000}"/>
    <cellStyle name="20% - Акцент5 5 4" xfId="4020" xr:uid="{00000000-0005-0000-0000-000098050000}"/>
    <cellStyle name="20% - Акцент5 6" xfId="723" xr:uid="{00000000-0005-0000-0000-000099050000}"/>
    <cellStyle name="20% - Акцент5 6 2" xfId="2664" xr:uid="{00000000-0005-0000-0000-00009A050000}"/>
    <cellStyle name="20% - Акцент5 6 2 2" xfId="4749" xr:uid="{00000000-0005-0000-0000-00009B050000}"/>
    <cellStyle name="20% - Акцент5 6 3" xfId="3263" xr:uid="{00000000-0005-0000-0000-00009C050000}"/>
    <cellStyle name="20% - Акцент5 6 3 2" xfId="5348" xr:uid="{00000000-0005-0000-0000-00009D050000}"/>
    <cellStyle name="20% - Акцент5 6 4" xfId="4021" xr:uid="{00000000-0005-0000-0000-00009E050000}"/>
    <cellStyle name="20% - Акцент5 7" xfId="724" xr:uid="{00000000-0005-0000-0000-00009F050000}"/>
    <cellStyle name="20% - Акцент5 7 2" xfId="2665" xr:uid="{00000000-0005-0000-0000-0000A0050000}"/>
    <cellStyle name="20% - Акцент5 7 2 2" xfId="4750" xr:uid="{00000000-0005-0000-0000-0000A1050000}"/>
    <cellStyle name="20% - Акцент5 7 3" xfId="3264" xr:uid="{00000000-0005-0000-0000-0000A2050000}"/>
    <cellStyle name="20% - Акцент5 7 3 2" xfId="5349" xr:uid="{00000000-0005-0000-0000-0000A3050000}"/>
    <cellStyle name="20% - Акцент5 7 4" xfId="4022" xr:uid="{00000000-0005-0000-0000-0000A4050000}"/>
    <cellStyle name="20% - Акцент5 8" xfId="725" xr:uid="{00000000-0005-0000-0000-0000A5050000}"/>
    <cellStyle name="20% - Акцент5 8 2" xfId="2666" xr:uid="{00000000-0005-0000-0000-0000A6050000}"/>
    <cellStyle name="20% - Акцент5 8 2 2" xfId="4751" xr:uid="{00000000-0005-0000-0000-0000A7050000}"/>
    <cellStyle name="20% - Акцент5 8 3" xfId="3265" xr:uid="{00000000-0005-0000-0000-0000A8050000}"/>
    <cellStyle name="20% - Акцент5 8 3 2" xfId="5350" xr:uid="{00000000-0005-0000-0000-0000A9050000}"/>
    <cellStyle name="20% - Акцент5 8 4" xfId="4023" xr:uid="{00000000-0005-0000-0000-0000AA050000}"/>
    <cellStyle name="20% - Акцент5 9" xfId="726" xr:uid="{00000000-0005-0000-0000-0000AB050000}"/>
    <cellStyle name="20% - Акцент5 9 2" xfId="2667" xr:uid="{00000000-0005-0000-0000-0000AC050000}"/>
    <cellStyle name="20% - Акцент5 9 2 2" xfId="4752" xr:uid="{00000000-0005-0000-0000-0000AD050000}"/>
    <cellStyle name="20% - Акцент5 9 3" xfId="3266" xr:uid="{00000000-0005-0000-0000-0000AE050000}"/>
    <cellStyle name="20% - Акцент5 9 3 2" xfId="5351" xr:uid="{00000000-0005-0000-0000-0000AF050000}"/>
    <cellStyle name="20% - Акцент5 9 4" xfId="4024" xr:uid="{00000000-0005-0000-0000-0000B0050000}"/>
    <cellStyle name="20% - Акцент6" xfId="5883" xr:uid="{00000000-0005-0000-0000-0000B1050000}"/>
    <cellStyle name="20% - Акцент6 10" xfId="727" xr:uid="{00000000-0005-0000-0000-0000B2050000}"/>
    <cellStyle name="20% - Акцент6 10 2" xfId="2668" xr:uid="{00000000-0005-0000-0000-0000B3050000}"/>
    <cellStyle name="20% - Акцент6 10 2 2" xfId="4753" xr:uid="{00000000-0005-0000-0000-0000B4050000}"/>
    <cellStyle name="20% - Акцент6 10 3" xfId="3267" xr:uid="{00000000-0005-0000-0000-0000B5050000}"/>
    <cellStyle name="20% - Акцент6 10 3 2" xfId="5352" xr:uid="{00000000-0005-0000-0000-0000B6050000}"/>
    <cellStyle name="20% - Акцент6 10 4" xfId="4025" xr:uid="{00000000-0005-0000-0000-0000B7050000}"/>
    <cellStyle name="20% - Акцент6 11" xfId="728" xr:uid="{00000000-0005-0000-0000-0000B8050000}"/>
    <cellStyle name="20% - Акцент6 11 2" xfId="2669" xr:uid="{00000000-0005-0000-0000-0000B9050000}"/>
    <cellStyle name="20% - Акцент6 11 2 2" xfId="4754" xr:uid="{00000000-0005-0000-0000-0000BA050000}"/>
    <cellStyle name="20% - Акцент6 11 3" xfId="3268" xr:uid="{00000000-0005-0000-0000-0000BB050000}"/>
    <cellStyle name="20% - Акцент6 11 3 2" xfId="5353" xr:uid="{00000000-0005-0000-0000-0000BC050000}"/>
    <cellStyle name="20% - Акцент6 11 4" xfId="4026" xr:uid="{00000000-0005-0000-0000-0000BD050000}"/>
    <cellStyle name="20% - Акцент6 12" xfId="729" xr:uid="{00000000-0005-0000-0000-0000BE050000}"/>
    <cellStyle name="20% - Акцент6 12 2" xfId="2670" xr:uid="{00000000-0005-0000-0000-0000BF050000}"/>
    <cellStyle name="20% - Акцент6 12 2 2" xfId="4755" xr:uid="{00000000-0005-0000-0000-0000C0050000}"/>
    <cellStyle name="20% - Акцент6 12 3" xfId="3269" xr:uid="{00000000-0005-0000-0000-0000C1050000}"/>
    <cellStyle name="20% - Акцент6 12 3 2" xfId="5354" xr:uid="{00000000-0005-0000-0000-0000C2050000}"/>
    <cellStyle name="20% - Акцент6 12 4" xfId="4027" xr:uid="{00000000-0005-0000-0000-0000C3050000}"/>
    <cellStyle name="20% - Акцент6 13" xfId="730" xr:uid="{00000000-0005-0000-0000-0000C4050000}"/>
    <cellStyle name="20% - Акцент6 13 2" xfId="2671" xr:uid="{00000000-0005-0000-0000-0000C5050000}"/>
    <cellStyle name="20% - Акцент6 13 2 2" xfId="4756" xr:uid="{00000000-0005-0000-0000-0000C6050000}"/>
    <cellStyle name="20% - Акцент6 13 3" xfId="3270" xr:uid="{00000000-0005-0000-0000-0000C7050000}"/>
    <cellStyle name="20% - Акцент6 13 3 2" xfId="5355" xr:uid="{00000000-0005-0000-0000-0000C8050000}"/>
    <cellStyle name="20% - Акцент6 13 4" xfId="4028" xr:uid="{00000000-0005-0000-0000-0000C9050000}"/>
    <cellStyle name="20% - Акцент6 14" xfId="731" xr:uid="{00000000-0005-0000-0000-0000CA050000}"/>
    <cellStyle name="20% - Акцент6 14 2" xfId="2672" xr:uid="{00000000-0005-0000-0000-0000CB050000}"/>
    <cellStyle name="20% - Акцент6 14 2 2" xfId="4757" xr:uid="{00000000-0005-0000-0000-0000CC050000}"/>
    <cellStyle name="20% - Акцент6 14 3" xfId="3271" xr:uid="{00000000-0005-0000-0000-0000CD050000}"/>
    <cellStyle name="20% - Акцент6 14 3 2" xfId="5356" xr:uid="{00000000-0005-0000-0000-0000CE050000}"/>
    <cellStyle name="20% - Акцент6 14 4" xfId="4029" xr:uid="{00000000-0005-0000-0000-0000CF050000}"/>
    <cellStyle name="20% - Акцент6 15" xfId="732" xr:uid="{00000000-0005-0000-0000-0000D0050000}"/>
    <cellStyle name="20% - Акцент6 15 2" xfId="2673" xr:uid="{00000000-0005-0000-0000-0000D1050000}"/>
    <cellStyle name="20% - Акцент6 15 2 2" xfId="4758" xr:uid="{00000000-0005-0000-0000-0000D2050000}"/>
    <cellStyle name="20% - Акцент6 15 3" xfId="3272" xr:uid="{00000000-0005-0000-0000-0000D3050000}"/>
    <cellStyle name="20% - Акцент6 15 3 2" xfId="5357" xr:uid="{00000000-0005-0000-0000-0000D4050000}"/>
    <cellStyle name="20% - Акцент6 15 4" xfId="4030" xr:uid="{00000000-0005-0000-0000-0000D5050000}"/>
    <cellStyle name="20% - Акцент6 16" xfId="733" xr:uid="{00000000-0005-0000-0000-0000D6050000}"/>
    <cellStyle name="20% - Акцент6 16 2" xfId="2674" xr:uid="{00000000-0005-0000-0000-0000D7050000}"/>
    <cellStyle name="20% - Акцент6 16 2 2" xfId="4759" xr:uid="{00000000-0005-0000-0000-0000D8050000}"/>
    <cellStyle name="20% - Акцент6 16 3" xfId="3273" xr:uid="{00000000-0005-0000-0000-0000D9050000}"/>
    <cellStyle name="20% - Акцент6 16 3 2" xfId="5358" xr:uid="{00000000-0005-0000-0000-0000DA050000}"/>
    <cellStyle name="20% - Акцент6 16 4" xfId="4031" xr:uid="{00000000-0005-0000-0000-0000DB050000}"/>
    <cellStyle name="20% - Акцент6 17" xfId="734" xr:uid="{00000000-0005-0000-0000-0000DC050000}"/>
    <cellStyle name="20% - Акцент6 17 2" xfId="2675" xr:uid="{00000000-0005-0000-0000-0000DD050000}"/>
    <cellStyle name="20% - Акцент6 17 2 2" xfId="4760" xr:uid="{00000000-0005-0000-0000-0000DE050000}"/>
    <cellStyle name="20% - Акцент6 17 3" xfId="3274" xr:uid="{00000000-0005-0000-0000-0000DF050000}"/>
    <cellStyle name="20% - Акцент6 17 3 2" xfId="5359" xr:uid="{00000000-0005-0000-0000-0000E0050000}"/>
    <cellStyle name="20% - Акцент6 17 4" xfId="4032" xr:uid="{00000000-0005-0000-0000-0000E1050000}"/>
    <cellStyle name="20% - Акцент6 18" xfId="735" xr:uid="{00000000-0005-0000-0000-0000E2050000}"/>
    <cellStyle name="20% - Акцент6 18 2" xfId="2676" xr:uid="{00000000-0005-0000-0000-0000E3050000}"/>
    <cellStyle name="20% - Акцент6 18 2 2" xfId="4761" xr:uid="{00000000-0005-0000-0000-0000E4050000}"/>
    <cellStyle name="20% - Акцент6 18 3" xfId="3275" xr:uid="{00000000-0005-0000-0000-0000E5050000}"/>
    <cellStyle name="20% - Акцент6 18 3 2" xfId="5360" xr:uid="{00000000-0005-0000-0000-0000E6050000}"/>
    <cellStyle name="20% - Акцент6 18 4" xfId="4033" xr:uid="{00000000-0005-0000-0000-0000E7050000}"/>
    <cellStyle name="20% - Акцент6 19" xfId="736" xr:uid="{00000000-0005-0000-0000-0000E8050000}"/>
    <cellStyle name="20% - Акцент6 19 2" xfId="2677" xr:uid="{00000000-0005-0000-0000-0000E9050000}"/>
    <cellStyle name="20% - Акцент6 19 2 2" xfId="4762" xr:uid="{00000000-0005-0000-0000-0000EA050000}"/>
    <cellStyle name="20% - Акцент6 19 3" xfId="3276" xr:uid="{00000000-0005-0000-0000-0000EB050000}"/>
    <cellStyle name="20% - Акцент6 19 3 2" xfId="5361" xr:uid="{00000000-0005-0000-0000-0000EC050000}"/>
    <cellStyle name="20% - Акцент6 19 4" xfId="4034" xr:uid="{00000000-0005-0000-0000-0000ED050000}"/>
    <cellStyle name="20% - Акцент6 2" xfId="521" xr:uid="{00000000-0005-0000-0000-0000EE050000}"/>
    <cellStyle name="20% — акцент6 2" xfId="2399" xr:uid="{00000000-0005-0000-0000-0000EF050000}"/>
    <cellStyle name="20% - Акцент6 2 10" xfId="4427" xr:uid="{00000000-0005-0000-0000-0000F0050000}"/>
    <cellStyle name="20% - Акцент6 2 2" xfId="2462" xr:uid="{00000000-0005-0000-0000-0000F1050000}"/>
    <cellStyle name="20% — акцент6 2 2" xfId="4485" xr:uid="{00000000-0005-0000-0000-0000F2050000}"/>
    <cellStyle name="20% - Акцент6 2 2 2" xfId="4547" xr:uid="{00000000-0005-0000-0000-0000F3050000}"/>
    <cellStyle name="20% - Акцент6 2 2 3" xfId="5616" xr:uid="{00000000-0005-0000-0000-0000F4050000}"/>
    <cellStyle name="20% - Акцент6 2 3" xfId="2931" xr:uid="{00000000-0005-0000-0000-0000F5050000}"/>
    <cellStyle name="20% — акцент6 2 3" xfId="5604" xr:uid="{00000000-0005-0000-0000-0000F6050000}"/>
    <cellStyle name="20% - Акцент6 2 3 2" xfId="5016" xr:uid="{00000000-0005-0000-0000-0000F7050000}"/>
    <cellStyle name="20% - Акцент6 2 4" xfId="2943" xr:uid="{00000000-0005-0000-0000-0000F8050000}"/>
    <cellStyle name="20% - Акцент6 2 4 2" xfId="5028" xr:uid="{00000000-0005-0000-0000-0000F9050000}"/>
    <cellStyle name="20% - Акцент6 2 5" xfId="2955" xr:uid="{00000000-0005-0000-0000-0000FA050000}"/>
    <cellStyle name="20% - Акцент6 2 5 2" xfId="5040" xr:uid="{00000000-0005-0000-0000-0000FB050000}"/>
    <cellStyle name="20% - Акцент6 2 6" xfId="2960" xr:uid="{00000000-0005-0000-0000-0000FC050000}"/>
    <cellStyle name="20% - Акцент6 2 6 2" xfId="5045" xr:uid="{00000000-0005-0000-0000-0000FD050000}"/>
    <cellStyle name="20% - Акцент6 2 7" xfId="2907" xr:uid="{00000000-0005-0000-0000-0000FE050000}"/>
    <cellStyle name="20% - Акцент6 2 7 2" xfId="4992" xr:uid="{00000000-0005-0000-0000-0000FF050000}"/>
    <cellStyle name="20% - Акцент6 2 8" xfId="3061" xr:uid="{00000000-0005-0000-0000-000000060000}"/>
    <cellStyle name="20% - Акцент6 2 8 2" xfId="5146" xr:uid="{00000000-0005-0000-0000-000001060000}"/>
    <cellStyle name="20% - Акцент6 2 9" xfId="3819" xr:uid="{00000000-0005-0000-0000-000002060000}"/>
    <cellStyle name="20% - Акцент6 20" xfId="737" xr:uid="{00000000-0005-0000-0000-000003060000}"/>
    <cellStyle name="20% - Акцент6 20 2" xfId="2678" xr:uid="{00000000-0005-0000-0000-000004060000}"/>
    <cellStyle name="20% - Акцент6 20 2 2" xfId="4763" xr:uid="{00000000-0005-0000-0000-000005060000}"/>
    <cellStyle name="20% - Акцент6 20 3" xfId="3277" xr:uid="{00000000-0005-0000-0000-000006060000}"/>
    <cellStyle name="20% - Акцент6 20 3 2" xfId="5362" xr:uid="{00000000-0005-0000-0000-000007060000}"/>
    <cellStyle name="20% - Акцент6 20 4" xfId="4035" xr:uid="{00000000-0005-0000-0000-000008060000}"/>
    <cellStyle name="20% - Акцент6 21" xfId="738" xr:uid="{00000000-0005-0000-0000-000009060000}"/>
    <cellStyle name="20% - Акцент6 21 2" xfId="2679" xr:uid="{00000000-0005-0000-0000-00000A060000}"/>
    <cellStyle name="20% - Акцент6 21 2 2" xfId="4764" xr:uid="{00000000-0005-0000-0000-00000B060000}"/>
    <cellStyle name="20% - Акцент6 21 3" xfId="3278" xr:uid="{00000000-0005-0000-0000-00000C060000}"/>
    <cellStyle name="20% - Акцент6 21 3 2" xfId="5363" xr:uid="{00000000-0005-0000-0000-00000D060000}"/>
    <cellStyle name="20% - Акцент6 21 4" xfId="4036" xr:uid="{00000000-0005-0000-0000-00000E060000}"/>
    <cellStyle name="20% - Акцент6 22" xfId="739" xr:uid="{00000000-0005-0000-0000-00000F060000}"/>
    <cellStyle name="20% - Акцент6 22 2" xfId="2680" xr:uid="{00000000-0005-0000-0000-000010060000}"/>
    <cellStyle name="20% - Акцент6 22 2 2" xfId="4765" xr:uid="{00000000-0005-0000-0000-000011060000}"/>
    <cellStyle name="20% - Акцент6 22 3" xfId="3279" xr:uid="{00000000-0005-0000-0000-000012060000}"/>
    <cellStyle name="20% - Акцент6 22 3 2" xfId="5364" xr:uid="{00000000-0005-0000-0000-000013060000}"/>
    <cellStyle name="20% - Акцент6 22 4" xfId="4037" xr:uid="{00000000-0005-0000-0000-000014060000}"/>
    <cellStyle name="20% - Акцент6 23" xfId="740" xr:uid="{00000000-0005-0000-0000-000015060000}"/>
    <cellStyle name="20% - Акцент6 23 2" xfId="2681" xr:uid="{00000000-0005-0000-0000-000016060000}"/>
    <cellStyle name="20% - Акцент6 23 2 2" xfId="4766" xr:uid="{00000000-0005-0000-0000-000017060000}"/>
    <cellStyle name="20% - Акцент6 23 3" xfId="3280" xr:uid="{00000000-0005-0000-0000-000018060000}"/>
    <cellStyle name="20% - Акцент6 23 3 2" xfId="5365" xr:uid="{00000000-0005-0000-0000-000019060000}"/>
    <cellStyle name="20% - Акцент6 23 4" xfId="4038" xr:uid="{00000000-0005-0000-0000-00001A060000}"/>
    <cellStyle name="20% - Акцент6 24" xfId="741" xr:uid="{00000000-0005-0000-0000-00001B060000}"/>
    <cellStyle name="20% - Акцент6 24 2" xfId="2682" xr:uid="{00000000-0005-0000-0000-00001C060000}"/>
    <cellStyle name="20% - Акцент6 24 2 2" xfId="4767" xr:uid="{00000000-0005-0000-0000-00001D060000}"/>
    <cellStyle name="20% - Акцент6 24 3" xfId="3281" xr:uid="{00000000-0005-0000-0000-00001E060000}"/>
    <cellStyle name="20% - Акцент6 24 3 2" xfId="5366" xr:uid="{00000000-0005-0000-0000-00001F060000}"/>
    <cellStyle name="20% - Акцент6 24 4" xfId="4039" xr:uid="{00000000-0005-0000-0000-000020060000}"/>
    <cellStyle name="20% - Акцент6 25" xfId="742" xr:uid="{00000000-0005-0000-0000-000021060000}"/>
    <cellStyle name="20% - Акцент6 25 2" xfId="2683" xr:uid="{00000000-0005-0000-0000-000022060000}"/>
    <cellStyle name="20% - Акцент6 25 2 2" xfId="4768" xr:uid="{00000000-0005-0000-0000-000023060000}"/>
    <cellStyle name="20% - Акцент6 25 3" xfId="3282" xr:uid="{00000000-0005-0000-0000-000024060000}"/>
    <cellStyle name="20% - Акцент6 25 3 2" xfId="5367" xr:uid="{00000000-0005-0000-0000-000025060000}"/>
    <cellStyle name="20% - Акцент6 25 4" xfId="4040" xr:uid="{00000000-0005-0000-0000-000026060000}"/>
    <cellStyle name="20% - Акцент6 26" xfId="743" xr:uid="{00000000-0005-0000-0000-000027060000}"/>
    <cellStyle name="20% - Акцент6 26 2" xfId="2684" xr:uid="{00000000-0005-0000-0000-000028060000}"/>
    <cellStyle name="20% - Акцент6 26 2 2" xfId="4769" xr:uid="{00000000-0005-0000-0000-000029060000}"/>
    <cellStyle name="20% - Акцент6 26 3" xfId="3283" xr:uid="{00000000-0005-0000-0000-00002A060000}"/>
    <cellStyle name="20% - Акцент6 26 3 2" xfId="5368" xr:uid="{00000000-0005-0000-0000-00002B060000}"/>
    <cellStyle name="20% - Акцент6 26 4" xfId="4041" xr:uid="{00000000-0005-0000-0000-00002C060000}"/>
    <cellStyle name="20% - Акцент6 27" xfId="744" xr:uid="{00000000-0005-0000-0000-00002D060000}"/>
    <cellStyle name="20% - Акцент6 27 2" xfId="2685" xr:uid="{00000000-0005-0000-0000-00002E060000}"/>
    <cellStyle name="20% - Акцент6 27 2 2" xfId="4770" xr:uid="{00000000-0005-0000-0000-00002F060000}"/>
    <cellStyle name="20% - Акцент6 27 3" xfId="3284" xr:uid="{00000000-0005-0000-0000-000030060000}"/>
    <cellStyle name="20% - Акцент6 27 3 2" xfId="5369" xr:uid="{00000000-0005-0000-0000-000031060000}"/>
    <cellStyle name="20% - Акцент6 27 4" xfId="4042" xr:uid="{00000000-0005-0000-0000-000032060000}"/>
    <cellStyle name="20% - Акцент6 28" xfId="745" xr:uid="{00000000-0005-0000-0000-000033060000}"/>
    <cellStyle name="20% - Акцент6 28 2" xfId="2686" xr:uid="{00000000-0005-0000-0000-000034060000}"/>
    <cellStyle name="20% - Акцент6 28 2 2" xfId="4771" xr:uid="{00000000-0005-0000-0000-000035060000}"/>
    <cellStyle name="20% - Акцент6 28 3" xfId="3285" xr:uid="{00000000-0005-0000-0000-000036060000}"/>
    <cellStyle name="20% - Акцент6 28 3 2" xfId="5370" xr:uid="{00000000-0005-0000-0000-000037060000}"/>
    <cellStyle name="20% - Акцент6 28 4" xfId="4043" xr:uid="{00000000-0005-0000-0000-000038060000}"/>
    <cellStyle name="20% - Акцент6 29" xfId="746" xr:uid="{00000000-0005-0000-0000-000039060000}"/>
    <cellStyle name="20% - Акцент6 29 2" xfId="2687" xr:uid="{00000000-0005-0000-0000-00003A060000}"/>
    <cellStyle name="20% - Акцент6 29 2 2" xfId="4772" xr:uid="{00000000-0005-0000-0000-00003B060000}"/>
    <cellStyle name="20% - Акцент6 29 3" xfId="3286" xr:uid="{00000000-0005-0000-0000-00003C060000}"/>
    <cellStyle name="20% - Акцент6 29 3 2" xfId="5371" xr:uid="{00000000-0005-0000-0000-00003D060000}"/>
    <cellStyle name="20% - Акцент6 29 4" xfId="4044" xr:uid="{00000000-0005-0000-0000-00003E060000}"/>
    <cellStyle name="20% - Акцент6 3" xfId="747" xr:uid="{00000000-0005-0000-0000-00003F060000}"/>
    <cellStyle name="20% - Акцент6 3 2" xfId="2688" xr:uid="{00000000-0005-0000-0000-000040060000}"/>
    <cellStyle name="20% - Акцент6 3 2 2" xfId="4773" xr:uid="{00000000-0005-0000-0000-000041060000}"/>
    <cellStyle name="20% - Акцент6 3 3" xfId="3287" xr:uid="{00000000-0005-0000-0000-000042060000}"/>
    <cellStyle name="20% - Акцент6 3 3 2" xfId="5372" xr:uid="{00000000-0005-0000-0000-000043060000}"/>
    <cellStyle name="20% - Акцент6 3 4" xfId="4045" xr:uid="{00000000-0005-0000-0000-000044060000}"/>
    <cellStyle name="20% - Акцент6 30" xfId="748" xr:uid="{00000000-0005-0000-0000-000045060000}"/>
    <cellStyle name="20% - Акцент6 30 2" xfId="2689" xr:uid="{00000000-0005-0000-0000-000046060000}"/>
    <cellStyle name="20% - Акцент6 30 2 2" xfId="4774" xr:uid="{00000000-0005-0000-0000-000047060000}"/>
    <cellStyle name="20% - Акцент6 30 3" xfId="3288" xr:uid="{00000000-0005-0000-0000-000048060000}"/>
    <cellStyle name="20% - Акцент6 30 3 2" xfId="5373" xr:uid="{00000000-0005-0000-0000-000049060000}"/>
    <cellStyle name="20% - Акцент6 30 4" xfId="4046" xr:uid="{00000000-0005-0000-0000-00004A060000}"/>
    <cellStyle name="20% - Акцент6 31" xfId="749" xr:uid="{00000000-0005-0000-0000-00004B060000}"/>
    <cellStyle name="20% - Акцент6 31 2" xfId="2690" xr:uid="{00000000-0005-0000-0000-00004C060000}"/>
    <cellStyle name="20% - Акцент6 31 2 2" xfId="4775" xr:uid="{00000000-0005-0000-0000-00004D060000}"/>
    <cellStyle name="20% - Акцент6 31 3" xfId="3289" xr:uid="{00000000-0005-0000-0000-00004E060000}"/>
    <cellStyle name="20% - Акцент6 31 3 2" xfId="5374" xr:uid="{00000000-0005-0000-0000-00004F060000}"/>
    <cellStyle name="20% - Акцент6 31 4" xfId="4047" xr:uid="{00000000-0005-0000-0000-000050060000}"/>
    <cellStyle name="20% - Акцент6 32" xfId="750" xr:uid="{00000000-0005-0000-0000-000051060000}"/>
    <cellStyle name="20% - Акцент6 32 2" xfId="2691" xr:uid="{00000000-0005-0000-0000-000052060000}"/>
    <cellStyle name="20% - Акцент6 32 2 2" xfId="4776" xr:uid="{00000000-0005-0000-0000-000053060000}"/>
    <cellStyle name="20% - Акцент6 32 3" xfId="3290" xr:uid="{00000000-0005-0000-0000-000054060000}"/>
    <cellStyle name="20% - Акцент6 32 3 2" xfId="5375" xr:uid="{00000000-0005-0000-0000-000055060000}"/>
    <cellStyle name="20% - Акцент6 32 4" xfId="4048" xr:uid="{00000000-0005-0000-0000-000056060000}"/>
    <cellStyle name="20% - Акцент6 33" xfId="751" xr:uid="{00000000-0005-0000-0000-000057060000}"/>
    <cellStyle name="20% - Акцент6 33 2" xfId="2692" xr:uid="{00000000-0005-0000-0000-000058060000}"/>
    <cellStyle name="20% - Акцент6 33 2 2" xfId="4777" xr:uid="{00000000-0005-0000-0000-000059060000}"/>
    <cellStyle name="20% - Акцент6 33 3" xfId="3291" xr:uid="{00000000-0005-0000-0000-00005A060000}"/>
    <cellStyle name="20% - Акцент6 33 3 2" xfId="5376" xr:uid="{00000000-0005-0000-0000-00005B060000}"/>
    <cellStyle name="20% - Акцент6 33 4" xfId="4049" xr:uid="{00000000-0005-0000-0000-00005C060000}"/>
    <cellStyle name="20% - Акцент6 34" xfId="752" xr:uid="{00000000-0005-0000-0000-00005D060000}"/>
    <cellStyle name="20% - Акцент6 34 2" xfId="2693" xr:uid="{00000000-0005-0000-0000-00005E060000}"/>
    <cellStyle name="20% - Акцент6 34 2 2" xfId="4778" xr:uid="{00000000-0005-0000-0000-00005F060000}"/>
    <cellStyle name="20% - Акцент6 34 3" xfId="3292" xr:uid="{00000000-0005-0000-0000-000060060000}"/>
    <cellStyle name="20% - Акцент6 34 3 2" xfId="5377" xr:uid="{00000000-0005-0000-0000-000061060000}"/>
    <cellStyle name="20% - Акцент6 34 4" xfId="4050" xr:uid="{00000000-0005-0000-0000-000062060000}"/>
    <cellStyle name="20% - Акцент6 35" xfId="753" xr:uid="{00000000-0005-0000-0000-000063060000}"/>
    <cellStyle name="20% - Акцент6 35 2" xfId="2694" xr:uid="{00000000-0005-0000-0000-000064060000}"/>
    <cellStyle name="20% - Акцент6 35 2 2" xfId="4779" xr:uid="{00000000-0005-0000-0000-000065060000}"/>
    <cellStyle name="20% - Акцент6 35 3" xfId="3293" xr:uid="{00000000-0005-0000-0000-000066060000}"/>
    <cellStyle name="20% - Акцент6 35 3 2" xfId="5378" xr:uid="{00000000-0005-0000-0000-000067060000}"/>
    <cellStyle name="20% - Акцент6 35 4" xfId="4051" xr:uid="{00000000-0005-0000-0000-000068060000}"/>
    <cellStyle name="20% - Акцент6 36" xfId="754" xr:uid="{00000000-0005-0000-0000-000069060000}"/>
    <cellStyle name="20% - Акцент6 36 2" xfId="2695" xr:uid="{00000000-0005-0000-0000-00006A060000}"/>
    <cellStyle name="20% - Акцент6 36 2 2" xfId="4780" xr:uid="{00000000-0005-0000-0000-00006B060000}"/>
    <cellStyle name="20% - Акцент6 36 3" xfId="3294" xr:uid="{00000000-0005-0000-0000-00006C060000}"/>
    <cellStyle name="20% - Акцент6 36 3 2" xfId="5379" xr:uid="{00000000-0005-0000-0000-00006D060000}"/>
    <cellStyle name="20% - Акцент6 36 4" xfId="4052" xr:uid="{00000000-0005-0000-0000-00006E060000}"/>
    <cellStyle name="20% - Акцент6 4" xfId="755" xr:uid="{00000000-0005-0000-0000-00006F060000}"/>
    <cellStyle name="20% - Акцент6 4 2" xfId="2696" xr:uid="{00000000-0005-0000-0000-000070060000}"/>
    <cellStyle name="20% - Акцент6 4 2 2" xfId="4781" xr:uid="{00000000-0005-0000-0000-000071060000}"/>
    <cellStyle name="20% - Акцент6 4 3" xfId="3295" xr:uid="{00000000-0005-0000-0000-000072060000}"/>
    <cellStyle name="20% - Акцент6 4 3 2" xfId="5380" xr:uid="{00000000-0005-0000-0000-000073060000}"/>
    <cellStyle name="20% - Акцент6 4 4" xfId="4053" xr:uid="{00000000-0005-0000-0000-000074060000}"/>
    <cellStyle name="20% - Акцент6 5" xfId="756" xr:uid="{00000000-0005-0000-0000-000075060000}"/>
    <cellStyle name="20% - Акцент6 5 2" xfId="2697" xr:uid="{00000000-0005-0000-0000-000076060000}"/>
    <cellStyle name="20% - Акцент6 5 2 2" xfId="4782" xr:uid="{00000000-0005-0000-0000-000077060000}"/>
    <cellStyle name="20% - Акцент6 5 3" xfId="3296" xr:uid="{00000000-0005-0000-0000-000078060000}"/>
    <cellStyle name="20% - Акцент6 5 3 2" xfId="5381" xr:uid="{00000000-0005-0000-0000-000079060000}"/>
    <cellStyle name="20% - Акцент6 5 4" xfId="4054" xr:uid="{00000000-0005-0000-0000-00007A060000}"/>
    <cellStyle name="20% - Акцент6 6" xfId="757" xr:uid="{00000000-0005-0000-0000-00007B060000}"/>
    <cellStyle name="20% - Акцент6 6 2" xfId="2698" xr:uid="{00000000-0005-0000-0000-00007C060000}"/>
    <cellStyle name="20% - Акцент6 6 2 2" xfId="4783" xr:uid="{00000000-0005-0000-0000-00007D060000}"/>
    <cellStyle name="20% - Акцент6 6 3" xfId="3297" xr:uid="{00000000-0005-0000-0000-00007E060000}"/>
    <cellStyle name="20% - Акцент6 6 3 2" xfId="5382" xr:uid="{00000000-0005-0000-0000-00007F060000}"/>
    <cellStyle name="20% - Акцент6 6 4" xfId="4055" xr:uid="{00000000-0005-0000-0000-000080060000}"/>
    <cellStyle name="20% - Акцент6 7" xfId="758" xr:uid="{00000000-0005-0000-0000-000081060000}"/>
    <cellStyle name="20% - Акцент6 7 2" xfId="2699" xr:uid="{00000000-0005-0000-0000-000082060000}"/>
    <cellStyle name="20% - Акцент6 7 2 2" xfId="4784" xr:uid="{00000000-0005-0000-0000-000083060000}"/>
    <cellStyle name="20% - Акцент6 7 3" xfId="3298" xr:uid="{00000000-0005-0000-0000-000084060000}"/>
    <cellStyle name="20% - Акцент6 7 3 2" xfId="5383" xr:uid="{00000000-0005-0000-0000-000085060000}"/>
    <cellStyle name="20% - Акцент6 7 4" xfId="4056" xr:uid="{00000000-0005-0000-0000-000086060000}"/>
    <cellStyle name="20% - Акцент6 8" xfId="759" xr:uid="{00000000-0005-0000-0000-000087060000}"/>
    <cellStyle name="20% - Акцент6 8 2" xfId="2700" xr:uid="{00000000-0005-0000-0000-000088060000}"/>
    <cellStyle name="20% - Акцент6 8 2 2" xfId="4785" xr:uid="{00000000-0005-0000-0000-000089060000}"/>
    <cellStyle name="20% - Акцент6 8 3" xfId="3299" xr:uid="{00000000-0005-0000-0000-00008A060000}"/>
    <cellStyle name="20% - Акцент6 8 3 2" xfId="5384" xr:uid="{00000000-0005-0000-0000-00008B060000}"/>
    <cellStyle name="20% - Акцент6 8 4" xfId="4057" xr:uid="{00000000-0005-0000-0000-00008C060000}"/>
    <cellStyle name="20% - Акцент6 9" xfId="760" xr:uid="{00000000-0005-0000-0000-00008D060000}"/>
    <cellStyle name="20% - Акцент6 9 2" xfId="2701" xr:uid="{00000000-0005-0000-0000-00008E060000}"/>
    <cellStyle name="20% - Акцент6 9 2 2" xfId="4786" xr:uid="{00000000-0005-0000-0000-00008F060000}"/>
    <cellStyle name="20% - Акцент6 9 3" xfId="3300" xr:uid="{00000000-0005-0000-0000-000090060000}"/>
    <cellStyle name="20% - Акцент6 9 3 2" xfId="5385" xr:uid="{00000000-0005-0000-0000-000091060000}"/>
    <cellStyle name="20% - Акцент6 9 4" xfId="4058" xr:uid="{00000000-0005-0000-0000-000092060000}"/>
    <cellStyle name="40% - Accent1" xfId="18" builtinId="31" customBuiltin="1"/>
    <cellStyle name="40% - Accent1 10" xfId="3511" xr:uid="{00000000-0005-0000-0000-000094060000}"/>
    <cellStyle name="40% - Accent1 11" xfId="5620" xr:uid="{00000000-0005-0000-0000-000095060000}"/>
    <cellStyle name="40% - Accent1 2" xfId="266" xr:uid="{00000000-0005-0000-0000-000096060000}"/>
    <cellStyle name="40% - Accent1 2 2" xfId="292" xr:uid="{00000000-0005-0000-0000-000097060000}"/>
    <cellStyle name="40% - Accent1 2 2 2" xfId="419" xr:uid="{00000000-0005-0000-0000-000098060000}"/>
    <cellStyle name="40% - Accent1 2 2 3" xfId="3690" xr:uid="{00000000-0005-0000-0000-000099060000}"/>
    <cellStyle name="40% - Accent1 2 3" xfId="318" xr:uid="{00000000-0005-0000-0000-00009A060000}"/>
    <cellStyle name="40% - Accent1 2 3 2" xfId="3716" xr:uid="{00000000-0005-0000-0000-00009B060000}"/>
    <cellStyle name="40% - Accent1 2 4" xfId="348" xr:uid="{00000000-0005-0000-0000-00009C060000}"/>
    <cellStyle name="40% - Accent1 2 4 2" xfId="3742" xr:uid="{00000000-0005-0000-0000-00009D060000}"/>
    <cellStyle name="40% - Accent1 2 5" xfId="400" xr:uid="{00000000-0005-0000-0000-00009E060000}"/>
    <cellStyle name="40% - Accent1 2 6" xfId="2371" xr:uid="{00000000-0005-0000-0000-00009F060000}"/>
    <cellStyle name="40% - Accent1 2 6 2" xfId="4463" xr:uid="{00000000-0005-0000-0000-0000A0060000}"/>
    <cellStyle name="40% - Accent1 2 7" xfId="3664" xr:uid="{00000000-0005-0000-0000-0000A1060000}"/>
    <cellStyle name="40% - Accent1 2 8" xfId="5911" xr:uid="{00000000-0005-0000-0000-0000A2060000}"/>
    <cellStyle name="40% - Accent1 3" xfId="253" xr:uid="{00000000-0005-0000-0000-0000A3060000}"/>
    <cellStyle name="40% - Accent1 3 2" xfId="526" xr:uid="{00000000-0005-0000-0000-0000A4060000}"/>
    <cellStyle name="40% - Accent1 3 2 2" xfId="2467" xr:uid="{00000000-0005-0000-0000-0000A5060000}"/>
    <cellStyle name="40% - Accent1 3 2 2 2" xfId="4552" xr:uid="{00000000-0005-0000-0000-0000A6060000}"/>
    <cellStyle name="40% - Accent1 3 2 3" xfId="3066" xr:uid="{00000000-0005-0000-0000-0000A7060000}"/>
    <cellStyle name="40% - Accent1 3 2 3 2" xfId="5151" xr:uid="{00000000-0005-0000-0000-0000A8060000}"/>
    <cellStyle name="40% - Accent1 3 2 4" xfId="3824" xr:uid="{00000000-0005-0000-0000-0000A9060000}"/>
    <cellStyle name="40% - Accent1 3 3" xfId="466" xr:uid="{00000000-0005-0000-0000-0000AA060000}"/>
    <cellStyle name="40% - Accent1 3 3 2" xfId="3765" xr:uid="{00000000-0005-0000-0000-0000AB060000}"/>
    <cellStyle name="40% - Accent1 3 4" xfId="2408" xr:uid="{00000000-0005-0000-0000-0000AC060000}"/>
    <cellStyle name="40% - Accent1 3 4 2" xfId="4493" xr:uid="{00000000-0005-0000-0000-0000AD060000}"/>
    <cellStyle name="40% - Accent1 3 5" xfId="3007" xr:uid="{00000000-0005-0000-0000-0000AE060000}"/>
    <cellStyle name="40% - Accent1 3 5 2" xfId="5092" xr:uid="{00000000-0005-0000-0000-0000AF060000}"/>
    <cellStyle name="40% - Accent1 3 6" xfId="3651" xr:uid="{00000000-0005-0000-0000-0000B0060000}"/>
    <cellStyle name="40% - Accent1 4" xfId="279" xr:uid="{00000000-0005-0000-0000-0000B1060000}"/>
    <cellStyle name="40% - Accent1 4 2" xfId="546" xr:uid="{00000000-0005-0000-0000-0000B2060000}"/>
    <cellStyle name="40% - Accent1 4 2 2" xfId="2487" xr:uid="{00000000-0005-0000-0000-0000B3060000}"/>
    <cellStyle name="40% - Accent1 4 2 2 2" xfId="4572" xr:uid="{00000000-0005-0000-0000-0000B4060000}"/>
    <cellStyle name="40% - Accent1 4 2 3" xfId="3086" xr:uid="{00000000-0005-0000-0000-0000B5060000}"/>
    <cellStyle name="40% - Accent1 4 2 3 2" xfId="5171" xr:uid="{00000000-0005-0000-0000-0000B6060000}"/>
    <cellStyle name="40% - Accent1 4 2 4" xfId="3844" xr:uid="{00000000-0005-0000-0000-0000B7060000}"/>
    <cellStyle name="40% - Accent1 4 3" xfId="490" xr:uid="{00000000-0005-0000-0000-0000B8060000}"/>
    <cellStyle name="40% - Accent1 4 3 2" xfId="3788" xr:uid="{00000000-0005-0000-0000-0000B9060000}"/>
    <cellStyle name="40% - Accent1 4 4" xfId="2431" xr:uid="{00000000-0005-0000-0000-0000BA060000}"/>
    <cellStyle name="40% - Accent1 4 4 2" xfId="4516" xr:uid="{00000000-0005-0000-0000-0000BB060000}"/>
    <cellStyle name="40% - Accent1 4 5" xfId="3030" xr:uid="{00000000-0005-0000-0000-0000BC060000}"/>
    <cellStyle name="40% - Accent1 4 5 2" xfId="5115" xr:uid="{00000000-0005-0000-0000-0000BD060000}"/>
    <cellStyle name="40% - Accent1 4 6" xfId="3677" xr:uid="{00000000-0005-0000-0000-0000BE060000}"/>
    <cellStyle name="40% - Accent1 5" xfId="305" xr:uid="{00000000-0005-0000-0000-0000BF060000}"/>
    <cellStyle name="40% - Accent1 5 2" xfId="3703" xr:uid="{00000000-0005-0000-0000-0000C0060000}"/>
    <cellStyle name="40% - Accent1 6" xfId="335" xr:uid="{00000000-0005-0000-0000-0000C1060000}"/>
    <cellStyle name="40% - Accent1 6 2" xfId="3729" xr:uid="{00000000-0005-0000-0000-0000C2060000}"/>
    <cellStyle name="40% - Accent1 7" xfId="2358" xr:uid="{00000000-0005-0000-0000-0000C3060000}"/>
    <cellStyle name="40% - Accent1 7 2" xfId="4450" xr:uid="{00000000-0005-0000-0000-0000C4060000}"/>
    <cellStyle name="40% - Accent1 8" xfId="2973" xr:uid="{00000000-0005-0000-0000-0000C5060000}"/>
    <cellStyle name="40% - Accent1 8 2" xfId="5058" xr:uid="{00000000-0005-0000-0000-0000C6060000}"/>
    <cellStyle name="40% - Accent1 9" xfId="2988" xr:uid="{00000000-0005-0000-0000-0000C7060000}"/>
    <cellStyle name="40% - Accent1 9 2" xfId="5073" xr:uid="{00000000-0005-0000-0000-0000C8060000}"/>
    <cellStyle name="40% - Accent2" xfId="21" builtinId="35" customBuiltin="1"/>
    <cellStyle name="40% - Accent2 10" xfId="3513" xr:uid="{00000000-0005-0000-0000-0000CA060000}"/>
    <cellStyle name="40% - Accent2 11" xfId="5622" xr:uid="{00000000-0005-0000-0000-0000CB060000}"/>
    <cellStyle name="40% - Accent2 2" xfId="268" xr:uid="{00000000-0005-0000-0000-0000CC060000}"/>
    <cellStyle name="40% - Accent2 2 2" xfId="294" xr:uid="{00000000-0005-0000-0000-0000CD060000}"/>
    <cellStyle name="40% - Accent2 2 2 2" xfId="420" xr:uid="{00000000-0005-0000-0000-0000CE060000}"/>
    <cellStyle name="40% - Accent2 2 2 3" xfId="3692" xr:uid="{00000000-0005-0000-0000-0000CF060000}"/>
    <cellStyle name="40% - Accent2 2 3" xfId="320" xr:uid="{00000000-0005-0000-0000-0000D0060000}"/>
    <cellStyle name="40% - Accent2 2 3 2" xfId="3718" xr:uid="{00000000-0005-0000-0000-0000D1060000}"/>
    <cellStyle name="40% - Accent2 2 4" xfId="350" xr:uid="{00000000-0005-0000-0000-0000D2060000}"/>
    <cellStyle name="40% - Accent2 2 4 2" xfId="3744" xr:uid="{00000000-0005-0000-0000-0000D3060000}"/>
    <cellStyle name="40% - Accent2 2 5" xfId="368" xr:uid="{00000000-0005-0000-0000-0000D4060000}"/>
    <cellStyle name="40% - Accent2 2 6" xfId="2373" xr:uid="{00000000-0005-0000-0000-0000D5060000}"/>
    <cellStyle name="40% - Accent2 2 6 2" xfId="4465" xr:uid="{00000000-0005-0000-0000-0000D6060000}"/>
    <cellStyle name="40% - Accent2 2 7" xfId="3666" xr:uid="{00000000-0005-0000-0000-0000D7060000}"/>
    <cellStyle name="40% - Accent2 2 8" xfId="5912" xr:uid="{00000000-0005-0000-0000-0000D8060000}"/>
    <cellStyle name="40% - Accent2 3" xfId="255" xr:uid="{00000000-0005-0000-0000-0000D9060000}"/>
    <cellStyle name="40% - Accent2 3 2" xfId="528" xr:uid="{00000000-0005-0000-0000-0000DA060000}"/>
    <cellStyle name="40% - Accent2 3 2 2" xfId="2469" xr:uid="{00000000-0005-0000-0000-0000DB060000}"/>
    <cellStyle name="40% - Accent2 3 2 2 2" xfId="4554" xr:uid="{00000000-0005-0000-0000-0000DC060000}"/>
    <cellStyle name="40% - Accent2 3 2 3" xfId="3068" xr:uid="{00000000-0005-0000-0000-0000DD060000}"/>
    <cellStyle name="40% - Accent2 3 2 3 2" xfId="5153" xr:uid="{00000000-0005-0000-0000-0000DE060000}"/>
    <cellStyle name="40% - Accent2 3 2 4" xfId="3826" xr:uid="{00000000-0005-0000-0000-0000DF060000}"/>
    <cellStyle name="40% - Accent2 3 3" xfId="468" xr:uid="{00000000-0005-0000-0000-0000E0060000}"/>
    <cellStyle name="40% - Accent2 3 3 2" xfId="3767" xr:uid="{00000000-0005-0000-0000-0000E1060000}"/>
    <cellStyle name="40% - Accent2 3 4" xfId="2410" xr:uid="{00000000-0005-0000-0000-0000E2060000}"/>
    <cellStyle name="40% - Accent2 3 4 2" xfId="4495" xr:uid="{00000000-0005-0000-0000-0000E3060000}"/>
    <cellStyle name="40% - Accent2 3 5" xfId="3009" xr:uid="{00000000-0005-0000-0000-0000E4060000}"/>
    <cellStyle name="40% - Accent2 3 5 2" xfId="5094" xr:uid="{00000000-0005-0000-0000-0000E5060000}"/>
    <cellStyle name="40% - Accent2 3 6" xfId="3653" xr:uid="{00000000-0005-0000-0000-0000E6060000}"/>
    <cellStyle name="40% - Accent2 4" xfId="281" xr:uid="{00000000-0005-0000-0000-0000E7060000}"/>
    <cellStyle name="40% - Accent2 4 2" xfId="548" xr:uid="{00000000-0005-0000-0000-0000E8060000}"/>
    <cellStyle name="40% - Accent2 4 2 2" xfId="2489" xr:uid="{00000000-0005-0000-0000-0000E9060000}"/>
    <cellStyle name="40% - Accent2 4 2 2 2" xfId="4574" xr:uid="{00000000-0005-0000-0000-0000EA060000}"/>
    <cellStyle name="40% - Accent2 4 2 3" xfId="3088" xr:uid="{00000000-0005-0000-0000-0000EB060000}"/>
    <cellStyle name="40% - Accent2 4 2 3 2" xfId="5173" xr:uid="{00000000-0005-0000-0000-0000EC060000}"/>
    <cellStyle name="40% - Accent2 4 2 4" xfId="3846" xr:uid="{00000000-0005-0000-0000-0000ED060000}"/>
    <cellStyle name="40% - Accent2 4 3" xfId="492" xr:uid="{00000000-0005-0000-0000-0000EE060000}"/>
    <cellStyle name="40% - Accent2 4 3 2" xfId="3790" xr:uid="{00000000-0005-0000-0000-0000EF060000}"/>
    <cellStyle name="40% - Accent2 4 4" xfId="2433" xr:uid="{00000000-0005-0000-0000-0000F0060000}"/>
    <cellStyle name="40% - Accent2 4 4 2" xfId="4518" xr:uid="{00000000-0005-0000-0000-0000F1060000}"/>
    <cellStyle name="40% - Accent2 4 5" xfId="3032" xr:uid="{00000000-0005-0000-0000-0000F2060000}"/>
    <cellStyle name="40% - Accent2 4 5 2" xfId="5117" xr:uid="{00000000-0005-0000-0000-0000F3060000}"/>
    <cellStyle name="40% - Accent2 4 6" xfId="3679" xr:uid="{00000000-0005-0000-0000-0000F4060000}"/>
    <cellStyle name="40% - Accent2 5" xfId="307" xr:uid="{00000000-0005-0000-0000-0000F5060000}"/>
    <cellStyle name="40% - Accent2 5 2" xfId="3705" xr:uid="{00000000-0005-0000-0000-0000F6060000}"/>
    <cellStyle name="40% - Accent2 6" xfId="337" xr:uid="{00000000-0005-0000-0000-0000F7060000}"/>
    <cellStyle name="40% - Accent2 6 2" xfId="3731" xr:uid="{00000000-0005-0000-0000-0000F8060000}"/>
    <cellStyle name="40% - Accent2 7" xfId="2360" xr:uid="{00000000-0005-0000-0000-0000F9060000}"/>
    <cellStyle name="40% - Accent2 7 2" xfId="4452" xr:uid="{00000000-0005-0000-0000-0000FA060000}"/>
    <cellStyle name="40% - Accent2 8" xfId="2975" xr:uid="{00000000-0005-0000-0000-0000FB060000}"/>
    <cellStyle name="40% - Accent2 8 2" xfId="5060" xr:uid="{00000000-0005-0000-0000-0000FC060000}"/>
    <cellStyle name="40% - Accent2 9" xfId="2990" xr:uid="{00000000-0005-0000-0000-0000FD060000}"/>
    <cellStyle name="40% - Accent2 9 2" xfId="5075" xr:uid="{00000000-0005-0000-0000-0000FE060000}"/>
    <cellStyle name="40% - Accent3" xfId="24" builtinId="39" customBuiltin="1"/>
    <cellStyle name="40% - Accent3 10" xfId="3515" xr:uid="{00000000-0005-0000-0000-000000070000}"/>
    <cellStyle name="40% - Accent3 11" xfId="5624" xr:uid="{00000000-0005-0000-0000-000001070000}"/>
    <cellStyle name="40% - Accent3 2" xfId="270" xr:uid="{00000000-0005-0000-0000-000002070000}"/>
    <cellStyle name="40% - Accent3 2 2" xfId="296" xr:uid="{00000000-0005-0000-0000-000003070000}"/>
    <cellStyle name="40% - Accent3 2 2 2" xfId="421" xr:uid="{00000000-0005-0000-0000-000004070000}"/>
    <cellStyle name="40% - Accent3 2 2 3" xfId="3694" xr:uid="{00000000-0005-0000-0000-000005070000}"/>
    <cellStyle name="40% - Accent3 2 3" xfId="322" xr:uid="{00000000-0005-0000-0000-000006070000}"/>
    <cellStyle name="40% - Accent3 2 3 2" xfId="3720" xr:uid="{00000000-0005-0000-0000-000007070000}"/>
    <cellStyle name="40% - Accent3 2 4" xfId="352" xr:uid="{00000000-0005-0000-0000-000008070000}"/>
    <cellStyle name="40% - Accent3 2 4 2" xfId="3746" xr:uid="{00000000-0005-0000-0000-000009070000}"/>
    <cellStyle name="40% - Accent3 2 5" xfId="394" xr:uid="{00000000-0005-0000-0000-00000A070000}"/>
    <cellStyle name="40% - Accent3 2 6" xfId="2375" xr:uid="{00000000-0005-0000-0000-00000B070000}"/>
    <cellStyle name="40% - Accent3 2 6 2" xfId="4467" xr:uid="{00000000-0005-0000-0000-00000C070000}"/>
    <cellStyle name="40% - Accent3 2 7" xfId="3668" xr:uid="{00000000-0005-0000-0000-00000D070000}"/>
    <cellStyle name="40% - Accent3 2 8" xfId="5913" xr:uid="{00000000-0005-0000-0000-00000E070000}"/>
    <cellStyle name="40% - Accent3 3" xfId="257" xr:uid="{00000000-0005-0000-0000-00000F070000}"/>
    <cellStyle name="40% - Accent3 3 2" xfId="530" xr:uid="{00000000-0005-0000-0000-000010070000}"/>
    <cellStyle name="40% - Accent3 3 2 2" xfId="2471" xr:uid="{00000000-0005-0000-0000-000011070000}"/>
    <cellStyle name="40% - Accent3 3 2 2 2" xfId="4556" xr:uid="{00000000-0005-0000-0000-000012070000}"/>
    <cellStyle name="40% - Accent3 3 2 3" xfId="3070" xr:uid="{00000000-0005-0000-0000-000013070000}"/>
    <cellStyle name="40% - Accent3 3 2 3 2" xfId="5155" xr:uid="{00000000-0005-0000-0000-000014070000}"/>
    <cellStyle name="40% - Accent3 3 2 4" xfId="3828" xr:uid="{00000000-0005-0000-0000-000015070000}"/>
    <cellStyle name="40% - Accent3 3 3" xfId="470" xr:uid="{00000000-0005-0000-0000-000016070000}"/>
    <cellStyle name="40% - Accent3 3 3 2" xfId="3769" xr:uid="{00000000-0005-0000-0000-000017070000}"/>
    <cellStyle name="40% - Accent3 3 4" xfId="2412" xr:uid="{00000000-0005-0000-0000-000018070000}"/>
    <cellStyle name="40% - Accent3 3 4 2" xfId="4497" xr:uid="{00000000-0005-0000-0000-000019070000}"/>
    <cellStyle name="40% - Accent3 3 5" xfId="3011" xr:uid="{00000000-0005-0000-0000-00001A070000}"/>
    <cellStyle name="40% - Accent3 3 5 2" xfId="5096" xr:uid="{00000000-0005-0000-0000-00001B070000}"/>
    <cellStyle name="40% - Accent3 3 6" xfId="3655" xr:uid="{00000000-0005-0000-0000-00001C070000}"/>
    <cellStyle name="40% - Accent3 4" xfId="283" xr:uid="{00000000-0005-0000-0000-00001D070000}"/>
    <cellStyle name="40% - Accent3 4 2" xfId="550" xr:uid="{00000000-0005-0000-0000-00001E070000}"/>
    <cellStyle name="40% - Accent3 4 2 2" xfId="2491" xr:uid="{00000000-0005-0000-0000-00001F070000}"/>
    <cellStyle name="40% - Accent3 4 2 2 2" xfId="4576" xr:uid="{00000000-0005-0000-0000-000020070000}"/>
    <cellStyle name="40% - Accent3 4 2 3" xfId="3090" xr:uid="{00000000-0005-0000-0000-000021070000}"/>
    <cellStyle name="40% - Accent3 4 2 3 2" xfId="5175" xr:uid="{00000000-0005-0000-0000-000022070000}"/>
    <cellStyle name="40% - Accent3 4 2 4" xfId="3848" xr:uid="{00000000-0005-0000-0000-000023070000}"/>
    <cellStyle name="40% - Accent3 4 3" xfId="494" xr:uid="{00000000-0005-0000-0000-000024070000}"/>
    <cellStyle name="40% - Accent3 4 3 2" xfId="3792" xr:uid="{00000000-0005-0000-0000-000025070000}"/>
    <cellStyle name="40% - Accent3 4 4" xfId="2435" xr:uid="{00000000-0005-0000-0000-000026070000}"/>
    <cellStyle name="40% - Accent3 4 4 2" xfId="4520" xr:uid="{00000000-0005-0000-0000-000027070000}"/>
    <cellStyle name="40% - Accent3 4 5" xfId="3034" xr:uid="{00000000-0005-0000-0000-000028070000}"/>
    <cellStyle name="40% - Accent3 4 5 2" xfId="5119" xr:uid="{00000000-0005-0000-0000-000029070000}"/>
    <cellStyle name="40% - Accent3 4 6" xfId="3681" xr:uid="{00000000-0005-0000-0000-00002A070000}"/>
    <cellStyle name="40% - Accent3 5" xfId="309" xr:uid="{00000000-0005-0000-0000-00002B070000}"/>
    <cellStyle name="40% - Accent3 5 2" xfId="3707" xr:uid="{00000000-0005-0000-0000-00002C070000}"/>
    <cellStyle name="40% - Accent3 6" xfId="339" xr:uid="{00000000-0005-0000-0000-00002D070000}"/>
    <cellStyle name="40% - Accent3 6 2" xfId="3733" xr:uid="{00000000-0005-0000-0000-00002E070000}"/>
    <cellStyle name="40% - Accent3 7" xfId="2362" xr:uid="{00000000-0005-0000-0000-00002F070000}"/>
    <cellStyle name="40% - Accent3 7 2" xfId="4454" xr:uid="{00000000-0005-0000-0000-000030070000}"/>
    <cellStyle name="40% - Accent3 8" xfId="2977" xr:uid="{00000000-0005-0000-0000-000031070000}"/>
    <cellStyle name="40% - Accent3 8 2" xfId="5062" xr:uid="{00000000-0005-0000-0000-000032070000}"/>
    <cellStyle name="40% - Accent3 9" xfId="2992" xr:uid="{00000000-0005-0000-0000-000033070000}"/>
    <cellStyle name="40% - Accent3 9 2" xfId="5077" xr:uid="{00000000-0005-0000-0000-000034070000}"/>
    <cellStyle name="40% - Accent4" xfId="27" builtinId="43" customBuiltin="1"/>
    <cellStyle name="40% - Accent4 10" xfId="3517" xr:uid="{00000000-0005-0000-0000-000036070000}"/>
    <cellStyle name="40% - Accent4 11" xfId="5626" xr:uid="{00000000-0005-0000-0000-000037070000}"/>
    <cellStyle name="40% - Accent4 2" xfId="272" xr:uid="{00000000-0005-0000-0000-000038070000}"/>
    <cellStyle name="40% - Accent4 2 2" xfId="298" xr:uid="{00000000-0005-0000-0000-000039070000}"/>
    <cellStyle name="40% - Accent4 2 2 2" xfId="422" xr:uid="{00000000-0005-0000-0000-00003A070000}"/>
    <cellStyle name="40% - Accent4 2 2 3" xfId="3696" xr:uid="{00000000-0005-0000-0000-00003B070000}"/>
    <cellStyle name="40% - Accent4 2 3" xfId="324" xr:uid="{00000000-0005-0000-0000-00003C070000}"/>
    <cellStyle name="40% - Accent4 2 3 2" xfId="3722" xr:uid="{00000000-0005-0000-0000-00003D070000}"/>
    <cellStyle name="40% - Accent4 2 4" xfId="354" xr:uid="{00000000-0005-0000-0000-00003E070000}"/>
    <cellStyle name="40% - Accent4 2 4 2" xfId="3748" xr:uid="{00000000-0005-0000-0000-00003F070000}"/>
    <cellStyle name="40% - Accent4 2 5" xfId="385" xr:uid="{00000000-0005-0000-0000-000040070000}"/>
    <cellStyle name="40% - Accent4 2 6" xfId="2377" xr:uid="{00000000-0005-0000-0000-000041070000}"/>
    <cellStyle name="40% - Accent4 2 6 2" xfId="4469" xr:uid="{00000000-0005-0000-0000-000042070000}"/>
    <cellStyle name="40% - Accent4 2 7" xfId="3670" xr:uid="{00000000-0005-0000-0000-000043070000}"/>
    <cellStyle name="40% - Accent4 2 8" xfId="5914" xr:uid="{00000000-0005-0000-0000-000044070000}"/>
    <cellStyle name="40% - Accent4 3" xfId="259" xr:uid="{00000000-0005-0000-0000-000045070000}"/>
    <cellStyle name="40% - Accent4 3 2" xfId="532" xr:uid="{00000000-0005-0000-0000-000046070000}"/>
    <cellStyle name="40% - Accent4 3 2 2" xfId="2473" xr:uid="{00000000-0005-0000-0000-000047070000}"/>
    <cellStyle name="40% - Accent4 3 2 2 2" xfId="4558" xr:uid="{00000000-0005-0000-0000-000048070000}"/>
    <cellStyle name="40% - Accent4 3 2 3" xfId="3072" xr:uid="{00000000-0005-0000-0000-000049070000}"/>
    <cellStyle name="40% - Accent4 3 2 3 2" xfId="5157" xr:uid="{00000000-0005-0000-0000-00004A070000}"/>
    <cellStyle name="40% - Accent4 3 2 4" xfId="3830" xr:uid="{00000000-0005-0000-0000-00004B070000}"/>
    <cellStyle name="40% - Accent4 3 3" xfId="472" xr:uid="{00000000-0005-0000-0000-00004C070000}"/>
    <cellStyle name="40% - Accent4 3 3 2" xfId="3771" xr:uid="{00000000-0005-0000-0000-00004D070000}"/>
    <cellStyle name="40% - Accent4 3 4" xfId="2414" xr:uid="{00000000-0005-0000-0000-00004E070000}"/>
    <cellStyle name="40% - Accent4 3 4 2" xfId="4499" xr:uid="{00000000-0005-0000-0000-00004F070000}"/>
    <cellStyle name="40% - Accent4 3 5" xfId="3013" xr:uid="{00000000-0005-0000-0000-000050070000}"/>
    <cellStyle name="40% - Accent4 3 5 2" xfId="5098" xr:uid="{00000000-0005-0000-0000-000051070000}"/>
    <cellStyle name="40% - Accent4 3 6" xfId="3657" xr:uid="{00000000-0005-0000-0000-000052070000}"/>
    <cellStyle name="40% - Accent4 4" xfId="285" xr:uid="{00000000-0005-0000-0000-000053070000}"/>
    <cellStyle name="40% - Accent4 4 2" xfId="552" xr:uid="{00000000-0005-0000-0000-000054070000}"/>
    <cellStyle name="40% - Accent4 4 2 2" xfId="2493" xr:uid="{00000000-0005-0000-0000-000055070000}"/>
    <cellStyle name="40% - Accent4 4 2 2 2" xfId="4578" xr:uid="{00000000-0005-0000-0000-000056070000}"/>
    <cellStyle name="40% - Accent4 4 2 3" xfId="3092" xr:uid="{00000000-0005-0000-0000-000057070000}"/>
    <cellStyle name="40% - Accent4 4 2 3 2" xfId="5177" xr:uid="{00000000-0005-0000-0000-000058070000}"/>
    <cellStyle name="40% - Accent4 4 2 4" xfId="3850" xr:uid="{00000000-0005-0000-0000-000059070000}"/>
    <cellStyle name="40% - Accent4 4 3" xfId="496" xr:uid="{00000000-0005-0000-0000-00005A070000}"/>
    <cellStyle name="40% - Accent4 4 3 2" xfId="3794" xr:uid="{00000000-0005-0000-0000-00005B070000}"/>
    <cellStyle name="40% - Accent4 4 4" xfId="2437" xr:uid="{00000000-0005-0000-0000-00005C070000}"/>
    <cellStyle name="40% - Accent4 4 4 2" xfId="4522" xr:uid="{00000000-0005-0000-0000-00005D070000}"/>
    <cellStyle name="40% - Accent4 4 5" xfId="3036" xr:uid="{00000000-0005-0000-0000-00005E070000}"/>
    <cellStyle name="40% - Accent4 4 5 2" xfId="5121" xr:uid="{00000000-0005-0000-0000-00005F070000}"/>
    <cellStyle name="40% - Accent4 4 6" xfId="3683" xr:uid="{00000000-0005-0000-0000-000060070000}"/>
    <cellStyle name="40% - Accent4 5" xfId="311" xr:uid="{00000000-0005-0000-0000-000061070000}"/>
    <cellStyle name="40% - Accent4 5 2" xfId="3709" xr:uid="{00000000-0005-0000-0000-000062070000}"/>
    <cellStyle name="40% - Accent4 6" xfId="341" xr:uid="{00000000-0005-0000-0000-000063070000}"/>
    <cellStyle name="40% - Accent4 6 2" xfId="3735" xr:uid="{00000000-0005-0000-0000-000064070000}"/>
    <cellStyle name="40% - Accent4 7" xfId="2364" xr:uid="{00000000-0005-0000-0000-000065070000}"/>
    <cellStyle name="40% - Accent4 7 2" xfId="4456" xr:uid="{00000000-0005-0000-0000-000066070000}"/>
    <cellStyle name="40% - Accent4 8" xfId="2979" xr:uid="{00000000-0005-0000-0000-000067070000}"/>
    <cellStyle name="40% - Accent4 8 2" xfId="5064" xr:uid="{00000000-0005-0000-0000-000068070000}"/>
    <cellStyle name="40% - Accent4 9" xfId="2994" xr:uid="{00000000-0005-0000-0000-000069070000}"/>
    <cellStyle name="40% - Accent4 9 2" xfId="5079" xr:uid="{00000000-0005-0000-0000-00006A070000}"/>
    <cellStyle name="40% - Accent5" xfId="30" builtinId="47" customBuiltin="1"/>
    <cellStyle name="40% - Accent5 10" xfId="3519" xr:uid="{00000000-0005-0000-0000-00006C070000}"/>
    <cellStyle name="40% - Accent5 11" xfId="5628" xr:uid="{00000000-0005-0000-0000-00006D070000}"/>
    <cellStyle name="40% - Accent5 2" xfId="274" xr:uid="{00000000-0005-0000-0000-00006E070000}"/>
    <cellStyle name="40% - Accent5 2 2" xfId="300" xr:uid="{00000000-0005-0000-0000-00006F070000}"/>
    <cellStyle name="40% - Accent5 2 2 2" xfId="423" xr:uid="{00000000-0005-0000-0000-000070070000}"/>
    <cellStyle name="40% - Accent5 2 2 3" xfId="3698" xr:uid="{00000000-0005-0000-0000-000071070000}"/>
    <cellStyle name="40% - Accent5 2 3" xfId="326" xr:uid="{00000000-0005-0000-0000-000072070000}"/>
    <cellStyle name="40% - Accent5 2 3 2" xfId="3724" xr:uid="{00000000-0005-0000-0000-000073070000}"/>
    <cellStyle name="40% - Accent5 2 4" xfId="356" xr:uid="{00000000-0005-0000-0000-000074070000}"/>
    <cellStyle name="40% - Accent5 2 4 2" xfId="3750" xr:uid="{00000000-0005-0000-0000-000075070000}"/>
    <cellStyle name="40% - Accent5 2 5" xfId="384" xr:uid="{00000000-0005-0000-0000-000076070000}"/>
    <cellStyle name="40% - Accent5 2 6" xfId="2379" xr:uid="{00000000-0005-0000-0000-000077070000}"/>
    <cellStyle name="40% - Accent5 2 6 2" xfId="4471" xr:uid="{00000000-0005-0000-0000-000078070000}"/>
    <cellStyle name="40% - Accent5 2 7" xfId="3672" xr:uid="{00000000-0005-0000-0000-000079070000}"/>
    <cellStyle name="40% - Accent5 2 8" xfId="5915" xr:uid="{00000000-0005-0000-0000-00007A070000}"/>
    <cellStyle name="40% - Accent5 3" xfId="261" xr:uid="{00000000-0005-0000-0000-00007B070000}"/>
    <cellStyle name="40% - Accent5 3 2" xfId="534" xr:uid="{00000000-0005-0000-0000-00007C070000}"/>
    <cellStyle name="40% - Accent5 3 2 2" xfId="2475" xr:uid="{00000000-0005-0000-0000-00007D070000}"/>
    <cellStyle name="40% - Accent5 3 2 2 2" xfId="4560" xr:uid="{00000000-0005-0000-0000-00007E070000}"/>
    <cellStyle name="40% - Accent5 3 2 3" xfId="3074" xr:uid="{00000000-0005-0000-0000-00007F070000}"/>
    <cellStyle name="40% - Accent5 3 2 3 2" xfId="5159" xr:uid="{00000000-0005-0000-0000-000080070000}"/>
    <cellStyle name="40% - Accent5 3 2 4" xfId="3832" xr:uid="{00000000-0005-0000-0000-000081070000}"/>
    <cellStyle name="40% - Accent5 3 3" xfId="474" xr:uid="{00000000-0005-0000-0000-000082070000}"/>
    <cellStyle name="40% - Accent5 3 3 2" xfId="3773" xr:uid="{00000000-0005-0000-0000-000083070000}"/>
    <cellStyle name="40% - Accent5 3 4" xfId="2416" xr:uid="{00000000-0005-0000-0000-000084070000}"/>
    <cellStyle name="40% - Accent5 3 4 2" xfId="4501" xr:uid="{00000000-0005-0000-0000-000085070000}"/>
    <cellStyle name="40% - Accent5 3 5" xfId="3015" xr:uid="{00000000-0005-0000-0000-000086070000}"/>
    <cellStyle name="40% - Accent5 3 5 2" xfId="5100" xr:uid="{00000000-0005-0000-0000-000087070000}"/>
    <cellStyle name="40% - Accent5 3 6" xfId="3659" xr:uid="{00000000-0005-0000-0000-000088070000}"/>
    <cellStyle name="40% - Accent5 4" xfId="287" xr:uid="{00000000-0005-0000-0000-000089070000}"/>
    <cellStyle name="40% - Accent5 4 2" xfId="554" xr:uid="{00000000-0005-0000-0000-00008A070000}"/>
    <cellStyle name="40% - Accent5 4 2 2" xfId="2495" xr:uid="{00000000-0005-0000-0000-00008B070000}"/>
    <cellStyle name="40% - Accent5 4 2 2 2" xfId="4580" xr:uid="{00000000-0005-0000-0000-00008C070000}"/>
    <cellStyle name="40% - Accent5 4 2 3" xfId="3094" xr:uid="{00000000-0005-0000-0000-00008D070000}"/>
    <cellStyle name="40% - Accent5 4 2 3 2" xfId="5179" xr:uid="{00000000-0005-0000-0000-00008E070000}"/>
    <cellStyle name="40% - Accent5 4 2 4" xfId="3852" xr:uid="{00000000-0005-0000-0000-00008F070000}"/>
    <cellStyle name="40% - Accent5 4 3" xfId="498" xr:uid="{00000000-0005-0000-0000-000090070000}"/>
    <cellStyle name="40% - Accent5 4 3 2" xfId="3796" xr:uid="{00000000-0005-0000-0000-000091070000}"/>
    <cellStyle name="40% - Accent5 4 4" xfId="2439" xr:uid="{00000000-0005-0000-0000-000092070000}"/>
    <cellStyle name="40% - Accent5 4 4 2" xfId="4524" xr:uid="{00000000-0005-0000-0000-000093070000}"/>
    <cellStyle name="40% - Accent5 4 5" xfId="3038" xr:uid="{00000000-0005-0000-0000-000094070000}"/>
    <cellStyle name="40% - Accent5 4 5 2" xfId="5123" xr:uid="{00000000-0005-0000-0000-000095070000}"/>
    <cellStyle name="40% - Accent5 4 6" xfId="3685" xr:uid="{00000000-0005-0000-0000-000096070000}"/>
    <cellStyle name="40% - Accent5 5" xfId="313" xr:uid="{00000000-0005-0000-0000-000097070000}"/>
    <cellStyle name="40% - Accent5 5 2" xfId="3711" xr:uid="{00000000-0005-0000-0000-000098070000}"/>
    <cellStyle name="40% - Accent5 6" xfId="343" xr:uid="{00000000-0005-0000-0000-000099070000}"/>
    <cellStyle name="40% - Accent5 6 2" xfId="3737" xr:uid="{00000000-0005-0000-0000-00009A070000}"/>
    <cellStyle name="40% - Accent5 7" xfId="2366" xr:uid="{00000000-0005-0000-0000-00009B070000}"/>
    <cellStyle name="40% - Accent5 7 2" xfId="4458" xr:uid="{00000000-0005-0000-0000-00009C070000}"/>
    <cellStyle name="40% - Accent5 8" xfId="2981" xr:uid="{00000000-0005-0000-0000-00009D070000}"/>
    <cellStyle name="40% - Accent5 8 2" xfId="5066" xr:uid="{00000000-0005-0000-0000-00009E070000}"/>
    <cellStyle name="40% - Accent5 9" xfId="2996" xr:uid="{00000000-0005-0000-0000-00009F070000}"/>
    <cellStyle name="40% - Accent5 9 2" xfId="5081" xr:uid="{00000000-0005-0000-0000-0000A0070000}"/>
    <cellStyle name="40% - Accent6" xfId="33" builtinId="51" customBuiltin="1"/>
    <cellStyle name="40% - Accent6 10" xfId="3521" xr:uid="{00000000-0005-0000-0000-0000A2070000}"/>
    <cellStyle name="40% - Accent6 11" xfId="5630" xr:uid="{00000000-0005-0000-0000-0000A3070000}"/>
    <cellStyle name="40% - Accent6 2" xfId="276" xr:uid="{00000000-0005-0000-0000-0000A4070000}"/>
    <cellStyle name="40% - Accent6 2 2" xfId="302" xr:uid="{00000000-0005-0000-0000-0000A5070000}"/>
    <cellStyle name="40% - Accent6 2 2 2" xfId="424" xr:uid="{00000000-0005-0000-0000-0000A6070000}"/>
    <cellStyle name="40% - Accent6 2 2 3" xfId="3700" xr:uid="{00000000-0005-0000-0000-0000A7070000}"/>
    <cellStyle name="40% - Accent6 2 3" xfId="328" xr:uid="{00000000-0005-0000-0000-0000A8070000}"/>
    <cellStyle name="40% - Accent6 2 3 2" xfId="3726" xr:uid="{00000000-0005-0000-0000-0000A9070000}"/>
    <cellStyle name="40% - Accent6 2 4" xfId="358" xr:uid="{00000000-0005-0000-0000-0000AA070000}"/>
    <cellStyle name="40% - Accent6 2 4 2" xfId="3752" xr:uid="{00000000-0005-0000-0000-0000AB070000}"/>
    <cellStyle name="40% - Accent6 2 5" xfId="367" xr:uid="{00000000-0005-0000-0000-0000AC070000}"/>
    <cellStyle name="40% - Accent6 2 6" xfId="2381" xr:uid="{00000000-0005-0000-0000-0000AD070000}"/>
    <cellStyle name="40% - Accent6 2 6 2" xfId="4473" xr:uid="{00000000-0005-0000-0000-0000AE070000}"/>
    <cellStyle name="40% - Accent6 2 7" xfId="3674" xr:uid="{00000000-0005-0000-0000-0000AF070000}"/>
    <cellStyle name="40% - Accent6 2 8" xfId="5916" xr:uid="{00000000-0005-0000-0000-0000B0070000}"/>
    <cellStyle name="40% - Accent6 3" xfId="263" xr:uid="{00000000-0005-0000-0000-0000B1070000}"/>
    <cellStyle name="40% - Accent6 3 2" xfId="536" xr:uid="{00000000-0005-0000-0000-0000B2070000}"/>
    <cellStyle name="40% - Accent6 3 2 2" xfId="2477" xr:uid="{00000000-0005-0000-0000-0000B3070000}"/>
    <cellStyle name="40% - Accent6 3 2 2 2" xfId="4562" xr:uid="{00000000-0005-0000-0000-0000B4070000}"/>
    <cellStyle name="40% - Accent6 3 2 3" xfId="3076" xr:uid="{00000000-0005-0000-0000-0000B5070000}"/>
    <cellStyle name="40% - Accent6 3 2 3 2" xfId="5161" xr:uid="{00000000-0005-0000-0000-0000B6070000}"/>
    <cellStyle name="40% - Accent6 3 2 4" xfId="3834" xr:uid="{00000000-0005-0000-0000-0000B7070000}"/>
    <cellStyle name="40% - Accent6 3 3" xfId="476" xr:uid="{00000000-0005-0000-0000-0000B8070000}"/>
    <cellStyle name="40% - Accent6 3 3 2" xfId="3775" xr:uid="{00000000-0005-0000-0000-0000B9070000}"/>
    <cellStyle name="40% - Accent6 3 4" xfId="2418" xr:uid="{00000000-0005-0000-0000-0000BA070000}"/>
    <cellStyle name="40% - Accent6 3 4 2" xfId="4503" xr:uid="{00000000-0005-0000-0000-0000BB070000}"/>
    <cellStyle name="40% - Accent6 3 5" xfId="3017" xr:uid="{00000000-0005-0000-0000-0000BC070000}"/>
    <cellStyle name="40% - Accent6 3 5 2" xfId="5102" xr:uid="{00000000-0005-0000-0000-0000BD070000}"/>
    <cellStyle name="40% - Accent6 3 6" xfId="3661" xr:uid="{00000000-0005-0000-0000-0000BE070000}"/>
    <cellStyle name="40% - Accent6 4" xfId="289" xr:uid="{00000000-0005-0000-0000-0000BF070000}"/>
    <cellStyle name="40% - Accent6 4 2" xfId="556" xr:uid="{00000000-0005-0000-0000-0000C0070000}"/>
    <cellStyle name="40% - Accent6 4 2 2" xfId="2497" xr:uid="{00000000-0005-0000-0000-0000C1070000}"/>
    <cellStyle name="40% - Accent6 4 2 2 2" xfId="4582" xr:uid="{00000000-0005-0000-0000-0000C2070000}"/>
    <cellStyle name="40% - Accent6 4 2 3" xfId="3096" xr:uid="{00000000-0005-0000-0000-0000C3070000}"/>
    <cellStyle name="40% - Accent6 4 2 3 2" xfId="5181" xr:uid="{00000000-0005-0000-0000-0000C4070000}"/>
    <cellStyle name="40% - Accent6 4 2 4" xfId="3854" xr:uid="{00000000-0005-0000-0000-0000C5070000}"/>
    <cellStyle name="40% - Accent6 4 3" xfId="500" xr:uid="{00000000-0005-0000-0000-0000C6070000}"/>
    <cellStyle name="40% - Accent6 4 3 2" xfId="3798" xr:uid="{00000000-0005-0000-0000-0000C7070000}"/>
    <cellStyle name="40% - Accent6 4 4" xfId="2441" xr:uid="{00000000-0005-0000-0000-0000C8070000}"/>
    <cellStyle name="40% - Accent6 4 4 2" xfId="4526" xr:uid="{00000000-0005-0000-0000-0000C9070000}"/>
    <cellStyle name="40% - Accent6 4 5" xfId="3040" xr:uid="{00000000-0005-0000-0000-0000CA070000}"/>
    <cellStyle name="40% - Accent6 4 5 2" xfId="5125" xr:uid="{00000000-0005-0000-0000-0000CB070000}"/>
    <cellStyle name="40% - Accent6 4 6" xfId="3687" xr:uid="{00000000-0005-0000-0000-0000CC070000}"/>
    <cellStyle name="40% - Accent6 5" xfId="315" xr:uid="{00000000-0005-0000-0000-0000CD070000}"/>
    <cellStyle name="40% - Accent6 5 2" xfId="3713" xr:uid="{00000000-0005-0000-0000-0000CE070000}"/>
    <cellStyle name="40% - Accent6 6" xfId="345" xr:uid="{00000000-0005-0000-0000-0000CF070000}"/>
    <cellStyle name="40% - Accent6 6 2" xfId="3739" xr:uid="{00000000-0005-0000-0000-0000D0070000}"/>
    <cellStyle name="40% - Accent6 7" xfId="2368" xr:uid="{00000000-0005-0000-0000-0000D1070000}"/>
    <cellStyle name="40% - Accent6 7 2" xfId="4460" xr:uid="{00000000-0005-0000-0000-0000D2070000}"/>
    <cellStyle name="40% - Accent6 8" xfId="2983" xr:uid="{00000000-0005-0000-0000-0000D3070000}"/>
    <cellStyle name="40% - Accent6 8 2" xfId="5068" xr:uid="{00000000-0005-0000-0000-0000D4070000}"/>
    <cellStyle name="40% - Accent6 9" xfId="2998" xr:uid="{00000000-0005-0000-0000-0000D5070000}"/>
    <cellStyle name="40% - Accent6 9 2" xfId="5083" xr:uid="{00000000-0005-0000-0000-0000D6070000}"/>
    <cellStyle name="40% - Акцент1" xfId="5855" xr:uid="{00000000-0005-0000-0000-0000D7070000}"/>
    <cellStyle name="40% - Акцент1 10" xfId="761" xr:uid="{00000000-0005-0000-0000-0000D8070000}"/>
    <cellStyle name="40% - Акцент1 10 2" xfId="2702" xr:uid="{00000000-0005-0000-0000-0000D9070000}"/>
    <cellStyle name="40% - Акцент1 10 2 2" xfId="4787" xr:uid="{00000000-0005-0000-0000-0000DA070000}"/>
    <cellStyle name="40% - Акцент1 10 3" xfId="3301" xr:uid="{00000000-0005-0000-0000-0000DB070000}"/>
    <cellStyle name="40% - Акцент1 10 3 2" xfId="5386" xr:uid="{00000000-0005-0000-0000-0000DC070000}"/>
    <cellStyle name="40% - Акцент1 10 4" xfId="4059" xr:uid="{00000000-0005-0000-0000-0000DD070000}"/>
    <cellStyle name="40% - Акцент1 11" xfId="762" xr:uid="{00000000-0005-0000-0000-0000DE070000}"/>
    <cellStyle name="40% - Акцент1 11 2" xfId="2703" xr:uid="{00000000-0005-0000-0000-0000DF070000}"/>
    <cellStyle name="40% - Акцент1 11 2 2" xfId="4788" xr:uid="{00000000-0005-0000-0000-0000E0070000}"/>
    <cellStyle name="40% - Акцент1 11 3" xfId="3302" xr:uid="{00000000-0005-0000-0000-0000E1070000}"/>
    <cellStyle name="40% - Акцент1 11 3 2" xfId="5387" xr:uid="{00000000-0005-0000-0000-0000E2070000}"/>
    <cellStyle name="40% - Акцент1 11 4" xfId="4060" xr:uid="{00000000-0005-0000-0000-0000E3070000}"/>
    <cellStyle name="40% - Акцент1 12" xfId="763" xr:uid="{00000000-0005-0000-0000-0000E4070000}"/>
    <cellStyle name="40% - Акцент1 12 2" xfId="2704" xr:uid="{00000000-0005-0000-0000-0000E5070000}"/>
    <cellStyle name="40% - Акцент1 12 2 2" xfId="4789" xr:uid="{00000000-0005-0000-0000-0000E6070000}"/>
    <cellStyle name="40% - Акцент1 12 3" xfId="3303" xr:uid="{00000000-0005-0000-0000-0000E7070000}"/>
    <cellStyle name="40% - Акцент1 12 3 2" xfId="5388" xr:uid="{00000000-0005-0000-0000-0000E8070000}"/>
    <cellStyle name="40% - Акцент1 12 4" xfId="4061" xr:uid="{00000000-0005-0000-0000-0000E9070000}"/>
    <cellStyle name="40% - Акцент1 13" xfId="764" xr:uid="{00000000-0005-0000-0000-0000EA070000}"/>
    <cellStyle name="40% - Акцент1 13 2" xfId="2705" xr:uid="{00000000-0005-0000-0000-0000EB070000}"/>
    <cellStyle name="40% - Акцент1 13 2 2" xfId="4790" xr:uid="{00000000-0005-0000-0000-0000EC070000}"/>
    <cellStyle name="40% - Акцент1 13 3" xfId="3304" xr:uid="{00000000-0005-0000-0000-0000ED070000}"/>
    <cellStyle name="40% - Акцент1 13 3 2" xfId="5389" xr:uid="{00000000-0005-0000-0000-0000EE070000}"/>
    <cellStyle name="40% - Акцент1 13 4" xfId="4062" xr:uid="{00000000-0005-0000-0000-0000EF070000}"/>
    <cellStyle name="40% - Акцент1 14" xfId="765" xr:uid="{00000000-0005-0000-0000-0000F0070000}"/>
    <cellStyle name="40% - Акцент1 14 2" xfId="2706" xr:uid="{00000000-0005-0000-0000-0000F1070000}"/>
    <cellStyle name="40% - Акцент1 14 2 2" xfId="4791" xr:uid="{00000000-0005-0000-0000-0000F2070000}"/>
    <cellStyle name="40% - Акцент1 14 3" xfId="3305" xr:uid="{00000000-0005-0000-0000-0000F3070000}"/>
    <cellStyle name="40% - Акцент1 14 3 2" xfId="5390" xr:uid="{00000000-0005-0000-0000-0000F4070000}"/>
    <cellStyle name="40% - Акцент1 14 4" xfId="4063" xr:uid="{00000000-0005-0000-0000-0000F5070000}"/>
    <cellStyle name="40% - Акцент1 15" xfId="766" xr:uid="{00000000-0005-0000-0000-0000F6070000}"/>
    <cellStyle name="40% - Акцент1 15 2" xfId="2707" xr:uid="{00000000-0005-0000-0000-0000F7070000}"/>
    <cellStyle name="40% - Акцент1 15 2 2" xfId="4792" xr:uid="{00000000-0005-0000-0000-0000F8070000}"/>
    <cellStyle name="40% - Акцент1 15 3" xfId="3306" xr:uid="{00000000-0005-0000-0000-0000F9070000}"/>
    <cellStyle name="40% - Акцент1 15 3 2" xfId="5391" xr:uid="{00000000-0005-0000-0000-0000FA070000}"/>
    <cellStyle name="40% - Акцент1 15 4" xfId="4064" xr:uid="{00000000-0005-0000-0000-0000FB070000}"/>
    <cellStyle name="40% - Акцент1 16" xfId="767" xr:uid="{00000000-0005-0000-0000-0000FC070000}"/>
    <cellStyle name="40% - Акцент1 16 2" xfId="2708" xr:uid="{00000000-0005-0000-0000-0000FD070000}"/>
    <cellStyle name="40% - Акцент1 16 2 2" xfId="4793" xr:uid="{00000000-0005-0000-0000-0000FE070000}"/>
    <cellStyle name="40% - Акцент1 16 3" xfId="3307" xr:uid="{00000000-0005-0000-0000-0000FF070000}"/>
    <cellStyle name="40% - Акцент1 16 3 2" xfId="5392" xr:uid="{00000000-0005-0000-0000-000000080000}"/>
    <cellStyle name="40% - Акцент1 16 4" xfId="4065" xr:uid="{00000000-0005-0000-0000-000001080000}"/>
    <cellStyle name="40% - Акцент1 17" xfId="768" xr:uid="{00000000-0005-0000-0000-000002080000}"/>
    <cellStyle name="40% - Акцент1 17 2" xfId="2709" xr:uid="{00000000-0005-0000-0000-000003080000}"/>
    <cellStyle name="40% - Акцент1 17 2 2" xfId="4794" xr:uid="{00000000-0005-0000-0000-000004080000}"/>
    <cellStyle name="40% - Акцент1 17 3" xfId="3308" xr:uid="{00000000-0005-0000-0000-000005080000}"/>
    <cellStyle name="40% - Акцент1 17 3 2" xfId="5393" xr:uid="{00000000-0005-0000-0000-000006080000}"/>
    <cellStyle name="40% - Акцент1 17 4" xfId="4066" xr:uid="{00000000-0005-0000-0000-000007080000}"/>
    <cellStyle name="40% - Акцент1 18" xfId="769" xr:uid="{00000000-0005-0000-0000-000008080000}"/>
    <cellStyle name="40% - Акцент1 18 2" xfId="2710" xr:uid="{00000000-0005-0000-0000-000009080000}"/>
    <cellStyle name="40% - Акцент1 18 2 2" xfId="4795" xr:uid="{00000000-0005-0000-0000-00000A080000}"/>
    <cellStyle name="40% - Акцент1 18 3" xfId="3309" xr:uid="{00000000-0005-0000-0000-00000B080000}"/>
    <cellStyle name="40% - Акцент1 18 3 2" xfId="5394" xr:uid="{00000000-0005-0000-0000-00000C080000}"/>
    <cellStyle name="40% - Акцент1 18 4" xfId="4067" xr:uid="{00000000-0005-0000-0000-00000D080000}"/>
    <cellStyle name="40% - Акцент1 19" xfId="770" xr:uid="{00000000-0005-0000-0000-00000E080000}"/>
    <cellStyle name="40% - Акцент1 19 2" xfId="2711" xr:uid="{00000000-0005-0000-0000-00000F080000}"/>
    <cellStyle name="40% - Акцент1 19 2 2" xfId="4796" xr:uid="{00000000-0005-0000-0000-000010080000}"/>
    <cellStyle name="40% - Акцент1 19 3" xfId="3310" xr:uid="{00000000-0005-0000-0000-000011080000}"/>
    <cellStyle name="40% - Акцент1 19 3 2" xfId="5395" xr:uid="{00000000-0005-0000-0000-000012080000}"/>
    <cellStyle name="40% - Акцент1 19 4" xfId="4068" xr:uid="{00000000-0005-0000-0000-000013080000}"/>
    <cellStyle name="40% - Акцент1 2" xfId="512" xr:uid="{00000000-0005-0000-0000-000014080000}"/>
    <cellStyle name="40% — акцент1 2" xfId="2385" xr:uid="{00000000-0005-0000-0000-000015080000}"/>
    <cellStyle name="40% - Акцент1 2 10" xfId="4436" xr:uid="{00000000-0005-0000-0000-000016080000}"/>
    <cellStyle name="40% - Акцент1 2 2" xfId="2453" xr:uid="{00000000-0005-0000-0000-000017080000}"/>
    <cellStyle name="40% — акцент1 2 2" xfId="4476" xr:uid="{00000000-0005-0000-0000-000018080000}"/>
    <cellStyle name="40% - Акцент1 2 2 2" xfId="4538" xr:uid="{00000000-0005-0000-0000-000019080000}"/>
    <cellStyle name="40% - Акцент1 2 2 3" xfId="5607" xr:uid="{00000000-0005-0000-0000-00001A080000}"/>
    <cellStyle name="40% - Акцент1 2 3" xfId="2940" xr:uid="{00000000-0005-0000-0000-00001B080000}"/>
    <cellStyle name="40% — акцент1 2 3" xfId="5595" xr:uid="{00000000-0005-0000-0000-00001C080000}"/>
    <cellStyle name="40% - Акцент1 2 3 2" xfId="5025" xr:uid="{00000000-0005-0000-0000-00001D080000}"/>
    <cellStyle name="40% - Акцент1 2 4" xfId="2952" xr:uid="{00000000-0005-0000-0000-00001E080000}"/>
    <cellStyle name="40% - Акцент1 2 4 2" xfId="5037" xr:uid="{00000000-0005-0000-0000-00001F080000}"/>
    <cellStyle name="40% - Акцент1 2 5" xfId="2923" xr:uid="{00000000-0005-0000-0000-000020080000}"/>
    <cellStyle name="40% - Акцент1 2 5 2" xfId="5008" xr:uid="{00000000-0005-0000-0000-000021080000}"/>
    <cellStyle name="40% - Акцент1 2 6" xfId="2969" xr:uid="{00000000-0005-0000-0000-000022080000}"/>
    <cellStyle name="40% - Акцент1 2 6 2" xfId="5054" xr:uid="{00000000-0005-0000-0000-000023080000}"/>
    <cellStyle name="40% - Акцент1 2 7" xfId="2916" xr:uid="{00000000-0005-0000-0000-000024080000}"/>
    <cellStyle name="40% - Акцент1 2 7 2" xfId="5001" xr:uid="{00000000-0005-0000-0000-000025080000}"/>
    <cellStyle name="40% - Акцент1 2 8" xfId="3052" xr:uid="{00000000-0005-0000-0000-000026080000}"/>
    <cellStyle name="40% - Акцент1 2 8 2" xfId="5137" xr:uid="{00000000-0005-0000-0000-000027080000}"/>
    <cellStyle name="40% - Акцент1 2 9" xfId="3810" xr:uid="{00000000-0005-0000-0000-000028080000}"/>
    <cellStyle name="40% - Акцент1 20" xfId="771" xr:uid="{00000000-0005-0000-0000-000029080000}"/>
    <cellStyle name="40% - Акцент1 20 2" xfId="2712" xr:uid="{00000000-0005-0000-0000-00002A080000}"/>
    <cellStyle name="40% - Акцент1 20 2 2" xfId="4797" xr:uid="{00000000-0005-0000-0000-00002B080000}"/>
    <cellStyle name="40% - Акцент1 20 3" xfId="3311" xr:uid="{00000000-0005-0000-0000-00002C080000}"/>
    <cellStyle name="40% - Акцент1 20 3 2" xfId="5396" xr:uid="{00000000-0005-0000-0000-00002D080000}"/>
    <cellStyle name="40% - Акцент1 20 4" xfId="4069" xr:uid="{00000000-0005-0000-0000-00002E080000}"/>
    <cellStyle name="40% - Акцент1 21" xfId="772" xr:uid="{00000000-0005-0000-0000-00002F080000}"/>
    <cellStyle name="40% - Акцент1 21 2" xfId="2713" xr:uid="{00000000-0005-0000-0000-000030080000}"/>
    <cellStyle name="40% - Акцент1 21 2 2" xfId="4798" xr:uid="{00000000-0005-0000-0000-000031080000}"/>
    <cellStyle name="40% - Акцент1 21 3" xfId="3312" xr:uid="{00000000-0005-0000-0000-000032080000}"/>
    <cellStyle name="40% - Акцент1 21 3 2" xfId="5397" xr:uid="{00000000-0005-0000-0000-000033080000}"/>
    <cellStyle name="40% - Акцент1 21 4" xfId="4070" xr:uid="{00000000-0005-0000-0000-000034080000}"/>
    <cellStyle name="40% - Акцент1 22" xfId="773" xr:uid="{00000000-0005-0000-0000-000035080000}"/>
    <cellStyle name="40% - Акцент1 22 2" xfId="2714" xr:uid="{00000000-0005-0000-0000-000036080000}"/>
    <cellStyle name="40% - Акцент1 22 2 2" xfId="4799" xr:uid="{00000000-0005-0000-0000-000037080000}"/>
    <cellStyle name="40% - Акцент1 22 3" xfId="3313" xr:uid="{00000000-0005-0000-0000-000038080000}"/>
    <cellStyle name="40% - Акцент1 22 3 2" xfId="5398" xr:uid="{00000000-0005-0000-0000-000039080000}"/>
    <cellStyle name="40% - Акцент1 22 4" xfId="4071" xr:uid="{00000000-0005-0000-0000-00003A080000}"/>
    <cellStyle name="40% - Акцент1 23" xfId="774" xr:uid="{00000000-0005-0000-0000-00003B080000}"/>
    <cellStyle name="40% - Акцент1 23 2" xfId="2715" xr:uid="{00000000-0005-0000-0000-00003C080000}"/>
    <cellStyle name="40% - Акцент1 23 2 2" xfId="4800" xr:uid="{00000000-0005-0000-0000-00003D080000}"/>
    <cellStyle name="40% - Акцент1 23 3" xfId="3314" xr:uid="{00000000-0005-0000-0000-00003E080000}"/>
    <cellStyle name="40% - Акцент1 23 3 2" xfId="5399" xr:uid="{00000000-0005-0000-0000-00003F080000}"/>
    <cellStyle name="40% - Акцент1 23 4" xfId="4072" xr:uid="{00000000-0005-0000-0000-000040080000}"/>
    <cellStyle name="40% - Акцент1 24" xfId="775" xr:uid="{00000000-0005-0000-0000-000041080000}"/>
    <cellStyle name="40% - Акцент1 24 2" xfId="2716" xr:uid="{00000000-0005-0000-0000-000042080000}"/>
    <cellStyle name="40% - Акцент1 24 2 2" xfId="4801" xr:uid="{00000000-0005-0000-0000-000043080000}"/>
    <cellStyle name="40% - Акцент1 24 3" xfId="3315" xr:uid="{00000000-0005-0000-0000-000044080000}"/>
    <cellStyle name="40% - Акцент1 24 3 2" xfId="5400" xr:uid="{00000000-0005-0000-0000-000045080000}"/>
    <cellStyle name="40% - Акцент1 24 4" xfId="4073" xr:uid="{00000000-0005-0000-0000-000046080000}"/>
    <cellStyle name="40% - Акцент1 25" xfId="776" xr:uid="{00000000-0005-0000-0000-000047080000}"/>
    <cellStyle name="40% - Акцент1 25 2" xfId="2717" xr:uid="{00000000-0005-0000-0000-000048080000}"/>
    <cellStyle name="40% - Акцент1 25 2 2" xfId="4802" xr:uid="{00000000-0005-0000-0000-000049080000}"/>
    <cellStyle name="40% - Акцент1 25 3" xfId="3316" xr:uid="{00000000-0005-0000-0000-00004A080000}"/>
    <cellStyle name="40% - Акцент1 25 3 2" xfId="5401" xr:uid="{00000000-0005-0000-0000-00004B080000}"/>
    <cellStyle name="40% - Акцент1 25 4" xfId="4074" xr:uid="{00000000-0005-0000-0000-00004C080000}"/>
    <cellStyle name="40% - Акцент1 26" xfId="777" xr:uid="{00000000-0005-0000-0000-00004D080000}"/>
    <cellStyle name="40% - Акцент1 26 2" xfId="2718" xr:uid="{00000000-0005-0000-0000-00004E080000}"/>
    <cellStyle name="40% - Акцент1 26 2 2" xfId="4803" xr:uid="{00000000-0005-0000-0000-00004F080000}"/>
    <cellStyle name="40% - Акцент1 26 3" xfId="3317" xr:uid="{00000000-0005-0000-0000-000050080000}"/>
    <cellStyle name="40% - Акцент1 26 3 2" xfId="5402" xr:uid="{00000000-0005-0000-0000-000051080000}"/>
    <cellStyle name="40% - Акцент1 26 4" xfId="4075" xr:uid="{00000000-0005-0000-0000-000052080000}"/>
    <cellStyle name="40% - Акцент1 27" xfId="778" xr:uid="{00000000-0005-0000-0000-000053080000}"/>
    <cellStyle name="40% - Акцент1 27 2" xfId="2719" xr:uid="{00000000-0005-0000-0000-000054080000}"/>
    <cellStyle name="40% - Акцент1 27 2 2" xfId="4804" xr:uid="{00000000-0005-0000-0000-000055080000}"/>
    <cellStyle name="40% - Акцент1 27 3" xfId="3318" xr:uid="{00000000-0005-0000-0000-000056080000}"/>
    <cellStyle name="40% - Акцент1 27 3 2" xfId="5403" xr:uid="{00000000-0005-0000-0000-000057080000}"/>
    <cellStyle name="40% - Акцент1 27 4" xfId="4076" xr:uid="{00000000-0005-0000-0000-000058080000}"/>
    <cellStyle name="40% - Акцент1 28" xfId="779" xr:uid="{00000000-0005-0000-0000-000059080000}"/>
    <cellStyle name="40% - Акцент1 28 2" xfId="2720" xr:uid="{00000000-0005-0000-0000-00005A080000}"/>
    <cellStyle name="40% - Акцент1 28 2 2" xfId="4805" xr:uid="{00000000-0005-0000-0000-00005B080000}"/>
    <cellStyle name="40% - Акцент1 28 3" xfId="3319" xr:uid="{00000000-0005-0000-0000-00005C080000}"/>
    <cellStyle name="40% - Акцент1 28 3 2" xfId="5404" xr:uid="{00000000-0005-0000-0000-00005D080000}"/>
    <cellStyle name="40% - Акцент1 28 4" xfId="4077" xr:uid="{00000000-0005-0000-0000-00005E080000}"/>
    <cellStyle name="40% - Акцент1 29" xfId="780" xr:uid="{00000000-0005-0000-0000-00005F080000}"/>
    <cellStyle name="40% - Акцент1 29 2" xfId="2721" xr:uid="{00000000-0005-0000-0000-000060080000}"/>
    <cellStyle name="40% - Акцент1 29 2 2" xfId="4806" xr:uid="{00000000-0005-0000-0000-000061080000}"/>
    <cellStyle name="40% - Акцент1 29 3" xfId="3320" xr:uid="{00000000-0005-0000-0000-000062080000}"/>
    <cellStyle name="40% - Акцент1 29 3 2" xfId="5405" xr:uid="{00000000-0005-0000-0000-000063080000}"/>
    <cellStyle name="40% - Акцент1 29 4" xfId="4078" xr:uid="{00000000-0005-0000-0000-000064080000}"/>
    <cellStyle name="40% - Акцент1 3" xfId="781" xr:uid="{00000000-0005-0000-0000-000065080000}"/>
    <cellStyle name="40% - Акцент1 3 2" xfId="2722" xr:uid="{00000000-0005-0000-0000-000066080000}"/>
    <cellStyle name="40% - Акцент1 3 2 2" xfId="4807" xr:uid="{00000000-0005-0000-0000-000067080000}"/>
    <cellStyle name="40% - Акцент1 3 3" xfId="3321" xr:uid="{00000000-0005-0000-0000-000068080000}"/>
    <cellStyle name="40% - Акцент1 3 3 2" xfId="5406" xr:uid="{00000000-0005-0000-0000-000069080000}"/>
    <cellStyle name="40% - Акцент1 3 4" xfId="4079" xr:uid="{00000000-0005-0000-0000-00006A080000}"/>
    <cellStyle name="40% - Акцент1 30" xfId="782" xr:uid="{00000000-0005-0000-0000-00006B080000}"/>
    <cellStyle name="40% - Акцент1 30 2" xfId="2723" xr:uid="{00000000-0005-0000-0000-00006C080000}"/>
    <cellStyle name="40% - Акцент1 30 2 2" xfId="4808" xr:uid="{00000000-0005-0000-0000-00006D080000}"/>
    <cellStyle name="40% - Акцент1 30 3" xfId="3322" xr:uid="{00000000-0005-0000-0000-00006E080000}"/>
    <cellStyle name="40% - Акцент1 30 3 2" xfId="5407" xr:uid="{00000000-0005-0000-0000-00006F080000}"/>
    <cellStyle name="40% - Акцент1 30 4" xfId="4080" xr:uid="{00000000-0005-0000-0000-000070080000}"/>
    <cellStyle name="40% - Акцент1 31" xfId="783" xr:uid="{00000000-0005-0000-0000-000071080000}"/>
    <cellStyle name="40% - Акцент1 31 2" xfId="2724" xr:uid="{00000000-0005-0000-0000-000072080000}"/>
    <cellStyle name="40% - Акцент1 31 2 2" xfId="4809" xr:uid="{00000000-0005-0000-0000-000073080000}"/>
    <cellStyle name="40% - Акцент1 31 3" xfId="3323" xr:uid="{00000000-0005-0000-0000-000074080000}"/>
    <cellStyle name="40% - Акцент1 31 3 2" xfId="5408" xr:uid="{00000000-0005-0000-0000-000075080000}"/>
    <cellStyle name="40% - Акцент1 31 4" xfId="4081" xr:uid="{00000000-0005-0000-0000-000076080000}"/>
    <cellStyle name="40% - Акцент1 32" xfId="784" xr:uid="{00000000-0005-0000-0000-000077080000}"/>
    <cellStyle name="40% - Акцент1 32 2" xfId="2725" xr:uid="{00000000-0005-0000-0000-000078080000}"/>
    <cellStyle name="40% - Акцент1 32 2 2" xfId="4810" xr:uid="{00000000-0005-0000-0000-000079080000}"/>
    <cellStyle name="40% - Акцент1 32 3" xfId="3324" xr:uid="{00000000-0005-0000-0000-00007A080000}"/>
    <cellStyle name="40% - Акцент1 32 3 2" xfId="5409" xr:uid="{00000000-0005-0000-0000-00007B080000}"/>
    <cellStyle name="40% - Акцент1 32 4" xfId="4082" xr:uid="{00000000-0005-0000-0000-00007C080000}"/>
    <cellStyle name="40% - Акцент1 33" xfId="785" xr:uid="{00000000-0005-0000-0000-00007D080000}"/>
    <cellStyle name="40% - Акцент1 33 2" xfId="2726" xr:uid="{00000000-0005-0000-0000-00007E080000}"/>
    <cellStyle name="40% - Акцент1 33 2 2" xfId="4811" xr:uid="{00000000-0005-0000-0000-00007F080000}"/>
    <cellStyle name="40% - Акцент1 33 3" xfId="3325" xr:uid="{00000000-0005-0000-0000-000080080000}"/>
    <cellStyle name="40% - Акцент1 33 3 2" xfId="5410" xr:uid="{00000000-0005-0000-0000-000081080000}"/>
    <cellStyle name="40% - Акцент1 33 4" xfId="4083" xr:uid="{00000000-0005-0000-0000-000082080000}"/>
    <cellStyle name="40% - Акцент1 34" xfId="786" xr:uid="{00000000-0005-0000-0000-000083080000}"/>
    <cellStyle name="40% - Акцент1 34 2" xfId="2727" xr:uid="{00000000-0005-0000-0000-000084080000}"/>
    <cellStyle name="40% - Акцент1 34 2 2" xfId="4812" xr:uid="{00000000-0005-0000-0000-000085080000}"/>
    <cellStyle name="40% - Акцент1 34 3" xfId="3326" xr:uid="{00000000-0005-0000-0000-000086080000}"/>
    <cellStyle name="40% - Акцент1 34 3 2" xfId="5411" xr:uid="{00000000-0005-0000-0000-000087080000}"/>
    <cellStyle name="40% - Акцент1 34 4" xfId="4084" xr:uid="{00000000-0005-0000-0000-000088080000}"/>
    <cellStyle name="40% - Акцент1 35" xfId="787" xr:uid="{00000000-0005-0000-0000-000089080000}"/>
    <cellStyle name="40% - Акцент1 35 2" xfId="2728" xr:uid="{00000000-0005-0000-0000-00008A080000}"/>
    <cellStyle name="40% - Акцент1 35 2 2" xfId="4813" xr:uid="{00000000-0005-0000-0000-00008B080000}"/>
    <cellStyle name="40% - Акцент1 35 3" xfId="3327" xr:uid="{00000000-0005-0000-0000-00008C080000}"/>
    <cellStyle name="40% - Акцент1 35 3 2" xfId="5412" xr:uid="{00000000-0005-0000-0000-00008D080000}"/>
    <cellStyle name="40% - Акцент1 35 4" xfId="4085" xr:uid="{00000000-0005-0000-0000-00008E080000}"/>
    <cellStyle name="40% - Акцент1 36" xfId="788" xr:uid="{00000000-0005-0000-0000-00008F080000}"/>
    <cellStyle name="40% - Акцент1 36 2" xfId="2729" xr:uid="{00000000-0005-0000-0000-000090080000}"/>
    <cellStyle name="40% - Акцент1 36 2 2" xfId="4814" xr:uid="{00000000-0005-0000-0000-000091080000}"/>
    <cellStyle name="40% - Акцент1 36 3" xfId="3328" xr:uid="{00000000-0005-0000-0000-000092080000}"/>
    <cellStyle name="40% - Акцент1 36 3 2" xfId="5413" xr:uid="{00000000-0005-0000-0000-000093080000}"/>
    <cellStyle name="40% - Акцент1 36 4" xfId="4086" xr:uid="{00000000-0005-0000-0000-000094080000}"/>
    <cellStyle name="40% - Акцент1 4" xfId="789" xr:uid="{00000000-0005-0000-0000-000095080000}"/>
    <cellStyle name="40% - Акцент1 4 2" xfId="2730" xr:uid="{00000000-0005-0000-0000-000096080000}"/>
    <cellStyle name="40% - Акцент1 4 2 2" xfId="4815" xr:uid="{00000000-0005-0000-0000-000097080000}"/>
    <cellStyle name="40% - Акцент1 4 3" xfId="3329" xr:uid="{00000000-0005-0000-0000-000098080000}"/>
    <cellStyle name="40% - Акцент1 4 3 2" xfId="5414" xr:uid="{00000000-0005-0000-0000-000099080000}"/>
    <cellStyle name="40% - Акцент1 4 4" xfId="4087" xr:uid="{00000000-0005-0000-0000-00009A080000}"/>
    <cellStyle name="40% - Акцент1 5" xfId="790" xr:uid="{00000000-0005-0000-0000-00009B080000}"/>
    <cellStyle name="40% - Акцент1 5 2" xfId="2731" xr:uid="{00000000-0005-0000-0000-00009C080000}"/>
    <cellStyle name="40% - Акцент1 5 2 2" xfId="4816" xr:uid="{00000000-0005-0000-0000-00009D080000}"/>
    <cellStyle name="40% - Акцент1 5 3" xfId="3330" xr:uid="{00000000-0005-0000-0000-00009E080000}"/>
    <cellStyle name="40% - Акцент1 5 3 2" xfId="5415" xr:uid="{00000000-0005-0000-0000-00009F080000}"/>
    <cellStyle name="40% - Акцент1 5 4" xfId="4088" xr:uid="{00000000-0005-0000-0000-0000A0080000}"/>
    <cellStyle name="40% - Акцент1 6" xfId="791" xr:uid="{00000000-0005-0000-0000-0000A1080000}"/>
    <cellStyle name="40% - Акцент1 6 2" xfId="2732" xr:uid="{00000000-0005-0000-0000-0000A2080000}"/>
    <cellStyle name="40% - Акцент1 6 2 2" xfId="4817" xr:uid="{00000000-0005-0000-0000-0000A3080000}"/>
    <cellStyle name="40% - Акцент1 6 3" xfId="3331" xr:uid="{00000000-0005-0000-0000-0000A4080000}"/>
    <cellStyle name="40% - Акцент1 6 3 2" xfId="5416" xr:uid="{00000000-0005-0000-0000-0000A5080000}"/>
    <cellStyle name="40% - Акцент1 6 4" xfId="4089" xr:uid="{00000000-0005-0000-0000-0000A6080000}"/>
    <cellStyle name="40% - Акцент1 7" xfId="792" xr:uid="{00000000-0005-0000-0000-0000A7080000}"/>
    <cellStyle name="40% - Акцент1 7 2" xfId="2733" xr:uid="{00000000-0005-0000-0000-0000A8080000}"/>
    <cellStyle name="40% - Акцент1 7 2 2" xfId="4818" xr:uid="{00000000-0005-0000-0000-0000A9080000}"/>
    <cellStyle name="40% - Акцент1 7 3" xfId="3332" xr:uid="{00000000-0005-0000-0000-0000AA080000}"/>
    <cellStyle name="40% - Акцент1 7 3 2" xfId="5417" xr:uid="{00000000-0005-0000-0000-0000AB080000}"/>
    <cellStyle name="40% - Акцент1 7 4" xfId="4090" xr:uid="{00000000-0005-0000-0000-0000AC080000}"/>
    <cellStyle name="40% - Акцент1 8" xfId="793" xr:uid="{00000000-0005-0000-0000-0000AD080000}"/>
    <cellStyle name="40% - Акцент1 8 2" xfId="2734" xr:uid="{00000000-0005-0000-0000-0000AE080000}"/>
    <cellStyle name="40% - Акцент1 8 2 2" xfId="4819" xr:uid="{00000000-0005-0000-0000-0000AF080000}"/>
    <cellStyle name="40% - Акцент1 8 3" xfId="3333" xr:uid="{00000000-0005-0000-0000-0000B0080000}"/>
    <cellStyle name="40% - Акцент1 8 3 2" xfId="5418" xr:uid="{00000000-0005-0000-0000-0000B1080000}"/>
    <cellStyle name="40% - Акцент1 8 4" xfId="4091" xr:uid="{00000000-0005-0000-0000-0000B2080000}"/>
    <cellStyle name="40% - Акцент1 9" xfId="794" xr:uid="{00000000-0005-0000-0000-0000B3080000}"/>
    <cellStyle name="40% - Акцент1 9 2" xfId="2735" xr:uid="{00000000-0005-0000-0000-0000B4080000}"/>
    <cellStyle name="40% - Акцент1 9 2 2" xfId="4820" xr:uid="{00000000-0005-0000-0000-0000B5080000}"/>
    <cellStyle name="40% - Акцент1 9 3" xfId="3334" xr:uid="{00000000-0005-0000-0000-0000B6080000}"/>
    <cellStyle name="40% - Акцент1 9 3 2" xfId="5419" xr:uid="{00000000-0005-0000-0000-0000B7080000}"/>
    <cellStyle name="40% - Акцент1 9 4" xfId="4092" xr:uid="{00000000-0005-0000-0000-0000B8080000}"/>
    <cellStyle name="40% - Акцент2" xfId="5865" xr:uid="{00000000-0005-0000-0000-0000B9080000}"/>
    <cellStyle name="40% - Акцент2 10" xfId="795" xr:uid="{00000000-0005-0000-0000-0000BA080000}"/>
    <cellStyle name="40% - Акцент2 10 2" xfId="2736" xr:uid="{00000000-0005-0000-0000-0000BB080000}"/>
    <cellStyle name="40% - Акцент2 10 2 2" xfId="4821" xr:uid="{00000000-0005-0000-0000-0000BC080000}"/>
    <cellStyle name="40% - Акцент2 10 3" xfId="3335" xr:uid="{00000000-0005-0000-0000-0000BD080000}"/>
    <cellStyle name="40% - Акцент2 10 3 2" xfId="5420" xr:uid="{00000000-0005-0000-0000-0000BE080000}"/>
    <cellStyle name="40% - Акцент2 10 4" xfId="4093" xr:uid="{00000000-0005-0000-0000-0000BF080000}"/>
    <cellStyle name="40% - Акцент2 11" xfId="796" xr:uid="{00000000-0005-0000-0000-0000C0080000}"/>
    <cellStyle name="40% - Акцент2 11 2" xfId="2737" xr:uid="{00000000-0005-0000-0000-0000C1080000}"/>
    <cellStyle name="40% - Акцент2 11 2 2" xfId="4822" xr:uid="{00000000-0005-0000-0000-0000C2080000}"/>
    <cellStyle name="40% - Акцент2 11 3" xfId="3336" xr:uid="{00000000-0005-0000-0000-0000C3080000}"/>
    <cellStyle name="40% - Акцент2 11 3 2" xfId="5421" xr:uid="{00000000-0005-0000-0000-0000C4080000}"/>
    <cellStyle name="40% - Акцент2 11 4" xfId="4094" xr:uid="{00000000-0005-0000-0000-0000C5080000}"/>
    <cellStyle name="40% - Акцент2 12" xfId="797" xr:uid="{00000000-0005-0000-0000-0000C6080000}"/>
    <cellStyle name="40% - Акцент2 12 2" xfId="2738" xr:uid="{00000000-0005-0000-0000-0000C7080000}"/>
    <cellStyle name="40% - Акцент2 12 2 2" xfId="4823" xr:uid="{00000000-0005-0000-0000-0000C8080000}"/>
    <cellStyle name="40% - Акцент2 12 3" xfId="3337" xr:uid="{00000000-0005-0000-0000-0000C9080000}"/>
    <cellStyle name="40% - Акцент2 12 3 2" xfId="5422" xr:uid="{00000000-0005-0000-0000-0000CA080000}"/>
    <cellStyle name="40% - Акцент2 12 4" xfId="4095" xr:uid="{00000000-0005-0000-0000-0000CB080000}"/>
    <cellStyle name="40% - Акцент2 13" xfId="798" xr:uid="{00000000-0005-0000-0000-0000CC080000}"/>
    <cellStyle name="40% - Акцент2 13 2" xfId="2739" xr:uid="{00000000-0005-0000-0000-0000CD080000}"/>
    <cellStyle name="40% - Акцент2 13 2 2" xfId="4824" xr:uid="{00000000-0005-0000-0000-0000CE080000}"/>
    <cellStyle name="40% - Акцент2 13 3" xfId="3338" xr:uid="{00000000-0005-0000-0000-0000CF080000}"/>
    <cellStyle name="40% - Акцент2 13 3 2" xfId="5423" xr:uid="{00000000-0005-0000-0000-0000D0080000}"/>
    <cellStyle name="40% - Акцент2 13 4" xfId="4096" xr:uid="{00000000-0005-0000-0000-0000D1080000}"/>
    <cellStyle name="40% - Акцент2 14" xfId="799" xr:uid="{00000000-0005-0000-0000-0000D2080000}"/>
    <cellStyle name="40% - Акцент2 14 2" xfId="2740" xr:uid="{00000000-0005-0000-0000-0000D3080000}"/>
    <cellStyle name="40% - Акцент2 14 2 2" xfId="4825" xr:uid="{00000000-0005-0000-0000-0000D4080000}"/>
    <cellStyle name="40% - Акцент2 14 3" xfId="3339" xr:uid="{00000000-0005-0000-0000-0000D5080000}"/>
    <cellStyle name="40% - Акцент2 14 3 2" xfId="5424" xr:uid="{00000000-0005-0000-0000-0000D6080000}"/>
    <cellStyle name="40% - Акцент2 14 4" xfId="4097" xr:uid="{00000000-0005-0000-0000-0000D7080000}"/>
    <cellStyle name="40% - Акцент2 15" xfId="800" xr:uid="{00000000-0005-0000-0000-0000D8080000}"/>
    <cellStyle name="40% - Акцент2 15 2" xfId="2741" xr:uid="{00000000-0005-0000-0000-0000D9080000}"/>
    <cellStyle name="40% - Акцент2 15 2 2" xfId="4826" xr:uid="{00000000-0005-0000-0000-0000DA080000}"/>
    <cellStyle name="40% - Акцент2 15 3" xfId="3340" xr:uid="{00000000-0005-0000-0000-0000DB080000}"/>
    <cellStyle name="40% - Акцент2 15 3 2" xfId="5425" xr:uid="{00000000-0005-0000-0000-0000DC080000}"/>
    <cellStyle name="40% - Акцент2 15 4" xfId="4098" xr:uid="{00000000-0005-0000-0000-0000DD080000}"/>
    <cellStyle name="40% - Акцент2 16" xfId="801" xr:uid="{00000000-0005-0000-0000-0000DE080000}"/>
    <cellStyle name="40% - Акцент2 16 2" xfId="2742" xr:uid="{00000000-0005-0000-0000-0000DF080000}"/>
    <cellStyle name="40% - Акцент2 16 2 2" xfId="4827" xr:uid="{00000000-0005-0000-0000-0000E0080000}"/>
    <cellStyle name="40% - Акцент2 16 3" xfId="3341" xr:uid="{00000000-0005-0000-0000-0000E1080000}"/>
    <cellStyle name="40% - Акцент2 16 3 2" xfId="5426" xr:uid="{00000000-0005-0000-0000-0000E2080000}"/>
    <cellStyle name="40% - Акцент2 16 4" xfId="4099" xr:uid="{00000000-0005-0000-0000-0000E3080000}"/>
    <cellStyle name="40% - Акцент2 17" xfId="802" xr:uid="{00000000-0005-0000-0000-0000E4080000}"/>
    <cellStyle name="40% - Акцент2 17 2" xfId="2743" xr:uid="{00000000-0005-0000-0000-0000E5080000}"/>
    <cellStyle name="40% - Акцент2 17 2 2" xfId="4828" xr:uid="{00000000-0005-0000-0000-0000E6080000}"/>
    <cellStyle name="40% - Акцент2 17 3" xfId="3342" xr:uid="{00000000-0005-0000-0000-0000E7080000}"/>
    <cellStyle name="40% - Акцент2 17 3 2" xfId="5427" xr:uid="{00000000-0005-0000-0000-0000E8080000}"/>
    <cellStyle name="40% - Акцент2 17 4" xfId="4100" xr:uid="{00000000-0005-0000-0000-0000E9080000}"/>
    <cellStyle name="40% - Акцент2 18" xfId="803" xr:uid="{00000000-0005-0000-0000-0000EA080000}"/>
    <cellStyle name="40% - Акцент2 18 2" xfId="2744" xr:uid="{00000000-0005-0000-0000-0000EB080000}"/>
    <cellStyle name="40% - Акцент2 18 2 2" xfId="4829" xr:uid="{00000000-0005-0000-0000-0000EC080000}"/>
    <cellStyle name="40% - Акцент2 18 3" xfId="3343" xr:uid="{00000000-0005-0000-0000-0000ED080000}"/>
    <cellStyle name="40% - Акцент2 18 3 2" xfId="5428" xr:uid="{00000000-0005-0000-0000-0000EE080000}"/>
    <cellStyle name="40% - Акцент2 18 4" xfId="4101" xr:uid="{00000000-0005-0000-0000-0000EF080000}"/>
    <cellStyle name="40% - Акцент2 19" xfId="804" xr:uid="{00000000-0005-0000-0000-0000F0080000}"/>
    <cellStyle name="40% - Акцент2 19 2" xfId="2745" xr:uid="{00000000-0005-0000-0000-0000F1080000}"/>
    <cellStyle name="40% - Акцент2 19 2 2" xfId="4830" xr:uid="{00000000-0005-0000-0000-0000F2080000}"/>
    <cellStyle name="40% - Акцент2 19 3" xfId="3344" xr:uid="{00000000-0005-0000-0000-0000F3080000}"/>
    <cellStyle name="40% - Акцент2 19 3 2" xfId="5429" xr:uid="{00000000-0005-0000-0000-0000F4080000}"/>
    <cellStyle name="40% - Акцент2 19 4" xfId="4102" xr:uid="{00000000-0005-0000-0000-0000F5080000}"/>
    <cellStyle name="40% - Акцент2 2" xfId="514" xr:uid="{00000000-0005-0000-0000-0000F6080000}"/>
    <cellStyle name="40% — акцент2 2" xfId="2388" xr:uid="{00000000-0005-0000-0000-0000F7080000}"/>
    <cellStyle name="40% - Акцент2 2 10" xfId="4434" xr:uid="{00000000-0005-0000-0000-0000F8080000}"/>
    <cellStyle name="40% - Акцент2 2 2" xfId="2455" xr:uid="{00000000-0005-0000-0000-0000F9080000}"/>
    <cellStyle name="40% — акцент2 2 2" xfId="4478" xr:uid="{00000000-0005-0000-0000-0000FA080000}"/>
    <cellStyle name="40% - Акцент2 2 2 2" xfId="4540" xr:uid="{00000000-0005-0000-0000-0000FB080000}"/>
    <cellStyle name="40% - Акцент2 2 2 3" xfId="5609" xr:uid="{00000000-0005-0000-0000-0000FC080000}"/>
    <cellStyle name="40% - Акцент2 2 3" xfId="2938" xr:uid="{00000000-0005-0000-0000-0000FD080000}"/>
    <cellStyle name="40% — акцент2 2 3" xfId="5597" xr:uid="{00000000-0005-0000-0000-0000FE080000}"/>
    <cellStyle name="40% - Акцент2 2 3 2" xfId="5023" xr:uid="{00000000-0005-0000-0000-0000FF080000}"/>
    <cellStyle name="40% - Акцент2 2 4" xfId="2950" xr:uid="{00000000-0005-0000-0000-000000090000}"/>
    <cellStyle name="40% - Акцент2 2 4 2" xfId="5035" xr:uid="{00000000-0005-0000-0000-000001090000}"/>
    <cellStyle name="40% - Акцент2 2 5" xfId="2921" xr:uid="{00000000-0005-0000-0000-000002090000}"/>
    <cellStyle name="40% - Акцент2 2 5 2" xfId="5006" xr:uid="{00000000-0005-0000-0000-000003090000}"/>
    <cellStyle name="40% - Акцент2 2 6" xfId="2967" xr:uid="{00000000-0005-0000-0000-000004090000}"/>
    <cellStyle name="40% - Акцент2 2 6 2" xfId="5052" xr:uid="{00000000-0005-0000-0000-000005090000}"/>
    <cellStyle name="40% - Акцент2 2 7" xfId="2914" xr:uid="{00000000-0005-0000-0000-000006090000}"/>
    <cellStyle name="40% - Акцент2 2 7 2" xfId="4999" xr:uid="{00000000-0005-0000-0000-000007090000}"/>
    <cellStyle name="40% - Акцент2 2 8" xfId="3054" xr:uid="{00000000-0005-0000-0000-000008090000}"/>
    <cellStyle name="40% - Акцент2 2 8 2" xfId="5139" xr:uid="{00000000-0005-0000-0000-000009090000}"/>
    <cellStyle name="40% - Акцент2 2 9" xfId="3812" xr:uid="{00000000-0005-0000-0000-00000A090000}"/>
    <cellStyle name="40% - Акцент2 20" xfId="805" xr:uid="{00000000-0005-0000-0000-00000B090000}"/>
    <cellStyle name="40% - Акцент2 20 2" xfId="2746" xr:uid="{00000000-0005-0000-0000-00000C090000}"/>
    <cellStyle name="40% - Акцент2 20 2 2" xfId="4831" xr:uid="{00000000-0005-0000-0000-00000D090000}"/>
    <cellStyle name="40% - Акцент2 20 3" xfId="3345" xr:uid="{00000000-0005-0000-0000-00000E090000}"/>
    <cellStyle name="40% - Акцент2 20 3 2" xfId="5430" xr:uid="{00000000-0005-0000-0000-00000F090000}"/>
    <cellStyle name="40% - Акцент2 20 4" xfId="4103" xr:uid="{00000000-0005-0000-0000-000010090000}"/>
    <cellStyle name="40% - Акцент2 21" xfId="806" xr:uid="{00000000-0005-0000-0000-000011090000}"/>
    <cellStyle name="40% - Акцент2 21 2" xfId="2747" xr:uid="{00000000-0005-0000-0000-000012090000}"/>
    <cellStyle name="40% - Акцент2 21 2 2" xfId="4832" xr:uid="{00000000-0005-0000-0000-000013090000}"/>
    <cellStyle name="40% - Акцент2 21 3" xfId="3346" xr:uid="{00000000-0005-0000-0000-000014090000}"/>
    <cellStyle name="40% - Акцент2 21 3 2" xfId="5431" xr:uid="{00000000-0005-0000-0000-000015090000}"/>
    <cellStyle name="40% - Акцент2 21 4" xfId="4104" xr:uid="{00000000-0005-0000-0000-000016090000}"/>
    <cellStyle name="40% - Акцент2 22" xfId="807" xr:uid="{00000000-0005-0000-0000-000017090000}"/>
    <cellStyle name="40% - Акцент2 22 2" xfId="2748" xr:uid="{00000000-0005-0000-0000-000018090000}"/>
    <cellStyle name="40% - Акцент2 22 2 2" xfId="4833" xr:uid="{00000000-0005-0000-0000-000019090000}"/>
    <cellStyle name="40% - Акцент2 22 3" xfId="3347" xr:uid="{00000000-0005-0000-0000-00001A090000}"/>
    <cellStyle name="40% - Акцент2 22 3 2" xfId="5432" xr:uid="{00000000-0005-0000-0000-00001B090000}"/>
    <cellStyle name="40% - Акцент2 22 4" xfId="4105" xr:uid="{00000000-0005-0000-0000-00001C090000}"/>
    <cellStyle name="40% - Акцент2 23" xfId="808" xr:uid="{00000000-0005-0000-0000-00001D090000}"/>
    <cellStyle name="40% - Акцент2 23 2" xfId="2749" xr:uid="{00000000-0005-0000-0000-00001E090000}"/>
    <cellStyle name="40% - Акцент2 23 2 2" xfId="4834" xr:uid="{00000000-0005-0000-0000-00001F090000}"/>
    <cellStyle name="40% - Акцент2 23 3" xfId="3348" xr:uid="{00000000-0005-0000-0000-000020090000}"/>
    <cellStyle name="40% - Акцент2 23 3 2" xfId="5433" xr:uid="{00000000-0005-0000-0000-000021090000}"/>
    <cellStyle name="40% - Акцент2 23 4" xfId="4106" xr:uid="{00000000-0005-0000-0000-000022090000}"/>
    <cellStyle name="40% - Акцент2 24" xfId="809" xr:uid="{00000000-0005-0000-0000-000023090000}"/>
    <cellStyle name="40% - Акцент2 24 2" xfId="2750" xr:uid="{00000000-0005-0000-0000-000024090000}"/>
    <cellStyle name="40% - Акцент2 24 2 2" xfId="4835" xr:uid="{00000000-0005-0000-0000-000025090000}"/>
    <cellStyle name="40% - Акцент2 24 3" xfId="3349" xr:uid="{00000000-0005-0000-0000-000026090000}"/>
    <cellStyle name="40% - Акцент2 24 3 2" xfId="5434" xr:uid="{00000000-0005-0000-0000-000027090000}"/>
    <cellStyle name="40% - Акцент2 24 4" xfId="4107" xr:uid="{00000000-0005-0000-0000-000028090000}"/>
    <cellStyle name="40% - Акцент2 25" xfId="810" xr:uid="{00000000-0005-0000-0000-000029090000}"/>
    <cellStyle name="40% - Акцент2 25 2" xfId="2751" xr:uid="{00000000-0005-0000-0000-00002A090000}"/>
    <cellStyle name="40% - Акцент2 25 2 2" xfId="4836" xr:uid="{00000000-0005-0000-0000-00002B090000}"/>
    <cellStyle name="40% - Акцент2 25 3" xfId="3350" xr:uid="{00000000-0005-0000-0000-00002C090000}"/>
    <cellStyle name="40% - Акцент2 25 3 2" xfId="5435" xr:uid="{00000000-0005-0000-0000-00002D090000}"/>
    <cellStyle name="40% - Акцент2 25 4" xfId="4108" xr:uid="{00000000-0005-0000-0000-00002E090000}"/>
    <cellStyle name="40% - Акцент2 26" xfId="811" xr:uid="{00000000-0005-0000-0000-00002F090000}"/>
    <cellStyle name="40% - Акцент2 26 2" xfId="2752" xr:uid="{00000000-0005-0000-0000-000030090000}"/>
    <cellStyle name="40% - Акцент2 26 2 2" xfId="4837" xr:uid="{00000000-0005-0000-0000-000031090000}"/>
    <cellStyle name="40% - Акцент2 26 3" xfId="3351" xr:uid="{00000000-0005-0000-0000-000032090000}"/>
    <cellStyle name="40% - Акцент2 26 3 2" xfId="5436" xr:uid="{00000000-0005-0000-0000-000033090000}"/>
    <cellStyle name="40% - Акцент2 26 4" xfId="4109" xr:uid="{00000000-0005-0000-0000-000034090000}"/>
    <cellStyle name="40% - Акцент2 27" xfId="812" xr:uid="{00000000-0005-0000-0000-000035090000}"/>
    <cellStyle name="40% - Акцент2 27 2" xfId="2753" xr:uid="{00000000-0005-0000-0000-000036090000}"/>
    <cellStyle name="40% - Акцент2 27 2 2" xfId="4838" xr:uid="{00000000-0005-0000-0000-000037090000}"/>
    <cellStyle name="40% - Акцент2 27 3" xfId="3352" xr:uid="{00000000-0005-0000-0000-000038090000}"/>
    <cellStyle name="40% - Акцент2 27 3 2" xfId="5437" xr:uid="{00000000-0005-0000-0000-000039090000}"/>
    <cellStyle name="40% - Акцент2 27 4" xfId="4110" xr:uid="{00000000-0005-0000-0000-00003A090000}"/>
    <cellStyle name="40% - Акцент2 28" xfId="813" xr:uid="{00000000-0005-0000-0000-00003B090000}"/>
    <cellStyle name="40% - Акцент2 28 2" xfId="2754" xr:uid="{00000000-0005-0000-0000-00003C090000}"/>
    <cellStyle name="40% - Акцент2 28 2 2" xfId="4839" xr:uid="{00000000-0005-0000-0000-00003D090000}"/>
    <cellStyle name="40% - Акцент2 28 3" xfId="3353" xr:uid="{00000000-0005-0000-0000-00003E090000}"/>
    <cellStyle name="40% - Акцент2 28 3 2" xfId="5438" xr:uid="{00000000-0005-0000-0000-00003F090000}"/>
    <cellStyle name="40% - Акцент2 28 4" xfId="4111" xr:uid="{00000000-0005-0000-0000-000040090000}"/>
    <cellStyle name="40% - Акцент2 29" xfId="814" xr:uid="{00000000-0005-0000-0000-000041090000}"/>
    <cellStyle name="40% - Акцент2 29 2" xfId="2755" xr:uid="{00000000-0005-0000-0000-000042090000}"/>
    <cellStyle name="40% - Акцент2 29 2 2" xfId="4840" xr:uid="{00000000-0005-0000-0000-000043090000}"/>
    <cellStyle name="40% - Акцент2 29 3" xfId="3354" xr:uid="{00000000-0005-0000-0000-000044090000}"/>
    <cellStyle name="40% - Акцент2 29 3 2" xfId="5439" xr:uid="{00000000-0005-0000-0000-000045090000}"/>
    <cellStyle name="40% - Акцент2 29 4" xfId="4112" xr:uid="{00000000-0005-0000-0000-000046090000}"/>
    <cellStyle name="40% - Акцент2 3" xfId="815" xr:uid="{00000000-0005-0000-0000-000047090000}"/>
    <cellStyle name="40% - Акцент2 3 2" xfId="2756" xr:uid="{00000000-0005-0000-0000-000048090000}"/>
    <cellStyle name="40% - Акцент2 3 2 2" xfId="4841" xr:uid="{00000000-0005-0000-0000-000049090000}"/>
    <cellStyle name="40% - Акцент2 3 3" xfId="3355" xr:uid="{00000000-0005-0000-0000-00004A090000}"/>
    <cellStyle name="40% - Акцент2 3 3 2" xfId="5440" xr:uid="{00000000-0005-0000-0000-00004B090000}"/>
    <cellStyle name="40% - Акцент2 3 4" xfId="4113" xr:uid="{00000000-0005-0000-0000-00004C090000}"/>
    <cellStyle name="40% - Акцент2 30" xfId="816" xr:uid="{00000000-0005-0000-0000-00004D090000}"/>
    <cellStyle name="40% - Акцент2 30 2" xfId="2757" xr:uid="{00000000-0005-0000-0000-00004E090000}"/>
    <cellStyle name="40% - Акцент2 30 2 2" xfId="4842" xr:uid="{00000000-0005-0000-0000-00004F090000}"/>
    <cellStyle name="40% - Акцент2 30 3" xfId="3356" xr:uid="{00000000-0005-0000-0000-000050090000}"/>
    <cellStyle name="40% - Акцент2 30 3 2" xfId="5441" xr:uid="{00000000-0005-0000-0000-000051090000}"/>
    <cellStyle name="40% - Акцент2 30 4" xfId="4114" xr:uid="{00000000-0005-0000-0000-000052090000}"/>
    <cellStyle name="40% - Акцент2 31" xfId="817" xr:uid="{00000000-0005-0000-0000-000053090000}"/>
    <cellStyle name="40% - Акцент2 31 2" xfId="2758" xr:uid="{00000000-0005-0000-0000-000054090000}"/>
    <cellStyle name="40% - Акцент2 31 2 2" xfId="4843" xr:uid="{00000000-0005-0000-0000-000055090000}"/>
    <cellStyle name="40% - Акцент2 31 3" xfId="3357" xr:uid="{00000000-0005-0000-0000-000056090000}"/>
    <cellStyle name="40% - Акцент2 31 3 2" xfId="5442" xr:uid="{00000000-0005-0000-0000-000057090000}"/>
    <cellStyle name="40% - Акцент2 31 4" xfId="4115" xr:uid="{00000000-0005-0000-0000-000058090000}"/>
    <cellStyle name="40% - Акцент2 32" xfId="818" xr:uid="{00000000-0005-0000-0000-000059090000}"/>
    <cellStyle name="40% - Акцент2 32 2" xfId="2759" xr:uid="{00000000-0005-0000-0000-00005A090000}"/>
    <cellStyle name="40% - Акцент2 32 2 2" xfId="4844" xr:uid="{00000000-0005-0000-0000-00005B090000}"/>
    <cellStyle name="40% - Акцент2 32 3" xfId="3358" xr:uid="{00000000-0005-0000-0000-00005C090000}"/>
    <cellStyle name="40% - Акцент2 32 3 2" xfId="5443" xr:uid="{00000000-0005-0000-0000-00005D090000}"/>
    <cellStyle name="40% - Акцент2 32 4" xfId="4116" xr:uid="{00000000-0005-0000-0000-00005E090000}"/>
    <cellStyle name="40% - Акцент2 33" xfId="819" xr:uid="{00000000-0005-0000-0000-00005F090000}"/>
    <cellStyle name="40% - Акцент2 33 2" xfId="2760" xr:uid="{00000000-0005-0000-0000-000060090000}"/>
    <cellStyle name="40% - Акцент2 33 2 2" xfId="4845" xr:uid="{00000000-0005-0000-0000-000061090000}"/>
    <cellStyle name="40% - Акцент2 33 3" xfId="3359" xr:uid="{00000000-0005-0000-0000-000062090000}"/>
    <cellStyle name="40% - Акцент2 33 3 2" xfId="5444" xr:uid="{00000000-0005-0000-0000-000063090000}"/>
    <cellStyle name="40% - Акцент2 33 4" xfId="4117" xr:uid="{00000000-0005-0000-0000-000064090000}"/>
    <cellStyle name="40% - Акцент2 34" xfId="820" xr:uid="{00000000-0005-0000-0000-000065090000}"/>
    <cellStyle name="40% - Акцент2 34 2" xfId="2761" xr:uid="{00000000-0005-0000-0000-000066090000}"/>
    <cellStyle name="40% - Акцент2 34 2 2" xfId="4846" xr:uid="{00000000-0005-0000-0000-000067090000}"/>
    <cellStyle name="40% - Акцент2 34 3" xfId="3360" xr:uid="{00000000-0005-0000-0000-000068090000}"/>
    <cellStyle name="40% - Акцент2 34 3 2" xfId="5445" xr:uid="{00000000-0005-0000-0000-000069090000}"/>
    <cellStyle name="40% - Акцент2 34 4" xfId="4118" xr:uid="{00000000-0005-0000-0000-00006A090000}"/>
    <cellStyle name="40% - Акцент2 35" xfId="821" xr:uid="{00000000-0005-0000-0000-00006B090000}"/>
    <cellStyle name="40% - Акцент2 35 2" xfId="2762" xr:uid="{00000000-0005-0000-0000-00006C090000}"/>
    <cellStyle name="40% - Акцент2 35 2 2" xfId="4847" xr:uid="{00000000-0005-0000-0000-00006D090000}"/>
    <cellStyle name="40% - Акцент2 35 3" xfId="3361" xr:uid="{00000000-0005-0000-0000-00006E090000}"/>
    <cellStyle name="40% - Акцент2 35 3 2" xfId="5446" xr:uid="{00000000-0005-0000-0000-00006F090000}"/>
    <cellStyle name="40% - Акцент2 35 4" xfId="4119" xr:uid="{00000000-0005-0000-0000-000070090000}"/>
    <cellStyle name="40% - Акцент2 36" xfId="822" xr:uid="{00000000-0005-0000-0000-000071090000}"/>
    <cellStyle name="40% - Акцент2 36 2" xfId="2763" xr:uid="{00000000-0005-0000-0000-000072090000}"/>
    <cellStyle name="40% - Акцент2 36 2 2" xfId="4848" xr:uid="{00000000-0005-0000-0000-000073090000}"/>
    <cellStyle name="40% - Акцент2 36 3" xfId="3362" xr:uid="{00000000-0005-0000-0000-000074090000}"/>
    <cellStyle name="40% - Акцент2 36 3 2" xfId="5447" xr:uid="{00000000-0005-0000-0000-000075090000}"/>
    <cellStyle name="40% - Акцент2 36 4" xfId="4120" xr:uid="{00000000-0005-0000-0000-000076090000}"/>
    <cellStyle name="40% - Акцент2 4" xfId="823" xr:uid="{00000000-0005-0000-0000-000077090000}"/>
    <cellStyle name="40% - Акцент2 4 2" xfId="2764" xr:uid="{00000000-0005-0000-0000-000078090000}"/>
    <cellStyle name="40% - Акцент2 4 2 2" xfId="4849" xr:uid="{00000000-0005-0000-0000-000079090000}"/>
    <cellStyle name="40% - Акцент2 4 3" xfId="3363" xr:uid="{00000000-0005-0000-0000-00007A090000}"/>
    <cellStyle name="40% - Акцент2 4 3 2" xfId="5448" xr:uid="{00000000-0005-0000-0000-00007B090000}"/>
    <cellStyle name="40% - Акцент2 4 4" xfId="4121" xr:uid="{00000000-0005-0000-0000-00007C090000}"/>
    <cellStyle name="40% - Акцент2 5" xfId="824" xr:uid="{00000000-0005-0000-0000-00007D090000}"/>
    <cellStyle name="40% - Акцент2 5 2" xfId="2765" xr:uid="{00000000-0005-0000-0000-00007E090000}"/>
    <cellStyle name="40% - Акцент2 5 2 2" xfId="4850" xr:uid="{00000000-0005-0000-0000-00007F090000}"/>
    <cellStyle name="40% - Акцент2 5 3" xfId="3364" xr:uid="{00000000-0005-0000-0000-000080090000}"/>
    <cellStyle name="40% - Акцент2 5 3 2" xfId="5449" xr:uid="{00000000-0005-0000-0000-000081090000}"/>
    <cellStyle name="40% - Акцент2 5 4" xfId="4122" xr:uid="{00000000-0005-0000-0000-000082090000}"/>
    <cellStyle name="40% - Акцент2 6" xfId="825" xr:uid="{00000000-0005-0000-0000-000083090000}"/>
    <cellStyle name="40% - Акцент2 6 2" xfId="2766" xr:uid="{00000000-0005-0000-0000-000084090000}"/>
    <cellStyle name="40% - Акцент2 6 2 2" xfId="4851" xr:uid="{00000000-0005-0000-0000-000085090000}"/>
    <cellStyle name="40% - Акцент2 6 3" xfId="3365" xr:uid="{00000000-0005-0000-0000-000086090000}"/>
    <cellStyle name="40% - Акцент2 6 3 2" xfId="5450" xr:uid="{00000000-0005-0000-0000-000087090000}"/>
    <cellStyle name="40% - Акцент2 6 4" xfId="4123" xr:uid="{00000000-0005-0000-0000-000088090000}"/>
    <cellStyle name="40% - Акцент2 7" xfId="826" xr:uid="{00000000-0005-0000-0000-000089090000}"/>
    <cellStyle name="40% - Акцент2 7 2" xfId="2767" xr:uid="{00000000-0005-0000-0000-00008A090000}"/>
    <cellStyle name="40% - Акцент2 7 2 2" xfId="4852" xr:uid="{00000000-0005-0000-0000-00008B090000}"/>
    <cellStyle name="40% - Акцент2 7 3" xfId="3366" xr:uid="{00000000-0005-0000-0000-00008C090000}"/>
    <cellStyle name="40% - Акцент2 7 3 2" xfId="5451" xr:uid="{00000000-0005-0000-0000-00008D090000}"/>
    <cellStyle name="40% - Акцент2 7 4" xfId="4124" xr:uid="{00000000-0005-0000-0000-00008E090000}"/>
    <cellStyle name="40% - Акцент2 8" xfId="827" xr:uid="{00000000-0005-0000-0000-00008F090000}"/>
    <cellStyle name="40% - Акцент2 8 2" xfId="2768" xr:uid="{00000000-0005-0000-0000-000090090000}"/>
    <cellStyle name="40% - Акцент2 8 2 2" xfId="4853" xr:uid="{00000000-0005-0000-0000-000091090000}"/>
    <cellStyle name="40% - Акцент2 8 3" xfId="3367" xr:uid="{00000000-0005-0000-0000-000092090000}"/>
    <cellStyle name="40% - Акцент2 8 3 2" xfId="5452" xr:uid="{00000000-0005-0000-0000-000093090000}"/>
    <cellStyle name="40% - Акцент2 8 4" xfId="4125" xr:uid="{00000000-0005-0000-0000-000094090000}"/>
    <cellStyle name="40% - Акцент2 9" xfId="828" xr:uid="{00000000-0005-0000-0000-000095090000}"/>
    <cellStyle name="40% - Акцент2 9 2" xfId="2769" xr:uid="{00000000-0005-0000-0000-000096090000}"/>
    <cellStyle name="40% - Акцент2 9 2 2" xfId="4854" xr:uid="{00000000-0005-0000-0000-000097090000}"/>
    <cellStyle name="40% - Акцент2 9 3" xfId="3368" xr:uid="{00000000-0005-0000-0000-000098090000}"/>
    <cellStyle name="40% - Акцент2 9 3 2" xfId="5453" xr:uid="{00000000-0005-0000-0000-000099090000}"/>
    <cellStyle name="40% - Акцент2 9 4" xfId="4126" xr:uid="{00000000-0005-0000-0000-00009A090000}"/>
    <cellStyle name="40% - Акцент3" xfId="5856" xr:uid="{00000000-0005-0000-0000-00009B090000}"/>
    <cellStyle name="40% - Акцент3 10" xfId="829" xr:uid="{00000000-0005-0000-0000-00009C090000}"/>
    <cellStyle name="40% - Акцент3 10 2" xfId="2770" xr:uid="{00000000-0005-0000-0000-00009D090000}"/>
    <cellStyle name="40% - Акцент3 10 2 2" xfId="4855" xr:uid="{00000000-0005-0000-0000-00009E090000}"/>
    <cellStyle name="40% - Акцент3 10 3" xfId="3369" xr:uid="{00000000-0005-0000-0000-00009F090000}"/>
    <cellStyle name="40% - Акцент3 10 3 2" xfId="5454" xr:uid="{00000000-0005-0000-0000-0000A0090000}"/>
    <cellStyle name="40% - Акцент3 10 4" xfId="4127" xr:uid="{00000000-0005-0000-0000-0000A1090000}"/>
    <cellStyle name="40% - Акцент3 11" xfId="830" xr:uid="{00000000-0005-0000-0000-0000A2090000}"/>
    <cellStyle name="40% - Акцент3 11 2" xfId="2771" xr:uid="{00000000-0005-0000-0000-0000A3090000}"/>
    <cellStyle name="40% - Акцент3 11 2 2" xfId="4856" xr:uid="{00000000-0005-0000-0000-0000A4090000}"/>
    <cellStyle name="40% - Акцент3 11 3" xfId="3370" xr:uid="{00000000-0005-0000-0000-0000A5090000}"/>
    <cellStyle name="40% - Акцент3 11 3 2" xfId="5455" xr:uid="{00000000-0005-0000-0000-0000A6090000}"/>
    <cellStyle name="40% - Акцент3 11 4" xfId="4128" xr:uid="{00000000-0005-0000-0000-0000A7090000}"/>
    <cellStyle name="40% - Акцент3 12" xfId="831" xr:uid="{00000000-0005-0000-0000-0000A8090000}"/>
    <cellStyle name="40% - Акцент3 12 2" xfId="2772" xr:uid="{00000000-0005-0000-0000-0000A9090000}"/>
    <cellStyle name="40% - Акцент3 12 2 2" xfId="4857" xr:uid="{00000000-0005-0000-0000-0000AA090000}"/>
    <cellStyle name="40% - Акцент3 12 3" xfId="3371" xr:uid="{00000000-0005-0000-0000-0000AB090000}"/>
    <cellStyle name="40% - Акцент3 12 3 2" xfId="5456" xr:uid="{00000000-0005-0000-0000-0000AC090000}"/>
    <cellStyle name="40% - Акцент3 12 4" xfId="4129" xr:uid="{00000000-0005-0000-0000-0000AD090000}"/>
    <cellStyle name="40% - Акцент3 13" xfId="832" xr:uid="{00000000-0005-0000-0000-0000AE090000}"/>
    <cellStyle name="40% - Акцент3 13 2" xfId="2773" xr:uid="{00000000-0005-0000-0000-0000AF090000}"/>
    <cellStyle name="40% - Акцент3 13 2 2" xfId="4858" xr:uid="{00000000-0005-0000-0000-0000B0090000}"/>
    <cellStyle name="40% - Акцент3 13 3" xfId="3372" xr:uid="{00000000-0005-0000-0000-0000B1090000}"/>
    <cellStyle name="40% - Акцент3 13 3 2" xfId="5457" xr:uid="{00000000-0005-0000-0000-0000B2090000}"/>
    <cellStyle name="40% - Акцент3 13 4" xfId="4130" xr:uid="{00000000-0005-0000-0000-0000B3090000}"/>
    <cellStyle name="40% - Акцент3 14" xfId="833" xr:uid="{00000000-0005-0000-0000-0000B4090000}"/>
    <cellStyle name="40% - Акцент3 14 2" xfId="2774" xr:uid="{00000000-0005-0000-0000-0000B5090000}"/>
    <cellStyle name="40% - Акцент3 14 2 2" xfId="4859" xr:uid="{00000000-0005-0000-0000-0000B6090000}"/>
    <cellStyle name="40% - Акцент3 14 3" xfId="3373" xr:uid="{00000000-0005-0000-0000-0000B7090000}"/>
    <cellStyle name="40% - Акцент3 14 3 2" xfId="5458" xr:uid="{00000000-0005-0000-0000-0000B8090000}"/>
    <cellStyle name="40% - Акцент3 14 4" xfId="4131" xr:uid="{00000000-0005-0000-0000-0000B9090000}"/>
    <cellStyle name="40% - Акцент3 15" xfId="834" xr:uid="{00000000-0005-0000-0000-0000BA090000}"/>
    <cellStyle name="40% - Акцент3 15 2" xfId="2775" xr:uid="{00000000-0005-0000-0000-0000BB090000}"/>
    <cellStyle name="40% - Акцент3 15 2 2" xfId="4860" xr:uid="{00000000-0005-0000-0000-0000BC090000}"/>
    <cellStyle name="40% - Акцент3 15 3" xfId="3374" xr:uid="{00000000-0005-0000-0000-0000BD090000}"/>
    <cellStyle name="40% - Акцент3 15 3 2" xfId="5459" xr:uid="{00000000-0005-0000-0000-0000BE090000}"/>
    <cellStyle name="40% - Акцент3 15 4" xfId="4132" xr:uid="{00000000-0005-0000-0000-0000BF090000}"/>
    <cellStyle name="40% - Акцент3 16" xfId="835" xr:uid="{00000000-0005-0000-0000-0000C0090000}"/>
    <cellStyle name="40% - Акцент3 16 2" xfId="2776" xr:uid="{00000000-0005-0000-0000-0000C1090000}"/>
    <cellStyle name="40% - Акцент3 16 2 2" xfId="4861" xr:uid="{00000000-0005-0000-0000-0000C2090000}"/>
    <cellStyle name="40% - Акцент3 16 3" xfId="3375" xr:uid="{00000000-0005-0000-0000-0000C3090000}"/>
    <cellStyle name="40% - Акцент3 16 3 2" xfId="5460" xr:uid="{00000000-0005-0000-0000-0000C4090000}"/>
    <cellStyle name="40% - Акцент3 16 4" xfId="4133" xr:uid="{00000000-0005-0000-0000-0000C5090000}"/>
    <cellStyle name="40% - Акцент3 17" xfId="836" xr:uid="{00000000-0005-0000-0000-0000C6090000}"/>
    <cellStyle name="40% - Акцент3 17 2" xfId="2777" xr:uid="{00000000-0005-0000-0000-0000C7090000}"/>
    <cellStyle name="40% - Акцент3 17 2 2" xfId="4862" xr:uid="{00000000-0005-0000-0000-0000C8090000}"/>
    <cellStyle name="40% - Акцент3 17 3" xfId="3376" xr:uid="{00000000-0005-0000-0000-0000C9090000}"/>
    <cellStyle name="40% - Акцент3 17 3 2" xfId="5461" xr:uid="{00000000-0005-0000-0000-0000CA090000}"/>
    <cellStyle name="40% - Акцент3 17 4" xfId="4134" xr:uid="{00000000-0005-0000-0000-0000CB090000}"/>
    <cellStyle name="40% - Акцент3 18" xfId="837" xr:uid="{00000000-0005-0000-0000-0000CC090000}"/>
    <cellStyle name="40% - Акцент3 18 2" xfId="2778" xr:uid="{00000000-0005-0000-0000-0000CD090000}"/>
    <cellStyle name="40% - Акцент3 18 2 2" xfId="4863" xr:uid="{00000000-0005-0000-0000-0000CE090000}"/>
    <cellStyle name="40% - Акцент3 18 3" xfId="3377" xr:uid="{00000000-0005-0000-0000-0000CF090000}"/>
    <cellStyle name="40% - Акцент3 18 3 2" xfId="5462" xr:uid="{00000000-0005-0000-0000-0000D0090000}"/>
    <cellStyle name="40% - Акцент3 18 4" xfId="4135" xr:uid="{00000000-0005-0000-0000-0000D1090000}"/>
    <cellStyle name="40% - Акцент3 19" xfId="838" xr:uid="{00000000-0005-0000-0000-0000D2090000}"/>
    <cellStyle name="40% - Акцент3 19 2" xfId="2779" xr:uid="{00000000-0005-0000-0000-0000D3090000}"/>
    <cellStyle name="40% - Акцент3 19 2 2" xfId="4864" xr:uid="{00000000-0005-0000-0000-0000D4090000}"/>
    <cellStyle name="40% - Акцент3 19 3" xfId="3378" xr:uid="{00000000-0005-0000-0000-0000D5090000}"/>
    <cellStyle name="40% - Акцент3 19 3 2" xfId="5463" xr:uid="{00000000-0005-0000-0000-0000D6090000}"/>
    <cellStyle name="40% - Акцент3 19 4" xfId="4136" xr:uid="{00000000-0005-0000-0000-0000D7090000}"/>
    <cellStyle name="40% - Акцент3 2" xfId="516" xr:uid="{00000000-0005-0000-0000-0000D8090000}"/>
    <cellStyle name="40% — акцент3 2" xfId="2391" xr:uid="{00000000-0005-0000-0000-0000D9090000}"/>
    <cellStyle name="40% - Акцент3 2 10" xfId="4432" xr:uid="{00000000-0005-0000-0000-0000DA090000}"/>
    <cellStyle name="40% - Акцент3 2 2" xfId="2457" xr:uid="{00000000-0005-0000-0000-0000DB090000}"/>
    <cellStyle name="40% — акцент3 2 2" xfId="4480" xr:uid="{00000000-0005-0000-0000-0000DC090000}"/>
    <cellStyle name="40% - Акцент3 2 2 2" xfId="4542" xr:uid="{00000000-0005-0000-0000-0000DD090000}"/>
    <cellStyle name="40% - Акцент3 2 2 3" xfId="5611" xr:uid="{00000000-0005-0000-0000-0000DE090000}"/>
    <cellStyle name="40% - Акцент3 2 3" xfId="2936" xr:uid="{00000000-0005-0000-0000-0000DF090000}"/>
    <cellStyle name="40% — акцент3 2 3" xfId="5599" xr:uid="{00000000-0005-0000-0000-0000E0090000}"/>
    <cellStyle name="40% - Акцент3 2 3 2" xfId="5021" xr:uid="{00000000-0005-0000-0000-0000E1090000}"/>
    <cellStyle name="40% - Акцент3 2 4" xfId="2948" xr:uid="{00000000-0005-0000-0000-0000E2090000}"/>
    <cellStyle name="40% - Акцент3 2 4 2" xfId="5033" xr:uid="{00000000-0005-0000-0000-0000E3090000}"/>
    <cellStyle name="40% - Акцент3 2 5" xfId="2919" xr:uid="{00000000-0005-0000-0000-0000E4090000}"/>
    <cellStyle name="40% - Акцент3 2 5 2" xfId="5004" xr:uid="{00000000-0005-0000-0000-0000E5090000}"/>
    <cellStyle name="40% - Акцент3 2 6" xfId="2965" xr:uid="{00000000-0005-0000-0000-0000E6090000}"/>
    <cellStyle name="40% - Акцент3 2 6 2" xfId="5050" xr:uid="{00000000-0005-0000-0000-0000E7090000}"/>
    <cellStyle name="40% - Акцент3 2 7" xfId="2912" xr:uid="{00000000-0005-0000-0000-0000E8090000}"/>
    <cellStyle name="40% - Акцент3 2 7 2" xfId="4997" xr:uid="{00000000-0005-0000-0000-0000E9090000}"/>
    <cellStyle name="40% - Акцент3 2 8" xfId="3056" xr:uid="{00000000-0005-0000-0000-0000EA090000}"/>
    <cellStyle name="40% - Акцент3 2 8 2" xfId="5141" xr:uid="{00000000-0005-0000-0000-0000EB090000}"/>
    <cellStyle name="40% - Акцент3 2 9" xfId="3814" xr:uid="{00000000-0005-0000-0000-0000EC090000}"/>
    <cellStyle name="40% - Акцент3 20" xfId="839" xr:uid="{00000000-0005-0000-0000-0000ED090000}"/>
    <cellStyle name="40% - Акцент3 20 2" xfId="2780" xr:uid="{00000000-0005-0000-0000-0000EE090000}"/>
    <cellStyle name="40% - Акцент3 20 2 2" xfId="4865" xr:uid="{00000000-0005-0000-0000-0000EF090000}"/>
    <cellStyle name="40% - Акцент3 20 3" xfId="3379" xr:uid="{00000000-0005-0000-0000-0000F0090000}"/>
    <cellStyle name="40% - Акцент3 20 3 2" xfId="5464" xr:uid="{00000000-0005-0000-0000-0000F1090000}"/>
    <cellStyle name="40% - Акцент3 20 4" xfId="4137" xr:uid="{00000000-0005-0000-0000-0000F2090000}"/>
    <cellStyle name="40% - Акцент3 21" xfId="840" xr:uid="{00000000-0005-0000-0000-0000F3090000}"/>
    <cellStyle name="40% - Акцент3 21 2" xfId="2781" xr:uid="{00000000-0005-0000-0000-0000F4090000}"/>
    <cellStyle name="40% - Акцент3 21 2 2" xfId="4866" xr:uid="{00000000-0005-0000-0000-0000F5090000}"/>
    <cellStyle name="40% - Акцент3 21 3" xfId="3380" xr:uid="{00000000-0005-0000-0000-0000F6090000}"/>
    <cellStyle name="40% - Акцент3 21 3 2" xfId="5465" xr:uid="{00000000-0005-0000-0000-0000F7090000}"/>
    <cellStyle name="40% - Акцент3 21 4" xfId="4138" xr:uid="{00000000-0005-0000-0000-0000F8090000}"/>
    <cellStyle name="40% - Акцент3 22" xfId="841" xr:uid="{00000000-0005-0000-0000-0000F9090000}"/>
    <cellStyle name="40% - Акцент3 22 2" xfId="2782" xr:uid="{00000000-0005-0000-0000-0000FA090000}"/>
    <cellStyle name="40% - Акцент3 22 2 2" xfId="4867" xr:uid="{00000000-0005-0000-0000-0000FB090000}"/>
    <cellStyle name="40% - Акцент3 22 3" xfId="3381" xr:uid="{00000000-0005-0000-0000-0000FC090000}"/>
    <cellStyle name="40% - Акцент3 22 3 2" xfId="5466" xr:uid="{00000000-0005-0000-0000-0000FD090000}"/>
    <cellStyle name="40% - Акцент3 22 4" xfId="4139" xr:uid="{00000000-0005-0000-0000-0000FE090000}"/>
    <cellStyle name="40% - Акцент3 23" xfId="842" xr:uid="{00000000-0005-0000-0000-0000FF090000}"/>
    <cellStyle name="40% - Акцент3 23 2" xfId="2783" xr:uid="{00000000-0005-0000-0000-0000000A0000}"/>
    <cellStyle name="40% - Акцент3 23 2 2" xfId="4868" xr:uid="{00000000-0005-0000-0000-0000010A0000}"/>
    <cellStyle name="40% - Акцент3 23 3" xfId="3382" xr:uid="{00000000-0005-0000-0000-0000020A0000}"/>
    <cellStyle name="40% - Акцент3 23 3 2" xfId="5467" xr:uid="{00000000-0005-0000-0000-0000030A0000}"/>
    <cellStyle name="40% - Акцент3 23 4" xfId="4140" xr:uid="{00000000-0005-0000-0000-0000040A0000}"/>
    <cellStyle name="40% - Акцент3 24" xfId="843" xr:uid="{00000000-0005-0000-0000-0000050A0000}"/>
    <cellStyle name="40% - Акцент3 24 2" xfId="2784" xr:uid="{00000000-0005-0000-0000-0000060A0000}"/>
    <cellStyle name="40% - Акцент3 24 2 2" xfId="4869" xr:uid="{00000000-0005-0000-0000-0000070A0000}"/>
    <cellStyle name="40% - Акцент3 24 3" xfId="3383" xr:uid="{00000000-0005-0000-0000-0000080A0000}"/>
    <cellStyle name="40% - Акцент3 24 3 2" xfId="5468" xr:uid="{00000000-0005-0000-0000-0000090A0000}"/>
    <cellStyle name="40% - Акцент3 24 4" xfId="4141" xr:uid="{00000000-0005-0000-0000-00000A0A0000}"/>
    <cellStyle name="40% - Акцент3 25" xfId="844" xr:uid="{00000000-0005-0000-0000-00000B0A0000}"/>
    <cellStyle name="40% - Акцент3 25 2" xfId="2785" xr:uid="{00000000-0005-0000-0000-00000C0A0000}"/>
    <cellStyle name="40% - Акцент3 25 2 2" xfId="4870" xr:uid="{00000000-0005-0000-0000-00000D0A0000}"/>
    <cellStyle name="40% - Акцент3 25 3" xfId="3384" xr:uid="{00000000-0005-0000-0000-00000E0A0000}"/>
    <cellStyle name="40% - Акцент3 25 3 2" xfId="5469" xr:uid="{00000000-0005-0000-0000-00000F0A0000}"/>
    <cellStyle name="40% - Акцент3 25 4" xfId="4142" xr:uid="{00000000-0005-0000-0000-0000100A0000}"/>
    <cellStyle name="40% - Акцент3 26" xfId="845" xr:uid="{00000000-0005-0000-0000-0000110A0000}"/>
    <cellStyle name="40% - Акцент3 26 2" xfId="2786" xr:uid="{00000000-0005-0000-0000-0000120A0000}"/>
    <cellStyle name="40% - Акцент3 26 2 2" xfId="4871" xr:uid="{00000000-0005-0000-0000-0000130A0000}"/>
    <cellStyle name="40% - Акцент3 26 3" xfId="3385" xr:uid="{00000000-0005-0000-0000-0000140A0000}"/>
    <cellStyle name="40% - Акцент3 26 3 2" xfId="5470" xr:uid="{00000000-0005-0000-0000-0000150A0000}"/>
    <cellStyle name="40% - Акцент3 26 4" xfId="4143" xr:uid="{00000000-0005-0000-0000-0000160A0000}"/>
    <cellStyle name="40% - Акцент3 27" xfId="846" xr:uid="{00000000-0005-0000-0000-0000170A0000}"/>
    <cellStyle name="40% - Акцент3 27 2" xfId="2787" xr:uid="{00000000-0005-0000-0000-0000180A0000}"/>
    <cellStyle name="40% - Акцент3 27 2 2" xfId="4872" xr:uid="{00000000-0005-0000-0000-0000190A0000}"/>
    <cellStyle name="40% - Акцент3 27 3" xfId="3386" xr:uid="{00000000-0005-0000-0000-00001A0A0000}"/>
    <cellStyle name="40% - Акцент3 27 3 2" xfId="5471" xr:uid="{00000000-0005-0000-0000-00001B0A0000}"/>
    <cellStyle name="40% - Акцент3 27 4" xfId="4144" xr:uid="{00000000-0005-0000-0000-00001C0A0000}"/>
    <cellStyle name="40% - Акцент3 28" xfId="847" xr:uid="{00000000-0005-0000-0000-00001D0A0000}"/>
    <cellStyle name="40% - Акцент3 28 2" xfId="2788" xr:uid="{00000000-0005-0000-0000-00001E0A0000}"/>
    <cellStyle name="40% - Акцент3 28 2 2" xfId="4873" xr:uid="{00000000-0005-0000-0000-00001F0A0000}"/>
    <cellStyle name="40% - Акцент3 28 3" xfId="3387" xr:uid="{00000000-0005-0000-0000-0000200A0000}"/>
    <cellStyle name="40% - Акцент3 28 3 2" xfId="5472" xr:uid="{00000000-0005-0000-0000-0000210A0000}"/>
    <cellStyle name="40% - Акцент3 28 4" xfId="4145" xr:uid="{00000000-0005-0000-0000-0000220A0000}"/>
    <cellStyle name="40% - Акцент3 29" xfId="848" xr:uid="{00000000-0005-0000-0000-0000230A0000}"/>
    <cellStyle name="40% - Акцент3 29 2" xfId="2789" xr:uid="{00000000-0005-0000-0000-0000240A0000}"/>
    <cellStyle name="40% - Акцент3 29 2 2" xfId="4874" xr:uid="{00000000-0005-0000-0000-0000250A0000}"/>
    <cellStyle name="40% - Акцент3 29 3" xfId="3388" xr:uid="{00000000-0005-0000-0000-0000260A0000}"/>
    <cellStyle name="40% - Акцент3 29 3 2" xfId="5473" xr:uid="{00000000-0005-0000-0000-0000270A0000}"/>
    <cellStyle name="40% - Акцент3 29 4" xfId="4146" xr:uid="{00000000-0005-0000-0000-0000280A0000}"/>
    <cellStyle name="40% - Акцент3 3" xfId="849" xr:uid="{00000000-0005-0000-0000-0000290A0000}"/>
    <cellStyle name="40% - Акцент3 3 2" xfId="2790" xr:uid="{00000000-0005-0000-0000-00002A0A0000}"/>
    <cellStyle name="40% - Акцент3 3 2 2" xfId="4875" xr:uid="{00000000-0005-0000-0000-00002B0A0000}"/>
    <cellStyle name="40% - Акцент3 3 3" xfId="3389" xr:uid="{00000000-0005-0000-0000-00002C0A0000}"/>
    <cellStyle name="40% - Акцент3 3 3 2" xfId="5474" xr:uid="{00000000-0005-0000-0000-00002D0A0000}"/>
    <cellStyle name="40% - Акцент3 3 4" xfId="4147" xr:uid="{00000000-0005-0000-0000-00002E0A0000}"/>
    <cellStyle name="40% - Акцент3 30" xfId="850" xr:uid="{00000000-0005-0000-0000-00002F0A0000}"/>
    <cellStyle name="40% - Акцент3 30 2" xfId="2791" xr:uid="{00000000-0005-0000-0000-0000300A0000}"/>
    <cellStyle name="40% - Акцент3 30 2 2" xfId="4876" xr:uid="{00000000-0005-0000-0000-0000310A0000}"/>
    <cellStyle name="40% - Акцент3 30 3" xfId="3390" xr:uid="{00000000-0005-0000-0000-0000320A0000}"/>
    <cellStyle name="40% - Акцент3 30 3 2" xfId="5475" xr:uid="{00000000-0005-0000-0000-0000330A0000}"/>
    <cellStyle name="40% - Акцент3 30 4" xfId="4148" xr:uid="{00000000-0005-0000-0000-0000340A0000}"/>
    <cellStyle name="40% - Акцент3 31" xfId="851" xr:uid="{00000000-0005-0000-0000-0000350A0000}"/>
    <cellStyle name="40% - Акцент3 31 2" xfId="2792" xr:uid="{00000000-0005-0000-0000-0000360A0000}"/>
    <cellStyle name="40% - Акцент3 31 2 2" xfId="4877" xr:uid="{00000000-0005-0000-0000-0000370A0000}"/>
    <cellStyle name="40% - Акцент3 31 3" xfId="3391" xr:uid="{00000000-0005-0000-0000-0000380A0000}"/>
    <cellStyle name="40% - Акцент3 31 3 2" xfId="5476" xr:uid="{00000000-0005-0000-0000-0000390A0000}"/>
    <cellStyle name="40% - Акцент3 31 4" xfId="4149" xr:uid="{00000000-0005-0000-0000-00003A0A0000}"/>
    <cellStyle name="40% - Акцент3 32" xfId="852" xr:uid="{00000000-0005-0000-0000-00003B0A0000}"/>
    <cellStyle name="40% - Акцент3 32 2" xfId="2793" xr:uid="{00000000-0005-0000-0000-00003C0A0000}"/>
    <cellStyle name="40% - Акцент3 32 2 2" xfId="4878" xr:uid="{00000000-0005-0000-0000-00003D0A0000}"/>
    <cellStyle name="40% - Акцент3 32 3" xfId="3392" xr:uid="{00000000-0005-0000-0000-00003E0A0000}"/>
    <cellStyle name="40% - Акцент3 32 3 2" xfId="5477" xr:uid="{00000000-0005-0000-0000-00003F0A0000}"/>
    <cellStyle name="40% - Акцент3 32 4" xfId="4150" xr:uid="{00000000-0005-0000-0000-0000400A0000}"/>
    <cellStyle name="40% - Акцент3 33" xfId="853" xr:uid="{00000000-0005-0000-0000-0000410A0000}"/>
    <cellStyle name="40% - Акцент3 33 2" xfId="2794" xr:uid="{00000000-0005-0000-0000-0000420A0000}"/>
    <cellStyle name="40% - Акцент3 33 2 2" xfId="4879" xr:uid="{00000000-0005-0000-0000-0000430A0000}"/>
    <cellStyle name="40% - Акцент3 33 3" xfId="3393" xr:uid="{00000000-0005-0000-0000-0000440A0000}"/>
    <cellStyle name="40% - Акцент3 33 3 2" xfId="5478" xr:uid="{00000000-0005-0000-0000-0000450A0000}"/>
    <cellStyle name="40% - Акцент3 33 4" xfId="4151" xr:uid="{00000000-0005-0000-0000-0000460A0000}"/>
    <cellStyle name="40% - Акцент3 34" xfId="854" xr:uid="{00000000-0005-0000-0000-0000470A0000}"/>
    <cellStyle name="40% - Акцент3 34 2" xfId="2795" xr:uid="{00000000-0005-0000-0000-0000480A0000}"/>
    <cellStyle name="40% - Акцент3 34 2 2" xfId="4880" xr:uid="{00000000-0005-0000-0000-0000490A0000}"/>
    <cellStyle name="40% - Акцент3 34 3" xfId="3394" xr:uid="{00000000-0005-0000-0000-00004A0A0000}"/>
    <cellStyle name="40% - Акцент3 34 3 2" xfId="5479" xr:uid="{00000000-0005-0000-0000-00004B0A0000}"/>
    <cellStyle name="40% - Акцент3 34 4" xfId="4152" xr:uid="{00000000-0005-0000-0000-00004C0A0000}"/>
    <cellStyle name="40% - Акцент3 35" xfId="855" xr:uid="{00000000-0005-0000-0000-00004D0A0000}"/>
    <cellStyle name="40% - Акцент3 35 2" xfId="2796" xr:uid="{00000000-0005-0000-0000-00004E0A0000}"/>
    <cellStyle name="40% - Акцент3 35 2 2" xfId="4881" xr:uid="{00000000-0005-0000-0000-00004F0A0000}"/>
    <cellStyle name="40% - Акцент3 35 3" xfId="3395" xr:uid="{00000000-0005-0000-0000-0000500A0000}"/>
    <cellStyle name="40% - Акцент3 35 3 2" xfId="5480" xr:uid="{00000000-0005-0000-0000-0000510A0000}"/>
    <cellStyle name="40% - Акцент3 35 4" xfId="4153" xr:uid="{00000000-0005-0000-0000-0000520A0000}"/>
    <cellStyle name="40% - Акцент3 36" xfId="856" xr:uid="{00000000-0005-0000-0000-0000530A0000}"/>
    <cellStyle name="40% - Акцент3 36 2" xfId="2797" xr:uid="{00000000-0005-0000-0000-0000540A0000}"/>
    <cellStyle name="40% - Акцент3 36 2 2" xfId="4882" xr:uid="{00000000-0005-0000-0000-0000550A0000}"/>
    <cellStyle name="40% - Акцент3 36 3" xfId="3396" xr:uid="{00000000-0005-0000-0000-0000560A0000}"/>
    <cellStyle name="40% - Акцент3 36 3 2" xfId="5481" xr:uid="{00000000-0005-0000-0000-0000570A0000}"/>
    <cellStyle name="40% - Акцент3 36 4" xfId="4154" xr:uid="{00000000-0005-0000-0000-0000580A0000}"/>
    <cellStyle name="40% - Акцент3 4" xfId="857" xr:uid="{00000000-0005-0000-0000-0000590A0000}"/>
    <cellStyle name="40% - Акцент3 4 2" xfId="2798" xr:uid="{00000000-0005-0000-0000-00005A0A0000}"/>
    <cellStyle name="40% - Акцент3 4 2 2" xfId="4883" xr:uid="{00000000-0005-0000-0000-00005B0A0000}"/>
    <cellStyle name="40% - Акцент3 4 3" xfId="3397" xr:uid="{00000000-0005-0000-0000-00005C0A0000}"/>
    <cellStyle name="40% - Акцент3 4 3 2" xfId="5482" xr:uid="{00000000-0005-0000-0000-00005D0A0000}"/>
    <cellStyle name="40% - Акцент3 4 4" xfId="4155" xr:uid="{00000000-0005-0000-0000-00005E0A0000}"/>
    <cellStyle name="40% - Акцент3 5" xfId="858" xr:uid="{00000000-0005-0000-0000-00005F0A0000}"/>
    <cellStyle name="40% - Акцент3 5 2" xfId="2799" xr:uid="{00000000-0005-0000-0000-0000600A0000}"/>
    <cellStyle name="40% - Акцент3 5 2 2" xfId="4884" xr:uid="{00000000-0005-0000-0000-0000610A0000}"/>
    <cellStyle name="40% - Акцент3 5 3" xfId="3398" xr:uid="{00000000-0005-0000-0000-0000620A0000}"/>
    <cellStyle name="40% - Акцент3 5 3 2" xfId="5483" xr:uid="{00000000-0005-0000-0000-0000630A0000}"/>
    <cellStyle name="40% - Акцент3 5 4" xfId="4156" xr:uid="{00000000-0005-0000-0000-0000640A0000}"/>
    <cellStyle name="40% - Акцент3 6" xfId="859" xr:uid="{00000000-0005-0000-0000-0000650A0000}"/>
    <cellStyle name="40% - Акцент3 6 2" xfId="2800" xr:uid="{00000000-0005-0000-0000-0000660A0000}"/>
    <cellStyle name="40% - Акцент3 6 2 2" xfId="4885" xr:uid="{00000000-0005-0000-0000-0000670A0000}"/>
    <cellStyle name="40% - Акцент3 6 3" xfId="3399" xr:uid="{00000000-0005-0000-0000-0000680A0000}"/>
    <cellStyle name="40% - Акцент3 6 3 2" xfId="5484" xr:uid="{00000000-0005-0000-0000-0000690A0000}"/>
    <cellStyle name="40% - Акцент3 6 4" xfId="4157" xr:uid="{00000000-0005-0000-0000-00006A0A0000}"/>
    <cellStyle name="40% - Акцент3 7" xfId="860" xr:uid="{00000000-0005-0000-0000-00006B0A0000}"/>
    <cellStyle name="40% - Акцент3 7 2" xfId="2801" xr:uid="{00000000-0005-0000-0000-00006C0A0000}"/>
    <cellStyle name="40% - Акцент3 7 2 2" xfId="4886" xr:uid="{00000000-0005-0000-0000-00006D0A0000}"/>
    <cellStyle name="40% - Акцент3 7 3" xfId="3400" xr:uid="{00000000-0005-0000-0000-00006E0A0000}"/>
    <cellStyle name="40% - Акцент3 7 3 2" xfId="5485" xr:uid="{00000000-0005-0000-0000-00006F0A0000}"/>
    <cellStyle name="40% - Акцент3 7 4" xfId="4158" xr:uid="{00000000-0005-0000-0000-0000700A0000}"/>
    <cellStyle name="40% - Акцент3 8" xfId="861" xr:uid="{00000000-0005-0000-0000-0000710A0000}"/>
    <cellStyle name="40% - Акцент3 8 2" xfId="2802" xr:uid="{00000000-0005-0000-0000-0000720A0000}"/>
    <cellStyle name="40% - Акцент3 8 2 2" xfId="4887" xr:uid="{00000000-0005-0000-0000-0000730A0000}"/>
    <cellStyle name="40% - Акцент3 8 3" xfId="3401" xr:uid="{00000000-0005-0000-0000-0000740A0000}"/>
    <cellStyle name="40% - Акцент3 8 3 2" xfId="5486" xr:uid="{00000000-0005-0000-0000-0000750A0000}"/>
    <cellStyle name="40% - Акцент3 8 4" xfId="4159" xr:uid="{00000000-0005-0000-0000-0000760A0000}"/>
    <cellStyle name="40% - Акцент3 9" xfId="862" xr:uid="{00000000-0005-0000-0000-0000770A0000}"/>
    <cellStyle name="40% - Акцент3 9 2" xfId="2803" xr:uid="{00000000-0005-0000-0000-0000780A0000}"/>
    <cellStyle name="40% - Акцент3 9 2 2" xfId="4888" xr:uid="{00000000-0005-0000-0000-0000790A0000}"/>
    <cellStyle name="40% - Акцент3 9 3" xfId="3402" xr:uid="{00000000-0005-0000-0000-00007A0A0000}"/>
    <cellStyle name="40% - Акцент3 9 3 2" xfId="5487" xr:uid="{00000000-0005-0000-0000-00007B0A0000}"/>
    <cellStyle name="40% - Акцент3 9 4" xfId="4160" xr:uid="{00000000-0005-0000-0000-00007C0A0000}"/>
    <cellStyle name="40% - Акцент4" xfId="5895" xr:uid="{00000000-0005-0000-0000-00007D0A0000}"/>
    <cellStyle name="40% - Акцент4 10" xfId="863" xr:uid="{00000000-0005-0000-0000-00007E0A0000}"/>
    <cellStyle name="40% - Акцент4 10 2" xfId="2804" xr:uid="{00000000-0005-0000-0000-00007F0A0000}"/>
    <cellStyle name="40% - Акцент4 10 2 2" xfId="4889" xr:uid="{00000000-0005-0000-0000-0000800A0000}"/>
    <cellStyle name="40% - Акцент4 10 3" xfId="3403" xr:uid="{00000000-0005-0000-0000-0000810A0000}"/>
    <cellStyle name="40% - Акцент4 10 3 2" xfId="5488" xr:uid="{00000000-0005-0000-0000-0000820A0000}"/>
    <cellStyle name="40% - Акцент4 10 4" xfId="4161" xr:uid="{00000000-0005-0000-0000-0000830A0000}"/>
    <cellStyle name="40% - Акцент4 11" xfId="864" xr:uid="{00000000-0005-0000-0000-0000840A0000}"/>
    <cellStyle name="40% - Акцент4 11 2" xfId="2805" xr:uid="{00000000-0005-0000-0000-0000850A0000}"/>
    <cellStyle name="40% - Акцент4 11 2 2" xfId="4890" xr:uid="{00000000-0005-0000-0000-0000860A0000}"/>
    <cellStyle name="40% - Акцент4 11 3" xfId="3404" xr:uid="{00000000-0005-0000-0000-0000870A0000}"/>
    <cellStyle name="40% - Акцент4 11 3 2" xfId="5489" xr:uid="{00000000-0005-0000-0000-0000880A0000}"/>
    <cellStyle name="40% - Акцент4 11 4" xfId="4162" xr:uid="{00000000-0005-0000-0000-0000890A0000}"/>
    <cellStyle name="40% - Акцент4 12" xfId="865" xr:uid="{00000000-0005-0000-0000-00008A0A0000}"/>
    <cellStyle name="40% - Акцент4 12 2" xfId="2806" xr:uid="{00000000-0005-0000-0000-00008B0A0000}"/>
    <cellStyle name="40% - Акцент4 12 2 2" xfId="4891" xr:uid="{00000000-0005-0000-0000-00008C0A0000}"/>
    <cellStyle name="40% - Акцент4 12 3" xfId="3405" xr:uid="{00000000-0005-0000-0000-00008D0A0000}"/>
    <cellStyle name="40% - Акцент4 12 3 2" xfId="5490" xr:uid="{00000000-0005-0000-0000-00008E0A0000}"/>
    <cellStyle name="40% - Акцент4 12 4" xfId="4163" xr:uid="{00000000-0005-0000-0000-00008F0A0000}"/>
    <cellStyle name="40% - Акцент4 13" xfId="866" xr:uid="{00000000-0005-0000-0000-0000900A0000}"/>
    <cellStyle name="40% - Акцент4 13 2" xfId="2807" xr:uid="{00000000-0005-0000-0000-0000910A0000}"/>
    <cellStyle name="40% - Акцент4 13 2 2" xfId="4892" xr:uid="{00000000-0005-0000-0000-0000920A0000}"/>
    <cellStyle name="40% - Акцент4 13 3" xfId="3406" xr:uid="{00000000-0005-0000-0000-0000930A0000}"/>
    <cellStyle name="40% - Акцент4 13 3 2" xfId="5491" xr:uid="{00000000-0005-0000-0000-0000940A0000}"/>
    <cellStyle name="40% - Акцент4 13 4" xfId="4164" xr:uid="{00000000-0005-0000-0000-0000950A0000}"/>
    <cellStyle name="40% - Акцент4 14" xfId="867" xr:uid="{00000000-0005-0000-0000-0000960A0000}"/>
    <cellStyle name="40% - Акцент4 14 2" xfId="2808" xr:uid="{00000000-0005-0000-0000-0000970A0000}"/>
    <cellStyle name="40% - Акцент4 14 2 2" xfId="4893" xr:uid="{00000000-0005-0000-0000-0000980A0000}"/>
    <cellStyle name="40% - Акцент4 14 3" xfId="3407" xr:uid="{00000000-0005-0000-0000-0000990A0000}"/>
    <cellStyle name="40% - Акцент4 14 3 2" xfId="5492" xr:uid="{00000000-0005-0000-0000-00009A0A0000}"/>
    <cellStyle name="40% - Акцент4 14 4" xfId="4165" xr:uid="{00000000-0005-0000-0000-00009B0A0000}"/>
    <cellStyle name="40% - Акцент4 15" xfId="868" xr:uid="{00000000-0005-0000-0000-00009C0A0000}"/>
    <cellStyle name="40% - Акцент4 15 2" xfId="2809" xr:uid="{00000000-0005-0000-0000-00009D0A0000}"/>
    <cellStyle name="40% - Акцент4 15 2 2" xfId="4894" xr:uid="{00000000-0005-0000-0000-00009E0A0000}"/>
    <cellStyle name="40% - Акцент4 15 3" xfId="3408" xr:uid="{00000000-0005-0000-0000-00009F0A0000}"/>
    <cellStyle name="40% - Акцент4 15 3 2" xfId="5493" xr:uid="{00000000-0005-0000-0000-0000A00A0000}"/>
    <cellStyle name="40% - Акцент4 15 4" xfId="4166" xr:uid="{00000000-0005-0000-0000-0000A10A0000}"/>
    <cellStyle name="40% - Акцент4 16" xfId="869" xr:uid="{00000000-0005-0000-0000-0000A20A0000}"/>
    <cellStyle name="40% - Акцент4 16 2" xfId="2810" xr:uid="{00000000-0005-0000-0000-0000A30A0000}"/>
    <cellStyle name="40% - Акцент4 16 2 2" xfId="4895" xr:uid="{00000000-0005-0000-0000-0000A40A0000}"/>
    <cellStyle name="40% - Акцент4 16 3" xfId="3409" xr:uid="{00000000-0005-0000-0000-0000A50A0000}"/>
    <cellStyle name="40% - Акцент4 16 3 2" xfId="5494" xr:uid="{00000000-0005-0000-0000-0000A60A0000}"/>
    <cellStyle name="40% - Акцент4 16 4" xfId="4167" xr:uid="{00000000-0005-0000-0000-0000A70A0000}"/>
    <cellStyle name="40% - Акцент4 17" xfId="870" xr:uid="{00000000-0005-0000-0000-0000A80A0000}"/>
    <cellStyle name="40% - Акцент4 17 2" xfId="2811" xr:uid="{00000000-0005-0000-0000-0000A90A0000}"/>
    <cellStyle name="40% - Акцент4 17 2 2" xfId="4896" xr:uid="{00000000-0005-0000-0000-0000AA0A0000}"/>
    <cellStyle name="40% - Акцент4 17 3" xfId="3410" xr:uid="{00000000-0005-0000-0000-0000AB0A0000}"/>
    <cellStyle name="40% - Акцент4 17 3 2" xfId="5495" xr:uid="{00000000-0005-0000-0000-0000AC0A0000}"/>
    <cellStyle name="40% - Акцент4 17 4" xfId="4168" xr:uid="{00000000-0005-0000-0000-0000AD0A0000}"/>
    <cellStyle name="40% - Акцент4 18" xfId="871" xr:uid="{00000000-0005-0000-0000-0000AE0A0000}"/>
    <cellStyle name="40% - Акцент4 18 2" xfId="2812" xr:uid="{00000000-0005-0000-0000-0000AF0A0000}"/>
    <cellStyle name="40% - Акцент4 18 2 2" xfId="4897" xr:uid="{00000000-0005-0000-0000-0000B00A0000}"/>
    <cellStyle name="40% - Акцент4 18 3" xfId="3411" xr:uid="{00000000-0005-0000-0000-0000B10A0000}"/>
    <cellStyle name="40% - Акцент4 18 3 2" xfId="5496" xr:uid="{00000000-0005-0000-0000-0000B20A0000}"/>
    <cellStyle name="40% - Акцент4 18 4" xfId="4169" xr:uid="{00000000-0005-0000-0000-0000B30A0000}"/>
    <cellStyle name="40% - Акцент4 19" xfId="872" xr:uid="{00000000-0005-0000-0000-0000B40A0000}"/>
    <cellStyle name="40% - Акцент4 19 2" xfId="2813" xr:uid="{00000000-0005-0000-0000-0000B50A0000}"/>
    <cellStyle name="40% - Акцент4 19 2 2" xfId="4898" xr:uid="{00000000-0005-0000-0000-0000B60A0000}"/>
    <cellStyle name="40% - Акцент4 19 3" xfId="3412" xr:uid="{00000000-0005-0000-0000-0000B70A0000}"/>
    <cellStyle name="40% - Акцент4 19 3 2" xfId="5497" xr:uid="{00000000-0005-0000-0000-0000B80A0000}"/>
    <cellStyle name="40% - Акцент4 19 4" xfId="4170" xr:uid="{00000000-0005-0000-0000-0000B90A0000}"/>
    <cellStyle name="40% - Акцент4 2" xfId="518" xr:uid="{00000000-0005-0000-0000-0000BA0A0000}"/>
    <cellStyle name="40% — акцент4 2" xfId="2394" xr:uid="{00000000-0005-0000-0000-0000BB0A0000}"/>
    <cellStyle name="40% - Акцент4 2 10" xfId="4430" xr:uid="{00000000-0005-0000-0000-0000BC0A0000}"/>
    <cellStyle name="40% - Акцент4 2 2" xfId="2459" xr:uid="{00000000-0005-0000-0000-0000BD0A0000}"/>
    <cellStyle name="40% — акцент4 2 2" xfId="4482" xr:uid="{00000000-0005-0000-0000-0000BE0A0000}"/>
    <cellStyle name="40% - Акцент4 2 2 2" xfId="4544" xr:uid="{00000000-0005-0000-0000-0000BF0A0000}"/>
    <cellStyle name="40% - Акцент4 2 2 3" xfId="5613" xr:uid="{00000000-0005-0000-0000-0000C00A0000}"/>
    <cellStyle name="40% - Акцент4 2 3" xfId="2934" xr:uid="{00000000-0005-0000-0000-0000C10A0000}"/>
    <cellStyle name="40% — акцент4 2 3" xfId="5601" xr:uid="{00000000-0005-0000-0000-0000C20A0000}"/>
    <cellStyle name="40% - Акцент4 2 3 2" xfId="5019" xr:uid="{00000000-0005-0000-0000-0000C30A0000}"/>
    <cellStyle name="40% - Акцент4 2 4" xfId="2946" xr:uid="{00000000-0005-0000-0000-0000C40A0000}"/>
    <cellStyle name="40% - Акцент4 2 4 2" xfId="5031" xr:uid="{00000000-0005-0000-0000-0000C50A0000}"/>
    <cellStyle name="40% - Акцент4 2 5" xfId="2954" xr:uid="{00000000-0005-0000-0000-0000C60A0000}"/>
    <cellStyle name="40% - Акцент4 2 5 2" xfId="5039" xr:uid="{00000000-0005-0000-0000-0000C70A0000}"/>
    <cellStyle name="40% - Акцент4 2 6" xfId="2963" xr:uid="{00000000-0005-0000-0000-0000C80A0000}"/>
    <cellStyle name="40% - Акцент4 2 6 2" xfId="5048" xr:uid="{00000000-0005-0000-0000-0000C90A0000}"/>
    <cellStyle name="40% - Акцент4 2 7" xfId="2910" xr:uid="{00000000-0005-0000-0000-0000CA0A0000}"/>
    <cellStyle name="40% - Акцент4 2 7 2" xfId="4995" xr:uid="{00000000-0005-0000-0000-0000CB0A0000}"/>
    <cellStyle name="40% - Акцент4 2 8" xfId="3058" xr:uid="{00000000-0005-0000-0000-0000CC0A0000}"/>
    <cellStyle name="40% - Акцент4 2 8 2" xfId="5143" xr:uid="{00000000-0005-0000-0000-0000CD0A0000}"/>
    <cellStyle name="40% - Акцент4 2 9" xfId="3816" xr:uid="{00000000-0005-0000-0000-0000CE0A0000}"/>
    <cellStyle name="40% - Акцент4 20" xfId="873" xr:uid="{00000000-0005-0000-0000-0000CF0A0000}"/>
    <cellStyle name="40% - Акцент4 20 2" xfId="2814" xr:uid="{00000000-0005-0000-0000-0000D00A0000}"/>
    <cellStyle name="40% - Акцент4 20 2 2" xfId="4899" xr:uid="{00000000-0005-0000-0000-0000D10A0000}"/>
    <cellStyle name="40% - Акцент4 20 3" xfId="3413" xr:uid="{00000000-0005-0000-0000-0000D20A0000}"/>
    <cellStyle name="40% - Акцент4 20 3 2" xfId="5498" xr:uid="{00000000-0005-0000-0000-0000D30A0000}"/>
    <cellStyle name="40% - Акцент4 20 4" xfId="4171" xr:uid="{00000000-0005-0000-0000-0000D40A0000}"/>
    <cellStyle name="40% - Акцент4 21" xfId="874" xr:uid="{00000000-0005-0000-0000-0000D50A0000}"/>
    <cellStyle name="40% - Акцент4 21 2" xfId="2815" xr:uid="{00000000-0005-0000-0000-0000D60A0000}"/>
    <cellStyle name="40% - Акцент4 21 2 2" xfId="4900" xr:uid="{00000000-0005-0000-0000-0000D70A0000}"/>
    <cellStyle name="40% - Акцент4 21 3" xfId="3414" xr:uid="{00000000-0005-0000-0000-0000D80A0000}"/>
    <cellStyle name="40% - Акцент4 21 3 2" xfId="5499" xr:uid="{00000000-0005-0000-0000-0000D90A0000}"/>
    <cellStyle name="40% - Акцент4 21 4" xfId="4172" xr:uid="{00000000-0005-0000-0000-0000DA0A0000}"/>
    <cellStyle name="40% - Акцент4 22" xfId="875" xr:uid="{00000000-0005-0000-0000-0000DB0A0000}"/>
    <cellStyle name="40% - Акцент4 22 2" xfId="2816" xr:uid="{00000000-0005-0000-0000-0000DC0A0000}"/>
    <cellStyle name="40% - Акцент4 22 2 2" xfId="4901" xr:uid="{00000000-0005-0000-0000-0000DD0A0000}"/>
    <cellStyle name="40% - Акцент4 22 3" xfId="3415" xr:uid="{00000000-0005-0000-0000-0000DE0A0000}"/>
    <cellStyle name="40% - Акцент4 22 3 2" xfId="5500" xr:uid="{00000000-0005-0000-0000-0000DF0A0000}"/>
    <cellStyle name="40% - Акцент4 22 4" xfId="4173" xr:uid="{00000000-0005-0000-0000-0000E00A0000}"/>
    <cellStyle name="40% - Акцент4 23" xfId="876" xr:uid="{00000000-0005-0000-0000-0000E10A0000}"/>
    <cellStyle name="40% - Акцент4 23 2" xfId="2817" xr:uid="{00000000-0005-0000-0000-0000E20A0000}"/>
    <cellStyle name="40% - Акцент4 23 2 2" xfId="4902" xr:uid="{00000000-0005-0000-0000-0000E30A0000}"/>
    <cellStyle name="40% - Акцент4 23 3" xfId="3416" xr:uid="{00000000-0005-0000-0000-0000E40A0000}"/>
    <cellStyle name="40% - Акцент4 23 3 2" xfId="5501" xr:uid="{00000000-0005-0000-0000-0000E50A0000}"/>
    <cellStyle name="40% - Акцент4 23 4" xfId="4174" xr:uid="{00000000-0005-0000-0000-0000E60A0000}"/>
    <cellStyle name="40% - Акцент4 24" xfId="877" xr:uid="{00000000-0005-0000-0000-0000E70A0000}"/>
    <cellStyle name="40% - Акцент4 24 2" xfId="2818" xr:uid="{00000000-0005-0000-0000-0000E80A0000}"/>
    <cellStyle name="40% - Акцент4 24 2 2" xfId="4903" xr:uid="{00000000-0005-0000-0000-0000E90A0000}"/>
    <cellStyle name="40% - Акцент4 24 3" xfId="3417" xr:uid="{00000000-0005-0000-0000-0000EA0A0000}"/>
    <cellStyle name="40% - Акцент4 24 3 2" xfId="5502" xr:uid="{00000000-0005-0000-0000-0000EB0A0000}"/>
    <cellStyle name="40% - Акцент4 24 4" xfId="4175" xr:uid="{00000000-0005-0000-0000-0000EC0A0000}"/>
    <cellStyle name="40% - Акцент4 25" xfId="878" xr:uid="{00000000-0005-0000-0000-0000ED0A0000}"/>
    <cellStyle name="40% - Акцент4 25 2" xfId="2819" xr:uid="{00000000-0005-0000-0000-0000EE0A0000}"/>
    <cellStyle name="40% - Акцент4 25 2 2" xfId="4904" xr:uid="{00000000-0005-0000-0000-0000EF0A0000}"/>
    <cellStyle name="40% - Акцент4 25 3" xfId="3418" xr:uid="{00000000-0005-0000-0000-0000F00A0000}"/>
    <cellStyle name="40% - Акцент4 25 3 2" xfId="5503" xr:uid="{00000000-0005-0000-0000-0000F10A0000}"/>
    <cellStyle name="40% - Акцент4 25 4" xfId="4176" xr:uid="{00000000-0005-0000-0000-0000F20A0000}"/>
    <cellStyle name="40% - Акцент4 26" xfId="879" xr:uid="{00000000-0005-0000-0000-0000F30A0000}"/>
    <cellStyle name="40% - Акцент4 26 2" xfId="2820" xr:uid="{00000000-0005-0000-0000-0000F40A0000}"/>
    <cellStyle name="40% - Акцент4 26 2 2" xfId="4905" xr:uid="{00000000-0005-0000-0000-0000F50A0000}"/>
    <cellStyle name="40% - Акцент4 26 3" xfId="3419" xr:uid="{00000000-0005-0000-0000-0000F60A0000}"/>
    <cellStyle name="40% - Акцент4 26 3 2" xfId="5504" xr:uid="{00000000-0005-0000-0000-0000F70A0000}"/>
    <cellStyle name="40% - Акцент4 26 4" xfId="4177" xr:uid="{00000000-0005-0000-0000-0000F80A0000}"/>
    <cellStyle name="40% - Акцент4 27" xfId="880" xr:uid="{00000000-0005-0000-0000-0000F90A0000}"/>
    <cellStyle name="40% - Акцент4 27 2" xfId="2821" xr:uid="{00000000-0005-0000-0000-0000FA0A0000}"/>
    <cellStyle name="40% - Акцент4 27 2 2" xfId="4906" xr:uid="{00000000-0005-0000-0000-0000FB0A0000}"/>
    <cellStyle name="40% - Акцент4 27 3" xfId="3420" xr:uid="{00000000-0005-0000-0000-0000FC0A0000}"/>
    <cellStyle name="40% - Акцент4 27 3 2" xfId="5505" xr:uid="{00000000-0005-0000-0000-0000FD0A0000}"/>
    <cellStyle name="40% - Акцент4 27 4" xfId="4178" xr:uid="{00000000-0005-0000-0000-0000FE0A0000}"/>
    <cellStyle name="40% - Акцент4 28" xfId="881" xr:uid="{00000000-0005-0000-0000-0000FF0A0000}"/>
    <cellStyle name="40% - Акцент4 28 2" xfId="2822" xr:uid="{00000000-0005-0000-0000-0000000B0000}"/>
    <cellStyle name="40% - Акцент4 28 2 2" xfId="4907" xr:uid="{00000000-0005-0000-0000-0000010B0000}"/>
    <cellStyle name="40% - Акцент4 28 3" xfId="3421" xr:uid="{00000000-0005-0000-0000-0000020B0000}"/>
    <cellStyle name="40% - Акцент4 28 3 2" xfId="5506" xr:uid="{00000000-0005-0000-0000-0000030B0000}"/>
    <cellStyle name="40% - Акцент4 28 4" xfId="4179" xr:uid="{00000000-0005-0000-0000-0000040B0000}"/>
    <cellStyle name="40% - Акцент4 29" xfId="882" xr:uid="{00000000-0005-0000-0000-0000050B0000}"/>
    <cellStyle name="40% - Акцент4 29 2" xfId="2823" xr:uid="{00000000-0005-0000-0000-0000060B0000}"/>
    <cellStyle name="40% - Акцент4 29 2 2" xfId="4908" xr:uid="{00000000-0005-0000-0000-0000070B0000}"/>
    <cellStyle name="40% - Акцент4 29 3" xfId="3422" xr:uid="{00000000-0005-0000-0000-0000080B0000}"/>
    <cellStyle name="40% - Акцент4 29 3 2" xfId="5507" xr:uid="{00000000-0005-0000-0000-0000090B0000}"/>
    <cellStyle name="40% - Акцент4 29 4" xfId="4180" xr:uid="{00000000-0005-0000-0000-00000A0B0000}"/>
    <cellStyle name="40% - Акцент4 3" xfId="883" xr:uid="{00000000-0005-0000-0000-00000B0B0000}"/>
    <cellStyle name="40% - Акцент4 3 2" xfId="2824" xr:uid="{00000000-0005-0000-0000-00000C0B0000}"/>
    <cellStyle name="40% - Акцент4 3 2 2" xfId="4909" xr:uid="{00000000-0005-0000-0000-00000D0B0000}"/>
    <cellStyle name="40% - Акцент4 3 3" xfId="3423" xr:uid="{00000000-0005-0000-0000-00000E0B0000}"/>
    <cellStyle name="40% - Акцент4 3 3 2" xfId="5508" xr:uid="{00000000-0005-0000-0000-00000F0B0000}"/>
    <cellStyle name="40% - Акцент4 3 4" xfId="4181" xr:uid="{00000000-0005-0000-0000-0000100B0000}"/>
    <cellStyle name="40% - Акцент4 30" xfId="884" xr:uid="{00000000-0005-0000-0000-0000110B0000}"/>
    <cellStyle name="40% - Акцент4 30 2" xfId="2825" xr:uid="{00000000-0005-0000-0000-0000120B0000}"/>
    <cellStyle name="40% - Акцент4 30 2 2" xfId="4910" xr:uid="{00000000-0005-0000-0000-0000130B0000}"/>
    <cellStyle name="40% - Акцент4 30 3" xfId="3424" xr:uid="{00000000-0005-0000-0000-0000140B0000}"/>
    <cellStyle name="40% - Акцент4 30 3 2" xfId="5509" xr:uid="{00000000-0005-0000-0000-0000150B0000}"/>
    <cellStyle name="40% - Акцент4 30 4" xfId="4182" xr:uid="{00000000-0005-0000-0000-0000160B0000}"/>
    <cellStyle name="40% - Акцент4 31" xfId="885" xr:uid="{00000000-0005-0000-0000-0000170B0000}"/>
    <cellStyle name="40% - Акцент4 31 2" xfId="2826" xr:uid="{00000000-0005-0000-0000-0000180B0000}"/>
    <cellStyle name="40% - Акцент4 31 2 2" xfId="4911" xr:uid="{00000000-0005-0000-0000-0000190B0000}"/>
    <cellStyle name="40% - Акцент4 31 3" xfId="3425" xr:uid="{00000000-0005-0000-0000-00001A0B0000}"/>
    <cellStyle name="40% - Акцент4 31 3 2" xfId="5510" xr:uid="{00000000-0005-0000-0000-00001B0B0000}"/>
    <cellStyle name="40% - Акцент4 31 4" xfId="4183" xr:uid="{00000000-0005-0000-0000-00001C0B0000}"/>
    <cellStyle name="40% - Акцент4 32" xfId="886" xr:uid="{00000000-0005-0000-0000-00001D0B0000}"/>
    <cellStyle name="40% - Акцент4 32 2" xfId="2827" xr:uid="{00000000-0005-0000-0000-00001E0B0000}"/>
    <cellStyle name="40% - Акцент4 32 2 2" xfId="4912" xr:uid="{00000000-0005-0000-0000-00001F0B0000}"/>
    <cellStyle name="40% - Акцент4 32 3" xfId="3426" xr:uid="{00000000-0005-0000-0000-0000200B0000}"/>
    <cellStyle name="40% - Акцент4 32 3 2" xfId="5511" xr:uid="{00000000-0005-0000-0000-0000210B0000}"/>
    <cellStyle name="40% - Акцент4 32 4" xfId="4184" xr:uid="{00000000-0005-0000-0000-0000220B0000}"/>
    <cellStyle name="40% - Акцент4 33" xfId="887" xr:uid="{00000000-0005-0000-0000-0000230B0000}"/>
    <cellStyle name="40% - Акцент4 33 2" xfId="2828" xr:uid="{00000000-0005-0000-0000-0000240B0000}"/>
    <cellStyle name="40% - Акцент4 33 2 2" xfId="4913" xr:uid="{00000000-0005-0000-0000-0000250B0000}"/>
    <cellStyle name="40% - Акцент4 33 3" xfId="3427" xr:uid="{00000000-0005-0000-0000-0000260B0000}"/>
    <cellStyle name="40% - Акцент4 33 3 2" xfId="5512" xr:uid="{00000000-0005-0000-0000-0000270B0000}"/>
    <cellStyle name="40% - Акцент4 33 4" xfId="4185" xr:uid="{00000000-0005-0000-0000-0000280B0000}"/>
    <cellStyle name="40% - Акцент4 34" xfId="888" xr:uid="{00000000-0005-0000-0000-0000290B0000}"/>
    <cellStyle name="40% - Акцент4 34 2" xfId="2829" xr:uid="{00000000-0005-0000-0000-00002A0B0000}"/>
    <cellStyle name="40% - Акцент4 34 2 2" xfId="4914" xr:uid="{00000000-0005-0000-0000-00002B0B0000}"/>
    <cellStyle name="40% - Акцент4 34 3" xfId="3428" xr:uid="{00000000-0005-0000-0000-00002C0B0000}"/>
    <cellStyle name="40% - Акцент4 34 3 2" xfId="5513" xr:uid="{00000000-0005-0000-0000-00002D0B0000}"/>
    <cellStyle name="40% - Акцент4 34 4" xfId="4186" xr:uid="{00000000-0005-0000-0000-00002E0B0000}"/>
    <cellStyle name="40% - Акцент4 35" xfId="889" xr:uid="{00000000-0005-0000-0000-00002F0B0000}"/>
    <cellStyle name="40% - Акцент4 35 2" xfId="2830" xr:uid="{00000000-0005-0000-0000-0000300B0000}"/>
    <cellStyle name="40% - Акцент4 35 2 2" xfId="4915" xr:uid="{00000000-0005-0000-0000-0000310B0000}"/>
    <cellStyle name="40% - Акцент4 35 3" xfId="3429" xr:uid="{00000000-0005-0000-0000-0000320B0000}"/>
    <cellStyle name="40% - Акцент4 35 3 2" xfId="5514" xr:uid="{00000000-0005-0000-0000-0000330B0000}"/>
    <cellStyle name="40% - Акцент4 35 4" xfId="4187" xr:uid="{00000000-0005-0000-0000-0000340B0000}"/>
    <cellStyle name="40% - Акцент4 36" xfId="890" xr:uid="{00000000-0005-0000-0000-0000350B0000}"/>
    <cellStyle name="40% - Акцент4 36 2" xfId="2831" xr:uid="{00000000-0005-0000-0000-0000360B0000}"/>
    <cellStyle name="40% - Акцент4 36 2 2" xfId="4916" xr:uid="{00000000-0005-0000-0000-0000370B0000}"/>
    <cellStyle name="40% - Акцент4 36 3" xfId="3430" xr:uid="{00000000-0005-0000-0000-0000380B0000}"/>
    <cellStyle name="40% - Акцент4 36 3 2" xfId="5515" xr:uid="{00000000-0005-0000-0000-0000390B0000}"/>
    <cellStyle name="40% - Акцент4 36 4" xfId="4188" xr:uid="{00000000-0005-0000-0000-00003A0B0000}"/>
    <cellStyle name="40% - Акцент4 4" xfId="891" xr:uid="{00000000-0005-0000-0000-00003B0B0000}"/>
    <cellStyle name="40% - Акцент4 4 2" xfId="2832" xr:uid="{00000000-0005-0000-0000-00003C0B0000}"/>
    <cellStyle name="40% - Акцент4 4 2 2" xfId="4917" xr:uid="{00000000-0005-0000-0000-00003D0B0000}"/>
    <cellStyle name="40% - Акцент4 4 3" xfId="3431" xr:uid="{00000000-0005-0000-0000-00003E0B0000}"/>
    <cellStyle name="40% - Акцент4 4 3 2" xfId="5516" xr:uid="{00000000-0005-0000-0000-00003F0B0000}"/>
    <cellStyle name="40% - Акцент4 4 4" xfId="4189" xr:uid="{00000000-0005-0000-0000-0000400B0000}"/>
    <cellStyle name="40% - Акцент4 5" xfId="892" xr:uid="{00000000-0005-0000-0000-0000410B0000}"/>
    <cellStyle name="40% - Акцент4 5 2" xfId="2833" xr:uid="{00000000-0005-0000-0000-0000420B0000}"/>
    <cellStyle name="40% - Акцент4 5 2 2" xfId="4918" xr:uid="{00000000-0005-0000-0000-0000430B0000}"/>
    <cellStyle name="40% - Акцент4 5 3" xfId="3432" xr:uid="{00000000-0005-0000-0000-0000440B0000}"/>
    <cellStyle name="40% - Акцент4 5 3 2" xfId="5517" xr:uid="{00000000-0005-0000-0000-0000450B0000}"/>
    <cellStyle name="40% - Акцент4 5 4" xfId="4190" xr:uid="{00000000-0005-0000-0000-0000460B0000}"/>
    <cellStyle name="40% - Акцент4 6" xfId="893" xr:uid="{00000000-0005-0000-0000-0000470B0000}"/>
    <cellStyle name="40% - Акцент4 6 2" xfId="2834" xr:uid="{00000000-0005-0000-0000-0000480B0000}"/>
    <cellStyle name="40% - Акцент4 6 2 2" xfId="4919" xr:uid="{00000000-0005-0000-0000-0000490B0000}"/>
    <cellStyle name="40% - Акцент4 6 3" xfId="3433" xr:uid="{00000000-0005-0000-0000-00004A0B0000}"/>
    <cellStyle name="40% - Акцент4 6 3 2" xfId="5518" xr:uid="{00000000-0005-0000-0000-00004B0B0000}"/>
    <cellStyle name="40% - Акцент4 6 4" xfId="4191" xr:uid="{00000000-0005-0000-0000-00004C0B0000}"/>
    <cellStyle name="40% - Акцент4 7" xfId="894" xr:uid="{00000000-0005-0000-0000-00004D0B0000}"/>
    <cellStyle name="40% - Акцент4 7 2" xfId="2835" xr:uid="{00000000-0005-0000-0000-00004E0B0000}"/>
    <cellStyle name="40% - Акцент4 7 2 2" xfId="4920" xr:uid="{00000000-0005-0000-0000-00004F0B0000}"/>
    <cellStyle name="40% - Акцент4 7 3" xfId="3434" xr:uid="{00000000-0005-0000-0000-0000500B0000}"/>
    <cellStyle name="40% - Акцент4 7 3 2" xfId="5519" xr:uid="{00000000-0005-0000-0000-0000510B0000}"/>
    <cellStyle name="40% - Акцент4 7 4" xfId="4192" xr:uid="{00000000-0005-0000-0000-0000520B0000}"/>
    <cellStyle name="40% - Акцент4 8" xfId="895" xr:uid="{00000000-0005-0000-0000-0000530B0000}"/>
    <cellStyle name="40% - Акцент4 8 2" xfId="2836" xr:uid="{00000000-0005-0000-0000-0000540B0000}"/>
    <cellStyle name="40% - Акцент4 8 2 2" xfId="4921" xr:uid="{00000000-0005-0000-0000-0000550B0000}"/>
    <cellStyle name="40% - Акцент4 8 3" xfId="3435" xr:uid="{00000000-0005-0000-0000-0000560B0000}"/>
    <cellStyle name="40% - Акцент4 8 3 2" xfId="5520" xr:uid="{00000000-0005-0000-0000-0000570B0000}"/>
    <cellStyle name="40% - Акцент4 8 4" xfId="4193" xr:uid="{00000000-0005-0000-0000-0000580B0000}"/>
    <cellStyle name="40% - Акцент4 9" xfId="896" xr:uid="{00000000-0005-0000-0000-0000590B0000}"/>
    <cellStyle name="40% - Акцент4 9 2" xfId="2837" xr:uid="{00000000-0005-0000-0000-00005A0B0000}"/>
    <cellStyle name="40% - Акцент4 9 2 2" xfId="4922" xr:uid="{00000000-0005-0000-0000-00005B0B0000}"/>
    <cellStyle name="40% - Акцент4 9 3" xfId="3436" xr:uid="{00000000-0005-0000-0000-00005C0B0000}"/>
    <cellStyle name="40% - Акцент4 9 3 2" xfId="5521" xr:uid="{00000000-0005-0000-0000-00005D0B0000}"/>
    <cellStyle name="40% - Акцент4 9 4" xfId="4194" xr:uid="{00000000-0005-0000-0000-00005E0B0000}"/>
    <cellStyle name="40% - Акцент5" xfId="5884" xr:uid="{00000000-0005-0000-0000-00005F0B0000}"/>
    <cellStyle name="40% - Акцент5 10" xfId="897" xr:uid="{00000000-0005-0000-0000-0000600B0000}"/>
    <cellStyle name="40% - Акцент5 10 2" xfId="2838" xr:uid="{00000000-0005-0000-0000-0000610B0000}"/>
    <cellStyle name="40% - Акцент5 10 2 2" xfId="4923" xr:uid="{00000000-0005-0000-0000-0000620B0000}"/>
    <cellStyle name="40% - Акцент5 10 3" xfId="3437" xr:uid="{00000000-0005-0000-0000-0000630B0000}"/>
    <cellStyle name="40% - Акцент5 10 3 2" xfId="5522" xr:uid="{00000000-0005-0000-0000-0000640B0000}"/>
    <cellStyle name="40% - Акцент5 10 4" xfId="4195" xr:uid="{00000000-0005-0000-0000-0000650B0000}"/>
    <cellStyle name="40% - Акцент5 11" xfId="898" xr:uid="{00000000-0005-0000-0000-0000660B0000}"/>
    <cellStyle name="40% - Акцент5 11 2" xfId="2839" xr:uid="{00000000-0005-0000-0000-0000670B0000}"/>
    <cellStyle name="40% - Акцент5 11 2 2" xfId="4924" xr:uid="{00000000-0005-0000-0000-0000680B0000}"/>
    <cellStyle name="40% - Акцент5 11 3" xfId="3438" xr:uid="{00000000-0005-0000-0000-0000690B0000}"/>
    <cellStyle name="40% - Акцент5 11 3 2" xfId="5523" xr:uid="{00000000-0005-0000-0000-00006A0B0000}"/>
    <cellStyle name="40% - Акцент5 11 4" xfId="4196" xr:uid="{00000000-0005-0000-0000-00006B0B0000}"/>
    <cellStyle name="40% - Акцент5 12" xfId="899" xr:uid="{00000000-0005-0000-0000-00006C0B0000}"/>
    <cellStyle name="40% - Акцент5 12 2" xfId="2840" xr:uid="{00000000-0005-0000-0000-00006D0B0000}"/>
    <cellStyle name="40% - Акцент5 12 2 2" xfId="4925" xr:uid="{00000000-0005-0000-0000-00006E0B0000}"/>
    <cellStyle name="40% - Акцент5 12 3" xfId="3439" xr:uid="{00000000-0005-0000-0000-00006F0B0000}"/>
    <cellStyle name="40% - Акцент5 12 3 2" xfId="5524" xr:uid="{00000000-0005-0000-0000-0000700B0000}"/>
    <cellStyle name="40% - Акцент5 12 4" xfId="4197" xr:uid="{00000000-0005-0000-0000-0000710B0000}"/>
    <cellStyle name="40% - Акцент5 13" xfId="900" xr:uid="{00000000-0005-0000-0000-0000720B0000}"/>
    <cellStyle name="40% - Акцент5 13 2" xfId="2841" xr:uid="{00000000-0005-0000-0000-0000730B0000}"/>
    <cellStyle name="40% - Акцент5 13 2 2" xfId="4926" xr:uid="{00000000-0005-0000-0000-0000740B0000}"/>
    <cellStyle name="40% - Акцент5 13 3" xfId="3440" xr:uid="{00000000-0005-0000-0000-0000750B0000}"/>
    <cellStyle name="40% - Акцент5 13 3 2" xfId="5525" xr:uid="{00000000-0005-0000-0000-0000760B0000}"/>
    <cellStyle name="40% - Акцент5 13 4" xfId="4198" xr:uid="{00000000-0005-0000-0000-0000770B0000}"/>
    <cellStyle name="40% - Акцент5 14" xfId="901" xr:uid="{00000000-0005-0000-0000-0000780B0000}"/>
    <cellStyle name="40% - Акцент5 14 2" xfId="2842" xr:uid="{00000000-0005-0000-0000-0000790B0000}"/>
    <cellStyle name="40% - Акцент5 14 2 2" xfId="4927" xr:uid="{00000000-0005-0000-0000-00007A0B0000}"/>
    <cellStyle name="40% - Акцент5 14 3" xfId="3441" xr:uid="{00000000-0005-0000-0000-00007B0B0000}"/>
    <cellStyle name="40% - Акцент5 14 3 2" xfId="5526" xr:uid="{00000000-0005-0000-0000-00007C0B0000}"/>
    <cellStyle name="40% - Акцент5 14 4" xfId="4199" xr:uid="{00000000-0005-0000-0000-00007D0B0000}"/>
    <cellStyle name="40% - Акцент5 15" xfId="902" xr:uid="{00000000-0005-0000-0000-00007E0B0000}"/>
    <cellStyle name="40% - Акцент5 15 2" xfId="2843" xr:uid="{00000000-0005-0000-0000-00007F0B0000}"/>
    <cellStyle name="40% - Акцент5 15 2 2" xfId="4928" xr:uid="{00000000-0005-0000-0000-0000800B0000}"/>
    <cellStyle name="40% - Акцент5 15 3" xfId="3442" xr:uid="{00000000-0005-0000-0000-0000810B0000}"/>
    <cellStyle name="40% - Акцент5 15 3 2" xfId="5527" xr:uid="{00000000-0005-0000-0000-0000820B0000}"/>
    <cellStyle name="40% - Акцент5 15 4" xfId="4200" xr:uid="{00000000-0005-0000-0000-0000830B0000}"/>
    <cellStyle name="40% - Акцент5 16" xfId="903" xr:uid="{00000000-0005-0000-0000-0000840B0000}"/>
    <cellStyle name="40% - Акцент5 16 2" xfId="2844" xr:uid="{00000000-0005-0000-0000-0000850B0000}"/>
    <cellStyle name="40% - Акцент5 16 2 2" xfId="4929" xr:uid="{00000000-0005-0000-0000-0000860B0000}"/>
    <cellStyle name="40% - Акцент5 16 3" xfId="3443" xr:uid="{00000000-0005-0000-0000-0000870B0000}"/>
    <cellStyle name="40% - Акцент5 16 3 2" xfId="5528" xr:uid="{00000000-0005-0000-0000-0000880B0000}"/>
    <cellStyle name="40% - Акцент5 16 4" xfId="4201" xr:uid="{00000000-0005-0000-0000-0000890B0000}"/>
    <cellStyle name="40% - Акцент5 17" xfId="904" xr:uid="{00000000-0005-0000-0000-00008A0B0000}"/>
    <cellStyle name="40% - Акцент5 17 2" xfId="2845" xr:uid="{00000000-0005-0000-0000-00008B0B0000}"/>
    <cellStyle name="40% - Акцент5 17 2 2" xfId="4930" xr:uid="{00000000-0005-0000-0000-00008C0B0000}"/>
    <cellStyle name="40% - Акцент5 17 3" xfId="3444" xr:uid="{00000000-0005-0000-0000-00008D0B0000}"/>
    <cellStyle name="40% - Акцент5 17 3 2" xfId="5529" xr:uid="{00000000-0005-0000-0000-00008E0B0000}"/>
    <cellStyle name="40% - Акцент5 17 4" xfId="4202" xr:uid="{00000000-0005-0000-0000-00008F0B0000}"/>
    <cellStyle name="40% - Акцент5 18" xfId="905" xr:uid="{00000000-0005-0000-0000-0000900B0000}"/>
    <cellStyle name="40% - Акцент5 18 2" xfId="2846" xr:uid="{00000000-0005-0000-0000-0000910B0000}"/>
    <cellStyle name="40% - Акцент5 18 2 2" xfId="4931" xr:uid="{00000000-0005-0000-0000-0000920B0000}"/>
    <cellStyle name="40% - Акцент5 18 3" xfId="3445" xr:uid="{00000000-0005-0000-0000-0000930B0000}"/>
    <cellStyle name="40% - Акцент5 18 3 2" xfId="5530" xr:uid="{00000000-0005-0000-0000-0000940B0000}"/>
    <cellStyle name="40% - Акцент5 18 4" xfId="4203" xr:uid="{00000000-0005-0000-0000-0000950B0000}"/>
    <cellStyle name="40% - Акцент5 19" xfId="906" xr:uid="{00000000-0005-0000-0000-0000960B0000}"/>
    <cellStyle name="40% - Акцент5 19 2" xfId="2847" xr:uid="{00000000-0005-0000-0000-0000970B0000}"/>
    <cellStyle name="40% - Акцент5 19 2 2" xfId="4932" xr:uid="{00000000-0005-0000-0000-0000980B0000}"/>
    <cellStyle name="40% - Акцент5 19 3" xfId="3446" xr:uid="{00000000-0005-0000-0000-0000990B0000}"/>
    <cellStyle name="40% - Акцент5 19 3 2" xfId="5531" xr:uid="{00000000-0005-0000-0000-00009A0B0000}"/>
    <cellStyle name="40% - Акцент5 19 4" xfId="4204" xr:uid="{00000000-0005-0000-0000-00009B0B0000}"/>
    <cellStyle name="40% - Акцент5 2" xfId="520" xr:uid="{00000000-0005-0000-0000-00009C0B0000}"/>
    <cellStyle name="40% — акцент5 2" xfId="2397" xr:uid="{00000000-0005-0000-0000-00009D0B0000}"/>
    <cellStyle name="40% - Акцент5 2 10" xfId="4428" xr:uid="{00000000-0005-0000-0000-00009E0B0000}"/>
    <cellStyle name="40% - Акцент5 2 2" xfId="2461" xr:uid="{00000000-0005-0000-0000-00009F0B0000}"/>
    <cellStyle name="40% — акцент5 2 2" xfId="4484" xr:uid="{00000000-0005-0000-0000-0000A00B0000}"/>
    <cellStyle name="40% - Акцент5 2 2 2" xfId="4546" xr:uid="{00000000-0005-0000-0000-0000A10B0000}"/>
    <cellStyle name="40% - Акцент5 2 2 3" xfId="5615" xr:uid="{00000000-0005-0000-0000-0000A20B0000}"/>
    <cellStyle name="40% - Акцент5 2 3" xfId="2932" xr:uid="{00000000-0005-0000-0000-0000A30B0000}"/>
    <cellStyle name="40% — акцент5 2 3" xfId="5603" xr:uid="{00000000-0005-0000-0000-0000A40B0000}"/>
    <cellStyle name="40% - Акцент5 2 3 2" xfId="5017" xr:uid="{00000000-0005-0000-0000-0000A50B0000}"/>
    <cellStyle name="40% - Акцент5 2 4" xfId="2944" xr:uid="{00000000-0005-0000-0000-0000A60B0000}"/>
    <cellStyle name="40% - Акцент5 2 4 2" xfId="5029" xr:uid="{00000000-0005-0000-0000-0000A70B0000}"/>
    <cellStyle name="40% - Акцент5 2 5" xfId="2958" xr:uid="{00000000-0005-0000-0000-0000A80B0000}"/>
    <cellStyle name="40% - Акцент5 2 5 2" xfId="5043" xr:uid="{00000000-0005-0000-0000-0000A90B0000}"/>
    <cellStyle name="40% - Акцент5 2 6" xfId="2961" xr:uid="{00000000-0005-0000-0000-0000AA0B0000}"/>
    <cellStyle name="40% - Акцент5 2 6 2" xfId="5046" xr:uid="{00000000-0005-0000-0000-0000AB0B0000}"/>
    <cellStyle name="40% - Акцент5 2 7" xfId="2908" xr:uid="{00000000-0005-0000-0000-0000AC0B0000}"/>
    <cellStyle name="40% - Акцент5 2 7 2" xfId="4993" xr:uid="{00000000-0005-0000-0000-0000AD0B0000}"/>
    <cellStyle name="40% - Акцент5 2 8" xfId="3060" xr:uid="{00000000-0005-0000-0000-0000AE0B0000}"/>
    <cellStyle name="40% - Акцент5 2 8 2" xfId="5145" xr:uid="{00000000-0005-0000-0000-0000AF0B0000}"/>
    <cellStyle name="40% - Акцент5 2 9" xfId="3818" xr:uid="{00000000-0005-0000-0000-0000B00B0000}"/>
    <cellStyle name="40% - Акцент5 20" xfId="907" xr:uid="{00000000-0005-0000-0000-0000B10B0000}"/>
    <cellStyle name="40% - Акцент5 20 2" xfId="2848" xr:uid="{00000000-0005-0000-0000-0000B20B0000}"/>
    <cellStyle name="40% - Акцент5 20 2 2" xfId="4933" xr:uid="{00000000-0005-0000-0000-0000B30B0000}"/>
    <cellStyle name="40% - Акцент5 20 3" xfId="3447" xr:uid="{00000000-0005-0000-0000-0000B40B0000}"/>
    <cellStyle name="40% - Акцент5 20 3 2" xfId="5532" xr:uid="{00000000-0005-0000-0000-0000B50B0000}"/>
    <cellStyle name="40% - Акцент5 20 4" xfId="4205" xr:uid="{00000000-0005-0000-0000-0000B60B0000}"/>
    <cellStyle name="40% - Акцент5 21" xfId="908" xr:uid="{00000000-0005-0000-0000-0000B70B0000}"/>
    <cellStyle name="40% - Акцент5 21 2" xfId="2849" xr:uid="{00000000-0005-0000-0000-0000B80B0000}"/>
    <cellStyle name="40% - Акцент5 21 2 2" xfId="4934" xr:uid="{00000000-0005-0000-0000-0000B90B0000}"/>
    <cellStyle name="40% - Акцент5 21 3" xfId="3448" xr:uid="{00000000-0005-0000-0000-0000BA0B0000}"/>
    <cellStyle name="40% - Акцент5 21 3 2" xfId="5533" xr:uid="{00000000-0005-0000-0000-0000BB0B0000}"/>
    <cellStyle name="40% - Акцент5 21 4" xfId="4206" xr:uid="{00000000-0005-0000-0000-0000BC0B0000}"/>
    <cellStyle name="40% - Акцент5 22" xfId="909" xr:uid="{00000000-0005-0000-0000-0000BD0B0000}"/>
    <cellStyle name="40% - Акцент5 22 2" xfId="2850" xr:uid="{00000000-0005-0000-0000-0000BE0B0000}"/>
    <cellStyle name="40% - Акцент5 22 2 2" xfId="4935" xr:uid="{00000000-0005-0000-0000-0000BF0B0000}"/>
    <cellStyle name="40% - Акцент5 22 3" xfId="3449" xr:uid="{00000000-0005-0000-0000-0000C00B0000}"/>
    <cellStyle name="40% - Акцент5 22 3 2" xfId="5534" xr:uid="{00000000-0005-0000-0000-0000C10B0000}"/>
    <cellStyle name="40% - Акцент5 22 4" xfId="4207" xr:uid="{00000000-0005-0000-0000-0000C20B0000}"/>
    <cellStyle name="40% - Акцент5 23" xfId="910" xr:uid="{00000000-0005-0000-0000-0000C30B0000}"/>
    <cellStyle name="40% - Акцент5 23 2" xfId="2851" xr:uid="{00000000-0005-0000-0000-0000C40B0000}"/>
    <cellStyle name="40% - Акцент5 23 2 2" xfId="4936" xr:uid="{00000000-0005-0000-0000-0000C50B0000}"/>
    <cellStyle name="40% - Акцент5 23 3" xfId="3450" xr:uid="{00000000-0005-0000-0000-0000C60B0000}"/>
    <cellStyle name="40% - Акцент5 23 3 2" xfId="5535" xr:uid="{00000000-0005-0000-0000-0000C70B0000}"/>
    <cellStyle name="40% - Акцент5 23 4" xfId="4208" xr:uid="{00000000-0005-0000-0000-0000C80B0000}"/>
    <cellStyle name="40% - Акцент5 24" xfId="911" xr:uid="{00000000-0005-0000-0000-0000C90B0000}"/>
    <cellStyle name="40% - Акцент5 24 2" xfId="2852" xr:uid="{00000000-0005-0000-0000-0000CA0B0000}"/>
    <cellStyle name="40% - Акцент5 24 2 2" xfId="4937" xr:uid="{00000000-0005-0000-0000-0000CB0B0000}"/>
    <cellStyle name="40% - Акцент5 24 3" xfId="3451" xr:uid="{00000000-0005-0000-0000-0000CC0B0000}"/>
    <cellStyle name="40% - Акцент5 24 3 2" xfId="5536" xr:uid="{00000000-0005-0000-0000-0000CD0B0000}"/>
    <cellStyle name="40% - Акцент5 24 4" xfId="4209" xr:uid="{00000000-0005-0000-0000-0000CE0B0000}"/>
    <cellStyle name="40% - Акцент5 25" xfId="912" xr:uid="{00000000-0005-0000-0000-0000CF0B0000}"/>
    <cellStyle name="40% - Акцент5 25 2" xfId="2853" xr:uid="{00000000-0005-0000-0000-0000D00B0000}"/>
    <cellStyle name="40% - Акцент5 25 2 2" xfId="4938" xr:uid="{00000000-0005-0000-0000-0000D10B0000}"/>
    <cellStyle name="40% - Акцент5 25 3" xfId="3452" xr:uid="{00000000-0005-0000-0000-0000D20B0000}"/>
    <cellStyle name="40% - Акцент5 25 3 2" xfId="5537" xr:uid="{00000000-0005-0000-0000-0000D30B0000}"/>
    <cellStyle name="40% - Акцент5 25 4" xfId="4210" xr:uid="{00000000-0005-0000-0000-0000D40B0000}"/>
    <cellStyle name="40% - Акцент5 26" xfId="913" xr:uid="{00000000-0005-0000-0000-0000D50B0000}"/>
    <cellStyle name="40% - Акцент5 26 2" xfId="2854" xr:uid="{00000000-0005-0000-0000-0000D60B0000}"/>
    <cellStyle name="40% - Акцент5 26 2 2" xfId="4939" xr:uid="{00000000-0005-0000-0000-0000D70B0000}"/>
    <cellStyle name="40% - Акцент5 26 3" xfId="3453" xr:uid="{00000000-0005-0000-0000-0000D80B0000}"/>
    <cellStyle name="40% - Акцент5 26 3 2" xfId="5538" xr:uid="{00000000-0005-0000-0000-0000D90B0000}"/>
    <cellStyle name="40% - Акцент5 26 4" xfId="4211" xr:uid="{00000000-0005-0000-0000-0000DA0B0000}"/>
    <cellStyle name="40% - Акцент5 27" xfId="914" xr:uid="{00000000-0005-0000-0000-0000DB0B0000}"/>
    <cellStyle name="40% - Акцент5 27 2" xfId="2855" xr:uid="{00000000-0005-0000-0000-0000DC0B0000}"/>
    <cellStyle name="40% - Акцент5 27 2 2" xfId="4940" xr:uid="{00000000-0005-0000-0000-0000DD0B0000}"/>
    <cellStyle name="40% - Акцент5 27 3" xfId="3454" xr:uid="{00000000-0005-0000-0000-0000DE0B0000}"/>
    <cellStyle name="40% - Акцент5 27 3 2" xfId="5539" xr:uid="{00000000-0005-0000-0000-0000DF0B0000}"/>
    <cellStyle name="40% - Акцент5 27 4" xfId="4212" xr:uid="{00000000-0005-0000-0000-0000E00B0000}"/>
    <cellStyle name="40% - Акцент5 28" xfId="915" xr:uid="{00000000-0005-0000-0000-0000E10B0000}"/>
    <cellStyle name="40% - Акцент5 28 2" xfId="2856" xr:uid="{00000000-0005-0000-0000-0000E20B0000}"/>
    <cellStyle name="40% - Акцент5 28 2 2" xfId="4941" xr:uid="{00000000-0005-0000-0000-0000E30B0000}"/>
    <cellStyle name="40% - Акцент5 28 3" xfId="3455" xr:uid="{00000000-0005-0000-0000-0000E40B0000}"/>
    <cellStyle name="40% - Акцент5 28 3 2" xfId="5540" xr:uid="{00000000-0005-0000-0000-0000E50B0000}"/>
    <cellStyle name="40% - Акцент5 28 4" xfId="4213" xr:uid="{00000000-0005-0000-0000-0000E60B0000}"/>
    <cellStyle name="40% - Акцент5 29" xfId="916" xr:uid="{00000000-0005-0000-0000-0000E70B0000}"/>
    <cellStyle name="40% - Акцент5 29 2" xfId="2857" xr:uid="{00000000-0005-0000-0000-0000E80B0000}"/>
    <cellStyle name="40% - Акцент5 29 2 2" xfId="4942" xr:uid="{00000000-0005-0000-0000-0000E90B0000}"/>
    <cellStyle name="40% - Акцент5 29 3" xfId="3456" xr:uid="{00000000-0005-0000-0000-0000EA0B0000}"/>
    <cellStyle name="40% - Акцент5 29 3 2" xfId="5541" xr:uid="{00000000-0005-0000-0000-0000EB0B0000}"/>
    <cellStyle name="40% - Акцент5 29 4" xfId="4214" xr:uid="{00000000-0005-0000-0000-0000EC0B0000}"/>
    <cellStyle name="40% - Акцент5 3" xfId="917" xr:uid="{00000000-0005-0000-0000-0000ED0B0000}"/>
    <cellStyle name="40% - Акцент5 3 2" xfId="2858" xr:uid="{00000000-0005-0000-0000-0000EE0B0000}"/>
    <cellStyle name="40% - Акцент5 3 2 2" xfId="4943" xr:uid="{00000000-0005-0000-0000-0000EF0B0000}"/>
    <cellStyle name="40% - Акцент5 3 3" xfId="3457" xr:uid="{00000000-0005-0000-0000-0000F00B0000}"/>
    <cellStyle name="40% - Акцент5 3 3 2" xfId="5542" xr:uid="{00000000-0005-0000-0000-0000F10B0000}"/>
    <cellStyle name="40% - Акцент5 3 4" xfId="4215" xr:uid="{00000000-0005-0000-0000-0000F20B0000}"/>
    <cellStyle name="40% - Акцент5 30" xfId="918" xr:uid="{00000000-0005-0000-0000-0000F30B0000}"/>
    <cellStyle name="40% - Акцент5 30 2" xfId="2859" xr:uid="{00000000-0005-0000-0000-0000F40B0000}"/>
    <cellStyle name="40% - Акцент5 30 2 2" xfId="4944" xr:uid="{00000000-0005-0000-0000-0000F50B0000}"/>
    <cellStyle name="40% - Акцент5 30 3" xfId="3458" xr:uid="{00000000-0005-0000-0000-0000F60B0000}"/>
    <cellStyle name="40% - Акцент5 30 3 2" xfId="5543" xr:uid="{00000000-0005-0000-0000-0000F70B0000}"/>
    <cellStyle name="40% - Акцент5 30 4" xfId="4216" xr:uid="{00000000-0005-0000-0000-0000F80B0000}"/>
    <cellStyle name="40% - Акцент5 31" xfId="919" xr:uid="{00000000-0005-0000-0000-0000F90B0000}"/>
    <cellStyle name="40% - Акцент5 31 2" xfId="2860" xr:uid="{00000000-0005-0000-0000-0000FA0B0000}"/>
    <cellStyle name="40% - Акцент5 31 2 2" xfId="4945" xr:uid="{00000000-0005-0000-0000-0000FB0B0000}"/>
    <cellStyle name="40% - Акцент5 31 3" xfId="3459" xr:uid="{00000000-0005-0000-0000-0000FC0B0000}"/>
    <cellStyle name="40% - Акцент5 31 3 2" xfId="5544" xr:uid="{00000000-0005-0000-0000-0000FD0B0000}"/>
    <cellStyle name="40% - Акцент5 31 4" xfId="4217" xr:uid="{00000000-0005-0000-0000-0000FE0B0000}"/>
    <cellStyle name="40% - Акцент5 32" xfId="920" xr:uid="{00000000-0005-0000-0000-0000FF0B0000}"/>
    <cellStyle name="40% - Акцент5 32 2" xfId="2861" xr:uid="{00000000-0005-0000-0000-0000000C0000}"/>
    <cellStyle name="40% - Акцент5 32 2 2" xfId="4946" xr:uid="{00000000-0005-0000-0000-0000010C0000}"/>
    <cellStyle name="40% - Акцент5 32 3" xfId="3460" xr:uid="{00000000-0005-0000-0000-0000020C0000}"/>
    <cellStyle name="40% - Акцент5 32 3 2" xfId="5545" xr:uid="{00000000-0005-0000-0000-0000030C0000}"/>
    <cellStyle name="40% - Акцент5 32 4" xfId="4218" xr:uid="{00000000-0005-0000-0000-0000040C0000}"/>
    <cellStyle name="40% - Акцент5 33" xfId="921" xr:uid="{00000000-0005-0000-0000-0000050C0000}"/>
    <cellStyle name="40% - Акцент5 33 2" xfId="2862" xr:uid="{00000000-0005-0000-0000-0000060C0000}"/>
    <cellStyle name="40% - Акцент5 33 2 2" xfId="4947" xr:uid="{00000000-0005-0000-0000-0000070C0000}"/>
    <cellStyle name="40% - Акцент5 33 3" xfId="3461" xr:uid="{00000000-0005-0000-0000-0000080C0000}"/>
    <cellStyle name="40% - Акцент5 33 3 2" xfId="5546" xr:uid="{00000000-0005-0000-0000-0000090C0000}"/>
    <cellStyle name="40% - Акцент5 33 4" xfId="4219" xr:uid="{00000000-0005-0000-0000-00000A0C0000}"/>
    <cellStyle name="40% - Акцент5 34" xfId="922" xr:uid="{00000000-0005-0000-0000-00000B0C0000}"/>
    <cellStyle name="40% - Акцент5 34 2" xfId="2863" xr:uid="{00000000-0005-0000-0000-00000C0C0000}"/>
    <cellStyle name="40% - Акцент5 34 2 2" xfId="4948" xr:uid="{00000000-0005-0000-0000-00000D0C0000}"/>
    <cellStyle name="40% - Акцент5 34 3" xfId="3462" xr:uid="{00000000-0005-0000-0000-00000E0C0000}"/>
    <cellStyle name="40% - Акцент5 34 3 2" xfId="5547" xr:uid="{00000000-0005-0000-0000-00000F0C0000}"/>
    <cellStyle name="40% - Акцент5 34 4" xfId="4220" xr:uid="{00000000-0005-0000-0000-0000100C0000}"/>
    <cellStyle name="40% - Акцент5 35" xfId="923" xr:uid="{00000000-0005-0000-0000-0000110C0000}"/>
    <cellStyle name="40% - Акцент5 35 2" xfId="2864" xr:uid="{00000000-0005-0000-0000-0000120C0000}"/>
    <cellStyle name="40% - Акцент5 35 2 2" xfId="4949" xr:uid="{00000000-0005-0000-0000-0000130C0000}"/>
    <cellStyle name="40% - Акцент5 35 3" xfId="3463" xr:uid="{00000000-0005-0000-0000-0000140C0000}"/>
    <cellStyle name="40% - Акцент5 35 3 2" xfId="5548" xr:uid="{00000000-0005-0000-0000-0000150C0000}"/>
    <cellStyle name="40% - Акцент5 35 4" xfId="4221" xr:uid="{00000000-0005-0000-0000-0000160C0000}"/>
    <cellStyle name="40% - Акцент5 36" xfId="924" xr:uid="{00000000-0005-0000-0000-0000170C0000}"/>
    <cellStyle name="40% - Акцент5 36 2" xfId="2865" xr:uid="{00000000-0005-0000-0000-0000180C0000}"/>
    <cellStyle name="40% - Акцент5 36 2 2" xfId="4950" xr:uid="{00000000-0005-0000-0000-0000190C0000}"/>
    <cellStyle name="40% - Акцент5 36 3" xfId="3464" xr:uid="{00000000-0005-0000-0000-00001A0C0000}"/>
    <cellStyle name="40% - Акцент5 36 3 2" xfId="5549" xr:uid="{00000000-0005-0000-0000-00001B0C0000}"/>
    <cellStyle name="40% - Акцент5 36 4" xfId="4222" xr:uid="{00000000-0005-0000-0000-00001C0C0000}"/>
    <cellStyle name="40% - Акцент5 4" xfId="925" xr:uid="{00000000-0005-0000-0000-00001D0C0000}"/>
    <cellStyle name="40% - Акцент5 4 2" xfId="2866" xr:uid="{00000000-0005-0000-0000-00001E0C0000}"/>
    <cellStyle name="40% - Акцент5 4 2 2" xfId="4951" xr:uid="{00000000-0005-0000-0000-00001F0C0000}"/>
    <cellStyle name="40% - Акцент5 4 3" xfId="3465" xr:uid="{00000000-0005-0000-0000-0000200C0000}"/>
    <cellStyle name="40% - Акцент5 4 3 2" xfId="5550" xr:uid="{00000000-0005-0000-0000-0000210C0000}"/>
    <cellStyle name="40% - Акцент5 4 4" xfId="4223" xr:uid="{00000000-0005-0000-0000-0000220C0000}"/>
    <cellStyle name="40% - Акцент5 5" xfId="926" xr:uid="{00000000-0005-0000-0000-0000230C0000}"/>
    <cellStyle name="40% - Акцент5 5 2" xfId="2867" xr:uid="{00000000-0005-0000-0000-0000240C0000}"/>
    <cellStyle name="40% - Акцент5 5 2 2" xfId="4952" xr:uid="{00000000-0005-0000-0000-0000250C0000}"/>
    <cellStyle name="40% - Акцент5 5 3" xfId="3466" xr:uid="{00000000-0005-0000-0000-0000260C0000}"/>
    <cellStyle name="40% - Акцент5 5 3 2" xfId="5551" xr:uid="{00000000-0005-0000-0000-0000270C0000}"/>
    <cellStyle name="40% - Акцент5 5 4" xfId="4224" xr:uid="{00000000-0005-0000-0000-0000280C0000}"/>
    <cellStyle name="40% - Акцент5 6" xfId="927" xr:uid="{00000000-0005-0000-0000-0000290C0000}"/>
    <cellStyle name="40% - Акцент5 6 2" xfId="2868" xr:uid="{00000000-0005-0000-0000-00002A0C0000}"/>
    <cellStyle name="40% - Акцент5 6 2 2" xfId="4953" xr:uid="{00000000-0005-0000-0000-00002B0C0000}"/>
    <cellStyle name="40% - Акцент5 6 3" xfId="3467" xr:uid="{00000000-0005-0000-0000-00002C0C0000}"/>
    <cellStyle name="40% - Акцент5 6 3 2" xfId="5552" xr:uid="{00000000-0005-0000-0000-00002D0C0000}"/>
    <cellStyle name="40% - Акцент5 6 4" xfId="4225" xr:uid="{00000000-0005-0000-0000-00002E0C0000}"/>
    <cellStyle name="40% - Акцент5 7" xfId="928" xr:uid="{00000000-0005-0000-0000-00002F0C0000}"/>
    <cellStyle name="40% - Акцент5 7 2" xfId="2869" xr:uid="{00000000-0005-0000-0000-0000300C0000}"/>
    <cellStyle name="40% - Акцент5 7 2 2" xfId="4954" xr:uid="{00000000-0005-0000-0000-0000310C0000}"/>
    <cellStyle name="40% - Акцент5 7 3" xfId="3468" xr:uid="{00000000-0005-0000-0000-0000320C0000}"/>
    <cellStyle name="40% - Акцент5 7 3 2" xfId="5553" xr:uid="{00000000-0005-0000-0000-0000330C0000}"/>
    <cellStyle name="40% - Акцент5 7 4" xfId="4226" xr:uid="{00000000-0005-0000-0000-0000340C0000}"/>
    <cellStyle name="40% - Акцент5 8" xfId="929" xr:uid="{00000000-0005-0000-0000-0000350C0000}"/>
    <cellStyle name="40% - Акцент5 8 2" xfId="2870" xr:uid="{00000000-0005-0000-0000-0000360C0000}"/>
    <cellStyle name="40% - Акцент5 8 2 2" xfId="4955" xr:uid="{00000000-0005-0000-0000-0000370C0000}"/>
    <cellStyle name="40% - Акцент5 8 3" xfId="3469" xr:uid="{00000000-0005-0000-0000-0000380C0000}"/>
    <cellStyle name="40% - Акцент5 8 3 2" xfId="5554" xr:uid="{00000000-0005-0000-0000-0000390C0000}"/>
    <cellStyle name="40% - Акцент5 8 4" xfId="4227" xr:uid="{00000000-0005-0000-0000-00003A0C0000}"/>
    <cellStyle name="40% - Акцент5 9" xfId="930" xr:uid="{00000000-0005-0000-0000-00003B0C0000}"/>
    <cellStyle name="40% - Акцент5 9 2" xfId="2871" xr:uid="{00000000-0005-0000-0000-00003C0C0000}"/>
    <cellStyle name="40% - Акцент5 9 2 2" xfId="4956" xr:uid="{00000000-0005-0000-0000-00003D0C0000}"/>
    <cellStyle name="40% - Акцент5 9 3" xfId="3470" xr:uid="{00000000-0005-0000-0000-00003E0C0000}"/>
    <cellStyle name="40% - Акцент5 9 3 2" xfId="5555" xr:uid="{00000000-0005-0000-0000-00003F0C0000}"/>
    <cellStyle name="40% - Акцент5 9 4" xfId="4228" xr:uid="{00000000-0005-0000-0000-0000400C0000}"/>
    <cellStyle name="40% - Акцент6" xfId="5860" xr:uid="{00000000-0005-0000-0000-0000410C0000}"/>
    <cellStyle name="40% - Акцент6 10" xfId="931" xr:uid="{00000000-0005-0000-0000-0000420C0000}"/>
    <cellStyle name="40% - Акцент6 10 2" xfId="2872" xr:uid="{00000000-0005-0000-0000-0000430C0000}"/>
    <cellStyle name="40% - Акцент6 10 2 2" xfId="4957" xr:uid="{00000000-0005-0000-0000-0000440C0000}"/>
    <cellStyle name="40% - Акцент6 10 3" xfId="3471" xr:uid="{00000000-0005-0000-0000-0000450C0000}"/>
    <cellStyle name="40% - Акцент6 10 3 2" xfId="5556" xr:uid="{00000000-0005-0000-0000-0000460C0000}"/>
    <cellStyle name="40% - Акцент6 10 4" xfId="4229" xr:uid="{00000000-0005-0000-0000-0000470C0000}"/>
    <cellStyle name="40% - Акцент6 11" xfId="932" xr:uid="{00000000-0005-0000-0000-0000480C0000}"/>
    <cellStyle name="40% - Акцент6 11 2" xfId="2873" xr:uid="{00000000-0005-0000-0000-0000490C0000}"/>
    <cellStyle name="40% - Акцент6 11 2 2" xfId="4958" xr:uid="{00000000-0005-0000-0000-00004A0C0000}"/>
    <cellStyle name="40% - Акцент6 11 3" xfId="3472" xr:uid="{00000000-0005-0000-0000-00004B0C0000}"/>
    <cellStyle name="40% - Акцент6 11 3 2" xfId="5557" xr:uid="{00000000-0005-0000-0000-00004C0C0000}"/>
    <cellStyle name="40% - Акцент6 11 4" xfId="4230" xr:uid="{00000000-0005-0000-0000-00004D0C0000}"/>
    <cellStyle name="40% - Акцент6 12" xfId="933" xr:uid="{00000000-0005-0000-0000-00004E0C0000}"/>
    <cellStyle name="40% - Акцент6 12 2" xfId="2874" xr:uid="{00000000-0005-0000-0000-00004F0C0000}"/>
    <cellStyle name="40% - Акцент6 12 2 2" xfId="4959" xr:uid="{00000000-0005-0000-0000-0000500C0000}"/>
    <cellStyle name="40% - Акцент6 12 3" xfId="3473" xr:uid="{00000000-0005-0000-0000-0000510C0000}"/>
    <cellStyle name="40% - Акцент6 12 3 2" xfId="5558" xr:uid="{00000000-0005-0000-0000-0000520C0000}"/>
    <cellStyle name="40% - Акцент6 12 4" xfId="4231" xr:uid="{00000000-0005-0000-0000-0000530C0000}"/>
    <cellStyle name="40% - Акцент6 13" xfId="934" xr:uid="{00000000-0005-0000-0000-0000540C0000}"/>
    <cellStyle name="40% - Акцент6 13 2" xfId="2875" xr:uid="{00000000-0005-0000-0000-0000550C0000}"/>
    <cellStyle name="40% - Акцент6 13 2 2" xfId="4960" xr:uid="{00000000-0005-0000-0000-0000560C0000}"/>
    <cellStyle name="40% - Акцент6 13 3" xfId="3474" xr:uid="{00000000-0005-0000-0000-0000570C0000}"/>
    <cellStyle name="40% - Акцент6 13 3 2" xfId="5559" xr:uid="{00000000-0005-0000-0000-0000580C0000}"/>
    <cellStyle name="40% - Акцент6 13 4" xfId="4232" xr:uid="{00000000-0005-0000-0000-0000590C0000}"/>
    <cellStyle name="40% - Акцент6 14" xfId="935" xr:uid="{00000000-0005-0000-0000-00005A0C0000}"/>
    <cellStyle name="40% - Акцент6 14 2" xfId="2876" xr:uid="{00000000-0005-0000-0000-00005B0C0000}"/>
    <cellStyle name="40% - Акцент6 14 2 2" xfId="4961" xr:uid="{00000000-0005-0000-0000-00005C0C0000}"/>
    <cellStyle name="40% - Акцент6 14 3" xfId="3475" xr:uid="{00000000-0005-0000-0000-00005D0C0000}"/>
    <cellStyle name="40% - Акцент6 14 3 2" xfId="5560" xr:uid="{00000000-0005-0000-0000-00005E0C0000}"/>
    <cellStyle name="40% - Акцент6 14 4" xfId="4233" xr:uid="{00000000-0005-0000-0000-00005F0C0000}"/>
    <cellStyle name="40% - Акцент6 15" xfId="936" xr:uid="{00000000-0005-0000-0000-0000600C0000}"/>
    <cellStyle name="40% - Акцент6 15 2" xfId="2877" xr:uid="{00000000-0005-0000-0000-0000610C0000}"/>
    <cellStyle name="40% - Акцент6 15 2 2" xfId="4962" xr:uid="{00000000-0005-0000-0000-0000620C0000}"/>
    <cellStyle name="40% - Акцент6 15 3" xfId="3476" xr:uid="{00000000-0005-0000-0000-0000630C0000}"/>
    <cellStyle name="40% - Акцент6 15 3 2" xfId="5561" xr:uid="{00000000-0005-0000-0000-0000640C0000}"/>
    <cellStyle name="40% - Акцент6 15 4" xfId="4234" xr:uid="{00000000-0005-0000-0000-0000650C0000}"/>
    <cellStyle name="40% - Акцент6 16" xfId="937" xr:uid="{00000000-0005-0000-0000-0000660C0000}"/>
    <cellStyle name="40% - Акцент6 16 2" xfId="2878" xr:uid="{00000000-0005-0000-0000-0000670C0000}"/>
    <cellStyle name="40% - Акцент6 16 2 2" xfId="4963" xr:uid="{00000000-0005-0000-0000-0000680C0000}"/>
    <cellStyle name="40% - Акцент6 16 3" xfId="3477" xr:uid="{00000000-0005-0000-0000-0000690C0000}"/>
    <cellStyle name="40% - Акцент6 16 3 2" xfId="5562" xr:uid="{00000000-0005-0000-0000-00006A0C0000}"/>
    <cellStyle name="40% - Акцент6 16 4" xfId="4235" xr:uid="{00000000-0005-0000-0000-00006B0C0000}"/>
    <cellStyle name="40% - Акцент6 17" xfId="938" xr:uid="{00000000-0005-0000-0000-00006C0C0000}"/>
    <cellStyle name="40% - Акцент6 17 2" xfId="2879" xr:uid="{00000000-0005-0000-0000-00006D0C0000}"/>
    <cellStyle name="40% - Акцент6 17 2 2" xfId="4964" xr:uid="{00000000-0005-0000-0000-00006E0C0000}"/>
    <cellStyle name="40% - Акцент6 17 3" xfId="3478" xr:uid="{00000000-0005-0000-0000-00006F0C0000}"/>
    <cellStyle name="40% - Акцент6 17 3 2" xfId="5563" xr:uid="{00000000-0005-0000-0000-0000700C0000}"/>
    <cellStyle name="40% - Акцент6 17 4" xfId="4236" xr:uid="{00000000-0005-0000-0000-0000710C0000}"/>
    <cellStyle name="40% - Акцент6 18" xfId="939" xr:uid="{00000000-0005-0000-0000-0000720C0000}"/>
    <cellStyle name="40% - Акцент6 18 2" xfId="2880" xr:uid="{00000000-0005-0000-0000-0000730C0000}"/>
    <cellStyle name="40% - Акцент6 18 2 2" xfId="4965" xr:uid="{00000000-0005-0000-0000-0000740C0000}"/>
    <cellStyle name="40% - Акцент6 18 3" xfId="3479" xr:uid="{00000000-0005-0000-0000-0000750C0000}"/>
    <cellStyle name="40% - Акцент6 18 3 2" xfId="5564" xr:uid="{00000000-0005-0000-0000-0000760C0000}"/>
    <cellStyle name="40% - Акцент6 18 4" xfId="4237" xr:uid="{00000000-0005-0000-0000-0000770C0000}"/>
    <cellStyle name="40% - Акцент6 19" xfId="940" xr:uid="{00000000-0005-0000-0000-0000780C0000}"/>
    <cellStyle name="40% - Акцент6 19 2" xfId="2881" xr:uid="{00000000-0005-0000-0000-0000790C0000}"/>
    <cellStyle name="40% - Акцент6 19 2 2" xfId="4966" xr:uid="{00000000-0005-0000-0000-00007A0C0000}"/>
    <cellStyle name="40% - Акцент6 19 3" xfId="3480" xr:uid="{00000000-0005-0000-0000-00007B0C0000}"/>
    <cellStyle name="40% - Акцент6 19 3 2" xfId="5565" xr:uid="{00000000-0005-0000-0000-00007C0C0000}"/>
    <cellStyle name="40% - Акцент6 19 4" xfId="4238" xr:uid="{00000000-0005-0000-0000-00007D0C0000}"/>
    <cellStyle name="40% - Акцент6 2" xfId="522" xr:uid="{00000000-0005-0000-0000-00007E0C0000}"/>
    <cellStyle name="40% — акцент6 2" xfId="2400" xr:uid="{00000000-0005-0000-0000-00007F0C0000}"/>
    <cellStyle name="40% - Акцент6 2 10" xfId="4426" xr:uid="{00000000-0005-0000-0000-0000800C0000}"/>
    <cellStyle name="40% - Акцент6 2 2" xfId="2463" xr:uid="{00000000-0005-0000-0000-0000810C0000}"/>
    <cellStyle name="40% — акцент6 2 2" xfId="4486" xr:uid="{00000000-0005-0000-0000-0000820C0000}"/>
    <cellStyle name="40% - Акцент6 2 2 2" xfId="4548" xr:uid="{00000000-0005-0000-0000-0000830C0000}"/>
    <cellStyle name="40% - Акцент6 2 2 3" xfId="5617" xr:uid="{00000000-0005-0000-0000-0000840C0000}"/>
    <cellStyle name="40% - Акцент6 2 3" xfId="2930" xr:uid="{00000000-0005-0000-0000-0000850C0000}"/>
    <cellStyle name="40% — акцент6 2 3" xfId="5605" xr:uid="{00000000-0005-0000-0000-0000860C0000}"/>
    <cellStyle name="40% - Акцент6 2 3 2" xfId="5015" xr:uid="{00000000-0005-0000-0000-0000870C0000}"/>
    <cellStyle name="40% - Акцент6 2 4" xfId="2942" xr:uid="{00000000-0005-0000-0000-0000880C0000}"/>
    <cellStyle name="40% - Акцент6 2 4 2" xfId="5027" xr:uid="{00000000-0005-0000-0000-0000890C0000}"/>
    <cellStyle name="40% - Акцент6 2 5" xfId="2956" xr:uid="{00000000-0005-0000-0000-00008A0C0000}"/>
    <cellStyle name="40% - Акцент6 2 5 2" xfId="5041" xr:uid="{00000000-0005-0000-0000-00008B0C0000}"/>
    <cellStyle name="40% - Акцент6 2 6" xfId="2959" xr:uid="{00000000-0005-0000-0000-00008C0C0000}"/>
    <cellStyle name="40% - Акцент6 2 6 2" xfId="5044" xr:uid="{00000000-0005-0000-0000-00008D0C0000}"/>
    <cellStyle name="40% - Акцент6 2 7" xfId="2906" xr:uid="{00000000-0005-0000-0000-00008E0C0000}"/>
    <cellStyle name="40% - Акцент6 2 7 2" xfId="4991" xr:uid="{00000000-0005-0000-0000-00008F0C0000}"/>
    <cellStyle name="40% - Акцент6 2 8" xfId="3062" xr:uid="{00000000-0005-0000-0000-0000900C0000}"/>
    <cellStyle name="40% - Акцент6 2 8 2" xfId="5147" xr:uid="{00000000-0005-0000-0000-0000910C0000}"/>
    <cellStyle name="40% - Акцент6 2 9" xfId="3820" xr:uid="{00000000-0005-0000-0000-0000920C0000}"/>
    <cellStyle name="40% - Акцент6 20" xfId="941" xr:uid="{00000000-0005-0000-0000-0000930C0000}"/>
    <cellStyle name="40% - Акцент6 20 2" xfId="2882" xr:uid="{00000000-0005-0000-0000-0000940C0000}"/>
    <cellStyle name="40% - Акцент6 20 2 2" xfId="4967" xr:uid="{00000000-0005-0000-0000-0000950C0000}"/>
    <cellStyle name="40% - Акцент6 20 3" xfId="3481" xr:uid="{00000000-0005-0000-0000-0000960C0000}"/>
    <cellStyle name="40% - Акцент6 20 3 2" xfId="5566" xr:uid="{00000000-0005-0000-0000-0000970C0000}"/>
    <cellStyle name="40% - Акцент6 20 4" xfId="4239" xr:uid="{00000000-0005-0000-0000-0000980C0000}"/>
    <cellStyle name="40% - Акцент6 21" xfId="942" xr:uid="{00000000-0005-0000-0000-0000990C0000}"/>
    <cellStyle name="40% - Акцент6 21 2" xfId="2883" xr:uid="{00000000-0005-0000-0000-00009A0C0000}"/>
    <cellStyle name="40% - Акцент6 21 2 2" xfId="4968" xr:uid="{00000000-0005-0000-0000-00009B0C0000}"/>
    <cellStyle name="40% - Акцент6 21 3" xfId="3482" xr:uid="{00000000-0005-0000-0000-00009C0C0000}"/>
    <cellStyle name="40% - Акцент6 21 3 2" xfId="5567" xr:uid="{00000000-0005-0000-0000-00009D0C0000}"/>
    <cellStyle name="40% - Акцент6 21 4" xfId="4240" xr:uid="{00000000-0005-0000-0000-00009E0C0000}"/>
    <cellStyle name="40% - Акцент6 22" xfId="943" xr:uid="{00000000-0005-0000-0000-00009F0C0000}"/>
    <cellStyle name="40% - Акцент6 22 2" xfId="2884" xr:uid="{00000000-0005-0000-0000-0000A00C0000}"/>
    <cellStyle name="40% - Акцент6 22 2 2" xfId="4969" xr:uid="{00000000-0005-0000-0000-0000A10C0000}"/>
    <cellStyle name="40% - Акцент6 22 3" xfId="3483" xr:uid="{00000000-0005-0000-0000-0000A20C0000}"/>
    <cellStyle name="40% - Акцент6 22 3 2" xfId="5568" xr:uid="{00000000-0005-0000-0000-0000A30C0000}"/>
    <cellStyle name="40% - Акцент6 22 4" xfId="4241" xr:uid="{00000000-0005-0000-0000-0000A40C0000}"/>
    <cellStyle name="40% - Акцент6 23" xfId="944" xr:uid="{00000000-0005-0000-0000-0000A50C0000}"/>
    <cellStyle name="40% - Акцент6 23 2" xfId="2885" xr:uid="{00000000-0005-0000-0000-0000A60C0000}"/>
    <cellStyle name="40% - Акцент6 23 2 2" xfId="4970" xr:uid="{00000000-0005-0000-0000-0000A70C0000}"/>
    <cellStyle name="40% - Акцент6 23 3" xfId="3484" xr:uid="{00000000-0005-0000-0000-0000A80C0000}"/>
    <cellStyle name="40% - Акцент6 23 3 2" xfId="5569" xr:uid="{00000000-0005-0000-0000-0000A90C0000}"/>
    <cellStyle name="40% - Акцент6 23 4" xfId="4242" xr:uid="{00000000-0005-0000-0000-0000AA0C0000}"/>
    <cellStyle name="40% - Акцент6 24" xfId="945" xr:uid="{00000000-0005-0000-0000-0000AB0C0000}"/>
    <cellStyle name="40% - Акцент6 24 2" xfId="2886" xr:uid="{00000000-0005-0000-0000-0000AC0C0000}"/>
    <cellStyle name="40% - Акцент6 24 2 2" xfId="4971" xr:uid="{00000000-0005-0000-0000-0000AD0C0000}"/>
    <cellStyle name="40% - Акцент6 24 3" xfId="3485" xr:uid="{00000000-0005-0000-0000-0000AE0C0000}"/>
    <cellStyle name="40% - Акцент6 24 3 2" xfId="5570" xr:uid="{00000000-0005-0000-0000-0000AF0C0000}"/>
    <cellStyle name="40% - Акцент6 24 4" xfId="4243" xr:uid="{00000000-0005-0000-0000-0000B00C0000}"/>
    <cellStyle name="40% - Акцент6 25" xfId="946" xr:uid="{00000000-0005-0000-0000-0000B10C0000}"/>
    <cellStyle name="40% - Акцент6 25 2" xfId="2887" xr:uid="{00000000-0005-0000-0000-0000B20C0000}"/>
    <cellStyle name="40% - Акцент6 25 2 2" xfId="4972" xr:uid="{00000000-0005-0000-0000-0000B30C0000}"/>
    <cellStyle name="40% - Акцент6 25 3" xfId="3486" xr:uid="{00000000-0005-0000-0000-0000B40C0000}"/>
    <cellStyle name="40% - Акцент6 25 3 2" xfId="5571" xr:uid="{00000000-0005-0000-0000-0000B50C0000}"/>
    <cellStyle name="40% - Акцент6 25 4" xfId="4244" xr:uid="{00000000-0005-0000-0000-0000B60C0000}"/>
    <cellStyle name="40% - Акцент6 26" xfId="947" xr:uid="{00000000-0005-0000-0000-0000B70C0000}"/>
    <cellStyle name="40% - Акцент6 26 2" xfId="2888" xr:uid="{00000000-0005-0000-0000-0000B80C0000}"/>
    <cellStyle name="40% - Акцент6 26 2 2" xfId="4973" xr:uid="{00000000-0005-0000-0000-0000B90C0000}"/>
    <cellStyle name="40% - Акцент6 26 3" xfId="3487" xr:uid="{00000000-0005-0000-0000-0000BA0C0000}"/>
    <cellStyle name="40% - Акцент6 26 3 2" xfId="5572" xr:uid="{00000000-0005-0000-0000-0000BB0C0000}"/>
    <cellStyle name="40% - Акцент6 26 4" xfId="4245" xr:uid="{00000000-0005-0000-0000-0000BC0C0000}"/>
    <cellStyle name="40% - Акцент6 27" xfId="948" xr:uid="{00000000-0005-0000-0000-0000BD0C0000}"/>
    <cellStyle name="40% - Акцент6 27 2" xfId="2889" xr:uid="{00000000-0005-0000-0000-0000BE0C0000}"/>
    <cellStyle name="40% - Акцент6 27 2 2" xfId="4974" xr:uid="{00000000-0005-0000-0000-0000BF0C0000}"/>
    <cellStyle name="40% - Акцент6 27 3" xfId="3488" xr:uid="{00000000-0005-0000-0000-0000C00C0000}"/>
    <cellStyle name="40% - Акцент6 27 3 2" xfId="5573" xr:uid="{00000000-0005-0000-0000-0000C10C0000}"/>
    <cellStyle name="40% - Акцент6 27 4" xfId="4246" xr:uid="{00000000-0005-0000-0000-0000C20C0000}"/>
    <cellStyle name="40% - Акцент6 28" xfId="949" xr:uid="{00000000-0005-0000-0000-0000C30C0000}"/>
    <cellStyle name="40% - Акцент6 28 2" xfId="2890" xr:uid="{00000000-0005-0000-0000-0000C40C0000}"/>
    <cellStyle name="40% - Акцент6 28 2 2" xfId="4975" xr:uid="{00000000-0005-0000-0000-0000C50C0000}"/>
    <cellStyle name="40% - Акцент6 28 3" xfId="3489" xr:uid="{00000000-0005-0000-0000-0000C60C0000}"/>
    <cellStyle name="40% - Акцент6 28 3 2" xfId="5574" xr:uid="{00000000-0005-0000-0000-0000C70C0000}"/>
    <cellStyle name="40% - Акцент6 28 4" xfId="4247" xr:uid="{00000000-0005-0000-0000-0000C80C0000}"/>
    <cellStyle name="40% - Акцент6 29" xfId="950" xr:uid="{00000000-0005-0000-0000-0000C90C0000}"/>
    <cellStyle name="40% - Акцент6 29 2" xfId="2891" xr:uid="{00000000-0005-0000-0000-0000CA0C0000}"/>
    <cellStyle name="40% - Акцент6 29 2 2" xfId="4976" xr:uid="{00000000-0005-0000-0000-0000CB0C0000}"/>
    <cellStyle name="40% - Акцент6 29 3" xfId="3490" xr:uid="{00000000-0005-0000-0000-0000CC0C0000}"/>
    <cellStyle name="40% - Акцент6 29 3 2" xfId="5575" xr:uid="{00000000-0005-0000-0000-0000CD0C0000}"/>
    <cellStyle name="40% - Акцент6 29 4" xfId="4248" xr:uid="{00000000-0005-0000-0000-0000CE0C0000}"/>
    <cellStyle name="40% - Акцент6 3" xfId="951" xr:uid="{00000000-0005-0000-0000-0000CF0C0000}"/>
    <cellStyle name="40% - Акцент6 3 2" xfId="2892" xr:uid="{00000000-0005-0000-0000-0000D00C0000}"/>
    <cellStyle name="40% - Акцент6 3 2 2" xfId="4977" xr:uid="{00000000-0005-0000-0000-0000D10C0000}"/>
    <cellStyle name="40% - Акцент6 3 3" xfId="3491" xr:uid="{00000000-0005-0000-0000-0000D20C0000}"/>
    <cellStyle name="40% - Акцент6 3 3 2" xfId="5576" xr:uid="{00000000-0005-0000-0000-0000D30C0000}"/>
    <cellStyle name="40% - Акцент6 3 4" xfId="4249" xr:uid="{00000000-0005-0000-0000-0000D40C0000}"/>
    <cellStyle name="40% - Акцент6 30" xfId="952" xr:uid="{00000000-0005-0000-0000-0000D50C0000}"/>
    <cellStyle name="40% - Акцент6 30 2" xfId="2893" xr:uid="{00000000-0005-0000-0000-0000D60C0000}"/>
    <cellStyle name="40% - Акцент6 30 2 2" xfId="4978" xr:uid="{00000000-0005-0000-0000-0000D70C0000}"/>
    <cellStyle name="40% - Акцент6 30 3" xfId="3492" xr:uid="{00000000-0005-0000-0000-0000D80C0000}"/>
    <cellStyle name="40% - Акцент6 30 3 2" xfId="5577" xr:uid="{00000000-0005-0000-0000-0000D90C0000}"/>
    <cellStyle name="40% - Акцент6 30 4" xfId="4250" xr:uid="{00000000-0005-0000-0000-0000DA0C0000}"/>
    <cellStyle name="40% - Акцент6 31" xfId="953" xr:uid="{00000000-0005-0000-0000-0000DB0C0000}"/>
    <cellStyle name="40% - Акцент6 31 2" xfId="2894" xr:uid="{00000000-0005-0000-0000-0000DC0C0000}"/>
    <cellStyle name="40% - Акцент6 31 2 2" xfId="4979" xr:uid="{00000000-0005-0000-0000-0000DD0C0000}"/>
    <cellStyle name="40% - Акцент6 31 3" xfId="3493" xr:uid="{00000000-0005-0000-0000-0000DE0C0000}"/>
    <cellStyle name="40% - Акцент6 31 3 2" xfId="5578" xr:uid="{00000000-0005-0000-0000-0000DF0C0000}"/>
    <cellStyle name="40% - Акцент6 31 4" xfId="4251" xr:uid="{00000000-0005-0000-0000-0000E00C0000}"/>
    <cellStyle name="40% - Акцент6 32" xfId="954" xr:uid="{00000000-0005-0000-0000-0000E10C0000}"/>
    <cellStyle name="40% - Акцент6 32 2" xfId="2895" xr:uid="{00000000-0005-0000-0000-0000E20C0000}"/>
    <cellStyle name="40% - Акцент6 32 2 2" xfId="4980" xr:uid="{00000000-0005-0000-0000-0000E30C0000}"/>
    <cellStyle name="40% - Акцент6 32 3" xfId="3494" xr:uid="{00000000-0005-0000-0000-0000E40C0000}"/>
    <cellStyle name="40% - Акцент6 32 3 2" xfId="5579" xr:uid="{00000000-0005-0000-0000-0000E50C0000}"/>
    <cellStyle name="40% - Акцент6 32 4" xfId="4252" xr:uid="{00000000-0005-0000-0000-0000E60C0000}"/>
    <cellStyle name="40% - Акцент6 33" xfId="955" xr:uid="{00000000-0005-0000-0000-0000E70C0000}"/>
    <cellStyle name="40% - Акцент6 33 2" xfId="2896" xr:uid="{00000000-0005-0000-0000-0000E80C0000}"/>
    <cellStyle name="40% - Акцент6 33 2 2" xfId="4981" xr:uid="{00000000-0005-0000-0000-0000E90C0000}"/>
    <cellStyle name="40% - Акцент6 33 3" xfId="3495" xr:uid="{00000000-0005-0000-0000-0000EA0C0000}"/>
    <cellStyle name="40% - Акцент6 33 3 2" xfId="5580" xr:uid="{00000000-0005-0000-0000-0000EB0C0000}"/>
    <cellStyle name="40% - Акцент6 33 4" xfId="4253" xr:uid="{00000000-0005-0000-0000-0000EC0C0000}"/>
    <cellStyle name="40% - Акцент6 34" xfId="956" xr:uid="{00000000-0005-0000-0000-0000ED0C0000}"/>
    <cellStyle name="40% - Акцент6 34 2" xfId="2897" xr:uid="{00000000-0005-0000-0000-0000EE0C0000}"/>
    <cellStyle name="40% - Акцент6 34 2 2" xfId="4982" xr:uid="{00000000-0005-0000-0000-0000EF0C0000}"/>
    <cellStyle name="40% - Акцент6 34 3" xfId="3496" xr:uid="{00000000-0005-0000-0000-0000F00C0000}"/>
    <cellStyle name="40% - Акцент6 34 3 2" xfId="5581" xr:uid="{00000000-0005-0000-0000-0000F10C0000}"/>
    <cellStyle name="40% - Акцент6 34 4" xfId="4254" xr:uid="{00000000-0005-0000-0000-0000F20C0000}"/>
    <cellStyle name="40% - Акцент6 35" xfId="957" xr:uid="{00000000-0005-0000-0000-0000F30C0000}"/>
    <cellStyle name="40% - Акцент6 35 2" xfId="2898" xr:uid="{00000000-0005-0000-0000-0000F40C0000}"/>
    <cellStyle name="40% - Акцент6 35 2 2" xfId="4983" xr:uid="{00000000-0005-0000-0000-0000F50C0000}"/>
    <cellStyle name="40% - Акцент6 35 3" xfId="3497" xr:uid="{00000000-0005-0000-0000-0000F60C0000}"/>
    <cellStyle name="40% - Акцент6 35 3 2" xfId="5582" xr:uid="{00000000-0005-0000-0000-0000F70C0000}"/>
    <cellStyle name="40% - Акцент6 35 4" xfId="4255" xr:uid="{00000000-0005-0000-0000-0000F80C0000}"/>
    <cellStyle name="40% - Акцент6 36" xfId="958" xr:uid="{00000000-0005-0000-0000-0000F90C0000}"/>
    <cellStyle name="40% - Акцент6 36 2" xfId="2899" xr:uid="{00000000-0005-0000-0000-0000FA0C0000}"/>
    <cellStyle name="40% - Акцент6 36 2 2" xfId="4984" xr:uid="{00000000-0005-0000-0000-0000FB0C0000}"/>
    <cellStyle name="40% - Акцент6 36 3" xfId="3498" xr:uid="{00000000-0005-0000-0000-0000FC0C0000}"/>
    <cellStyle name="40% - Акцент6 36 3 2" xfId="5583" xr:uid="{00000000-0005-0000-0000-0000FD0C0000}"/>
    <cellStyle name="40% - Акцент6 36 4" xfId="4256" xr:uid="{00000000-0005-0000-0000-0000FE0C0000}"/>
    <cellStyle name="40% - Акцент6 4" xfId="959" xr:uid="{00000000-0005-0000-0000-0000FF0C0000}"/>
    <cellStyle name="40% - Акцент6 4 2" xfId="2900" xr:uid="{00000000-0005-0000-0000-0000000D0000}"/>
    <cellStyle name="40% - Акцент6 4 2 2" xfId="4985" xr:uid="{00000000-0005-0000-0000-0000010D0000}"/>
    <cellStyle name="40% - Акцент6 4 3" xfId="3499" xr:uid="{00000000-0005-0000-0000-0000020D0000}"/>
    <cellStyle name="40% - Акцент6 4 3 2" xfId="5584" xr:uid="{00000000-0005-0000-0000-0000030D0000}"/>
    <cellStyle name="40% - Акцент6 4 4" xfId="4257" xr:uid="{00000000-0005-0000-0000-0000040D0000}"/>
    <cellStyle name="40% - Акцент6 5" xfId="960" xr:uid="{00000000-0005-0000-0000-0000050D0000}"/>
    <cellStyle name="40% - Акцент6 5 2" xfId="2901" xr:uid="{00000000-0005-0000-0000-0000060D0000}"/>
    <cellStyle name="40% - Акцент6 5 2 2" xfId="4986" xr:uid="{00000000-0005-0000-0000-0000070D0000}"/>
    <cellStyle name="40% - Акцент6 5 3" xfId="3500" xr:uid="{00000000-0005-0000-0000-0000080D0000}"/>
    <cellStyle name="40% - Акцент6 5 3 2" xfId="5585" xr:uid="{00000000-0005-0000-0000-0000090D0000}"/>
    <cellStyle name="40% - Акцент6 5 4" xfId="4258" xr:uid="{00000000-0005-0000-0000-00000A0D0000}"/>
    <cellStyle name="40% - Акцент6 6" xfId="961" xr:uid="{00000000-0005-0000-0000-00000B0D0000}"/>
    <cellStyle name="40% - Акцент6 6 2" xfId="2902" xr:uid="{00000000-0005-0000-0000-00000C0D0000}"/>
    <cellStyle name="40% - Акцент6 6 2 2" xfId="4987" xr:uid="{00000000-0005-0000-0000-00000D0D0000}"/>
    <cellStyle name="40% - Акцент6 6 3" xfId="3501" xr:uid="{00000000-0005-0000-0000-00000E0D0000}"/>
    <cellStyle name="40% - Акцент6 6 3 2" xfId="5586" xr:uid="{00000000-0005-0000-0000-00000F0D0000}"/>
    <cellStyle name="40% - Акцент6 6 4" xfId="4259" xr:uid="{00000000-0005-0000-0000-0000100D0000}"/>
    <cellStyle name="40% - Акцент6 7" xfId="962" xr:uid="{00000000-0005-0000-0000-0000110D0000}"/>
    <cellStyle name="40% - Акцент6 7 2" xfId="2903" xr:uid="{00000000-0005-0000-0000-0000120D0000}"/>
    <cellStyle name="40% - Акцент6 7 2 2" xfId="4988" xr:uid="{00000000-0005-0000-0000-0000130D0000}"/>
    <cellStyle name="40% - Акцент6 7 3" xfId="3502" xr:uid="{00000000-0005-0000-0000-0000140D0000}"/>
    <cellStyle name="40% - Акцент6 7 3 2" xfId="5587" xr:uid="{00000000-0005-0000-0000-0000150D0000}"/>
    <cellStyle name="40% - Акцент6 7 4" xfId="4260" xr:uid="{00000000-0005-0000-0000-0000160D0000}"/>
    <cellStyle name="40% - Акцент6 8" xfId="963" xr:uid="{00000000-0005-0000-0000-0000170D0000}"/>
    <cellStyle name="40% - Акцент6 8 2" xfId="2904" xr:uid="{00000000-0005-0000-0000-0000180D0000}"/>
    <cellStyle name="40% - Акцент6 8 2 2" xfId="4989" xr:uid="{00000000-0005-0000-0000-0000190D0000}"/>
    <cellStyle name="40% - Акцент6 8 3" xfId="3503" xr:uid="{00000000-0005-0000-0000-00001A0D0000}"/>
    <cellStyle name="40% - Акцент6 8 3 2" xfId="5588" xr:uid="{00000000-0005-0000-0000-00001B0D0000}"/>
    <cellStyle name="40% - Акцент6 8 4" xfId="4261" xr:uid="{00000000-0005-0000-0000-00001C0D0000}"/>
    <cellStyle name="40% - Акцент6 9" xfId="964" xr:uid="{00000000-0005-0000-0000-00001D0D0000}"/>
    <cellStyle name="40% - Акцент6 9 2" xfId="2905" xr:uid="{00000000-0005-0000-0000-00001E0D0000}"/>
    <cellStyle name="40% - Акцент6 9 2 2" xfId="4990" xr:uid="{00000000-0005-0000-0000-00001F0D0000}"/>
    <cellStyle name="40% - Акцент6 9 3" xfId="3504" xr:uid="{00000000-0005-0000-0000-0000200D0000}"/>
    <cellStyle name="40% - Акцент6 9 3 2" xfId="5589" xr:uid="{00000000-0005-0000-0000-0000210D0000}"/>
    <cellStyle name="40% - Акцент6 9 4" xfId="4262" xr:uid="{00000000-0005-0000-0000-0000220D0000}"/>
    <cellStyle name="60% - Accent1 2" xfId="371" xr:uid="{00000000-0005-0000-0000-0000230D0000}"/>
    <cellStyle name="60% - Accent1 2 2" xfId="425" xr:uid="{00000000-0005-0000-0000-0000240D0000}"/>
    <cellStyle name="60% - Accent1 2 3" xfId="5806" xr:uid="{00000000-0005-0000-0000-0000250D0000}"/>
    <cellStyle name="60% - Accent1 2 4" xfId="5917" xr:uid="{00000000-0005-0000-0000-0000260D0000}"/>
    <cellStyle name="60% - Accent1 3" xfId="48" xr:uid="{00000000-0005-0000-0000-0000270D0000}"/>
    <cellStyle name="60% - Accent2 2" xfId="369" xr:uid="{00000000-0005-0000-0000-0000280D0000}"/>
    <cellStyle name="60% - Accent2 2 2" xfId="426" xr:uid="{00000000-0005-0000-0000-0000290D0000}"/>
    <cellStyle name="60% - Accent2 2 3" xfId="5807" xr:uid="{00000000-0005-0000-0000-00002A0D0000}"/>
    <cellStyle name="60% - Accent2 2 4" xfId="5918" xr:uid="{00000000-0005-0000-0000-00002B0D0000}"/>
    <cellStyle name="60% - Accent2 3" xfId="49" xr:uid="{00000000-0005-0000-0000-00002C0D0000}"/>
    <cellStyle name="60% - Accent3 2" xfId="363" xr:uid="{00000000-0005-0000-0000-00002D0D0000}"/>
    <cellStyle name="60% - Accent3 2 2" xfId="427" xr:uid="{00000000-0005-0000-0000-00002E0D0000}"/>
    <cellStyle name="60% - Accent3 2 3" xfId="5808" xr:uid="{00000000-0005-0000-0000-00002F0D0000}"/>
    <cellStyle name="60% - Accent3 2 4" xfId="5919" xr:uid="{00000000-0005-0000-0000-0000300D0000}"/>
    <cellStyle name="60% - Accent3 3" xfId="50" xr:uid="{00000000-0005-0000-0000-0000310D0000}"/>
    <cellStyle name="60% - Accent4 2" xfId="373" xr:uid="{00000000-0005-0000-0000-0000320D0000}"/>
    <cellStyle name="60% - Accent4 2 2" xfId="428" xr:uid="{00000000-0005-0000-0000-0000330D0000}"/>
    <cellStyle name="60% - Accent4 2 3" xfId="5809" xr:uid="{00000000-0005-0000-0000-0000340D0000}"/>
    <cellStyle name="60% - Accent4 2 4" xfId="5920" xr:uid="{00000000-0005-0000-0000-0000350D0000}"/>
    <cellStyle name="60% - Accent4 3" xfId="51" xr:uid="{00000000-0005-0000-0000-0000360D0000}"/>
    <cellStyle name="60% - Accent5 2" xfId="380" xr:uid="{00000000-0005-0000-0000-0000370D0000}"/>
    <cellStyle name="60% - Accent5 2 2" xfId="429" xr:uid="{00000000-0005-0000-0000-0000380D0000}"/>
    <cellStyle name="60% - Accent5 2 3" xfId="5810" xr:uid="{00000000-0005-0000-0000-0000390D0000}"/>
    <cellStyle name="60% - Accent5 2 4" xfId="5921" xr:uid="{00000000-0005-0000-0000-00003A0D0000}"/>
    <cellStyle name="60% - Accent5 3" xfId="52" xr:uid="{00000000-0005-0000-0000-00003B0D0000}"/>
    <cellStyle name="60% - Accent6 2" xfId="362" xr:uid="{00000000-0005-0000-0000-00003C0D0000}"/>
    <cellStyle name="60% - Accent6 2 2" xfId="430" xr:uid="{00000000-0005-0000-0000-00003D0D0000}"/>
    <cellStyle name="60% - Accent6 2 3" xfId="5811" xr:uid="{00000000-0005-0000-0000-00003E0D0000}"/>
    <cellStyle name="60% - Accent6 2 4" xfId="5922" xr:uid="{00000000-0005-0000-0000-00003F0D0000}"/>
    <cellStyle name="60% - Accent6 3" xfId="53" xr:uid="{00000000-0005-0000-0000-0000400D0000}"/>
    <cellStyle name="60% - Акцент1" xfId="5863" xr:uid="{00000000-0005-0000-0000-0000410D0000}"/>
    <cellStyle name="60% - Акцент1 10" xfId="965" xr:uid="{00000000-0005-0000-0000-0000420D0000}"/>
    <cellStyle name="60% - Акцент1 11" xfId="966" xr:uid="{00000000-0005-0000-0000-0000430D0000}"/>
    <cellStyle name="60% - Акцент1 12" xfId="967" xr:uid="{00000000-0005-0000-0000-0000440D0000}"/>
    <cellStyle name="60% - Акцент1 13" xfId="968" xr:uid="{00000000-0005-0000-0000-0000450D0000}"/>
    <cellStyle name="60% - Акцент1 14" xfId="969" xr:uid="{00000000-0005-0000-0000-0000460D0000}"/>
    <cellStyle name="60% - Акцент1 15" xfId="970" xr:uid="{00000000-0005-0000-0000-0000470D0000}"/>
    <cellStyle name="60% - Акцент1 16" xfId="971" xr:uid="{00000000-0005-0000-0000-0000480D0000}"/>
    <cellStyle name="60% - Акцент1 17" xfId="972" xr:uid="{00000000-0005-0000-0000-0000490D0000}"/>
    <cellStyle name="60% - Акцент1 18" xfId="973" xr:uid="{00000000-0005-0000-0000-00004A0D0000}"/>
    <cellStyle name="60% - Акцент1 19" xfId="974" xr:uid="{00000000-0005-0000-0000-00004B0D0000}"/>
    <cellStyle name="60% - Акцент1 2" xfId="975" xr:uid="{00000000-0005-0000-0000-00004C0D0000}"/>
    <cellStyle name="60% — акцент1 2" xfId="2386" xr:uid="{00000000-0005-0000-0000-00004D0D0000}"/>
    <cellStyle name="60% - Акцент1 20" xfId="976" xr:uid="{00000000-0005-0000-0000-00004E0D0000}"/>
    <cellStyle name="60% - Акцент1 21" xfId="977" xr:uid="{00000000-0005-0000-0000-00004F0D0000}"/>
    <cellStyle name="60% - Акцент1 22" xfId="978" xr:uid="{00000000-0005-0000-0000-0000500D0000}"/>
    <cellStyle name="60% - Акцент1 23" xfId="979" xr:uid="{00000000-0005-0000-0000-0000510D0000}"/>
    <cellStyle name="60% - Акцент1 24" xfId="980" xr:uid="{00000000-0005-0000-0000-0000520D0000}"/>
    <cellStyle name="60% - Акцент1 25" xfId="981" xr:uid="{00000000-0005-0000-0000-0000530D0000}"/>
    <cellStyle name="60% - Акцент1 26" xfId="982" xr:uid="{00000000-0005-0000-0000-0000540D0000}"/>
    <cellStyle name="60% - Акцент1 27" xfId="983" xr:uid="{00000000-0005-0000-0000-0000550D0000}"/>
    <cellStyle name="60% - Акцент1 28" xfId="984" xr:uid="{00000000-0005-0000-0000-0000560D0000}"/>
    <cellStyle name="60% - Акцент1 29" xfId="985" xr:uid="{00000000-0005-0000-0000-0000570D0000}"/>
    <cellStyle name="60% - Акцент1 3" xfId="986" xr:uid="{00000000-0005-0000-0000-0000580D0000}"/>
    <cellStyle name="60% - Акцент1 30" xfId="987" xr:uid="{00000000-0005-0000-0000-0000590D0000}"/>
    <cellStyle name="60% - Акцент1 31" xfId="988" xr:uid="{00000000-0005-0000-0000-00005A0D0000}"/>
    <cellStyle name="60% - Акцент1 32" xfId="989" xr:uid="{00000000-0005-0000-0000-00005B0D0000}"/>
    <cellStyle name="60% - Акцент1 33" xfId="990" xr:uid="{00000000-0005-0000-0000-00005C0D0000}"/>
    <cellStyle name="60% - Акцент1 34" xfId="991" xr:uid="{00000000-0005-0000-0000-00005D0D0000}"/>
    <cellStyle name="60% - Акцент1 35" xfId="992" xr:uid="{00000000-0005-0000-0000-00005E0D0000}"/>
    <cellStyle name="60% - Акцент1 36" xfId="993" xr:uid="{00000000-0005-0000-0000-00005F0D0000}"/>
    <cellStyle name="60% - Акцент1 4" xfId="994" xr:uid="{00000000-0005-0000-0000-0000600D0000}"/>
    <cellStyle name="60% - Акцент1 5" xfId="995" xr:uid="{00000000-0005-0000-0000-0000610D0000}"/>
    <cellStyle name="60% - Акцент1 6" xfId="996" xr:uid="{00000000-0005-0000-0000-0000620D0000}"/>
    <cellStyle name="60% - Акцент1 7" xfId="997" xr:uid="{00000000-0005-0000-0000-0000630D0000}"/>
    <cellStyle name="60% - Акцент1 8" xfId="998" xr:uid="{00000000-0005-0000-0000-0000640D0000}"/>
    <cellStyle name="60% - Акцент1 9" xfId="999" xr:uid="{00000000-0005-0000-0000-0000650D0000}"/>
    <cellStyle name="60% - Акцент2" xfId="5864" xr:uid="{00000000-0005-0000-0000-0000660D0000}"/>
    <cellStyle name="60% - Акцент2 10" xfId="1000" xr:uid="{00000000-0005-0000-0000-0000670D0000}"/>
    <cellStyle name="60% - Акцент2 11" xfId="1001" xr:uid="{00000000-0005-0000-0000-0000680D0000}"/>
    <cellStyle name="60% - Акцент2 12" xfId="1002" xr:uid="{00000000-0005-0000-0000-0000690D0000}"/>
    <cellStyle name="60% - Акцент2 13" xfId="1003" xr:uid="{00000000-0005-0000-0000-00006A0D0000}"/>
    <cellStyle name="60% - Акцент2 14" xfId="1004" xr:uid="{00000000-0005-0000-0000-00006B0D0000}"/>
    <cellStyle name="60% - Акцент2 15" xfId="1005" xr:uid="{00000000-0005-0000-0000-00006C0D0000}"/>
    <cellStyle name="60% - Акцент2 16" xfId="1006" xr:uid="{00000000-0005-0000-0000-00006D0D0000}"/>
    <cellStyle name="60% - Акцент2 17" xfId="1007" xr:uid="{00000000-0005-0000-0000-00006E0D0000}"/>
    <cellStyle name="60% - Акцент2 18" xfId="1008" xr:uid="{00000000-0005-0000-0000-00006F0D0000}"/>
    <cellStyle name="60% - Акцент2 19" xfId="1009" xr:uid="{00000000-0005-0000-0000-0000700D0000}"/>
    <cellStyle name="60% - Акцент2 2" xfId="1010" xr:uid="{00000000-0005-0000-0000-0000710D0000}"/>
    <cellStyle name="60% — акцент2 2" xfId="2389" xr:uid="{00000000-0005-0000-0000-0000720D0000}"/>
    <cellStyle name="60% - Акцент2 20" xfId="1011" xr:uid="{00000000-0005-0000-0000-0000730D0000}"/>
    <cellStyle name="60% - Акцент2 21" xfId="1012" xr:uid="{00000000-0005-0000-0000-0000740D0000}"/>
    <cellStyle name="60% - Акцент2 22" xfId="1013" xr:uid="{00000000-0005-0000-0000-0000750D0000}"/>
    <cellStyle name="60% - Акцент2 23" xfId="1014" xr:uid="{00000000-0005-0000-0000-0000760D0000}"/>
    <cellStyle name="60% - Акцент2 24" xfId="1015" xr:uid="{00000000-0005-0000-0000-0000770D0000}"/>
    <cellStyle name="60% - Акцент2 25" xfId="1016" xr:uid="{00000000-0005-0000-0000-0000780D0000}"/>
    <cellStyle name="60% - Акцент2 26" xfId="1017" xr:uid="{00000000-0005-0000-0000-0000790D0000}"/>
    <cellStyle name="60% - Акцент2 27" xfId="1018" xr:uid="{00000000-0005-0000-0000-00007A0D0000}"/>
    <cellStyle name="60% - Акцент2 28" xfId="1019" xr:uid="{00000000-0005-0000-0000-00007B0D0000}"/>
    <cellStyle name="60% - Акцент2 29" xfId="1020" xr:uid="{00000000-0005-0000-0000-00007C0D0000}"/>
    <cellStyle name="60% - Акцент2 3" xfId="1021" xr:uid="{00000000-0005-0000-0000-00007D0D0000}"/>
    <cellStyle name="60% - Акцент2 30" xfId="1022" xr:uid="{00000000-0005-0000-0000-00007E0D0000}"/>
    <cellStyle name="60% - Акцент2 31" xfId="1023" xr:uid="{00000000-0005-0000-0000-00007F0D0000}"/>
    <cellStyle name="60% - Акцент2 32" xfId="1024" xr:uid="{00000000-0005-0000-0000-0000800D0000}"/>
    <cellStyle name="60% - Акцент2 33" xfId="1025" xr:uid="{00000000-0005-0000-0000-0000810D0000}"/>
    <cellStyle name="60% - Акцент2 34" xfId="1026" xr:uid="{00000000-0005-0000-0000-0000820D0000}"/>
    <cellStyle name="60% - Акцент2 35" xfId="1027" xr:uid="{00000000-0005-0000-0000-0000830D0000}"/>
    <cellStyle name="60% - Акцент2 36" xfId="1028" xr:uid="{00000000-0005-0000-0000-0000840D0000}"/>
    <cellStyle name="60% - Акцент2 4" xfId="1029" xr:uid="{00000000-0005-0000-0000-0000850D0000}"/>
    <cellStyle name="60% - Акцент2 5" xfId="1030" xr:uid="{00000000-0005-0000-0000-0000860D0000}"/>
    <cellStyle name="60% - Акцент2 6" xfId="1031" xr:uid="{00000000-0005-0000-0000-0000870D0000}"/>
    <cellStyle name="60% - Акцент2 7" xfId="1032" xr:uid="{00000000-0005-0000-0000-0000880D0000}"/>
    <cellStyle name="60% - Акцент2 8" xfId="1033" xr:uid="{00000000-0005-0000-0000-0000890D0000}"/>
    <cellStyle name="60% - Акцент2 9" xfId="1034" xr:uid="{00000000-0005-0000-0000-00008A0D0000}"/>
    <cellStyle name="60% - Акцент3" xfId="5880" xr:uid="{00000000-0005-0000-0000-00008B0D0000}"/>
    <cellStyle name="60% - Акцент3 10" xfId="1035" xr:uid="{00000000-0005-0000-0000-00008C0D0000}"/>
    <cellStyle name="60% - Акцент3 11" xfId="1036" xr:uid="{00000000-0005-0000-0000-00008D0D0000}"/>
    <cellStyle name="60% - Акцент3 12" xfId="1037" xr:uid="{00000000-0005-0000-0000-00008E0D0000}"/>
    <cellStyle name="60% - Акцент3 13" xfId="1038" xr:uid="{00000000-0005-0000-0000-00008F0D0000}"/>
    <cellStyle name="60% - Акцент3 14" xfId="1039" xr:uid="{00000000-0005-0000-0000-0000900D0000}"/>
    <cellStyle name="60% - Акцент3 15" xfId="1040" xr:uid="{00000000-0005-0000-0000-0000910D0000}"/>
    <cellStyle name="60% - Акцент3 16" xfId="1041" xr:uid="{00000000-0005-0000-0000-0000920D0000}"/>
    <cellStyle name="60% - Акцент3 17" xfId="1042" xr:uid="{00000000-0005-0000-0000-0000930D0000}"/>
    <cellStyle name="60% - Акцент3 18" xfId="1043" xr:uid="{00000000-0005-0000-0000-0000940D0000}"/>
    <cellStyle name="60% - Акцент3 19" xfId="1044" xr:uid="{00000000-0005-0000-0000-0000950D0000}"/>
    <cellStyle name="60% - Акцент3 2" xfId="1045" xr:uid="{00000000-0005-0000-0000-0000960D0000}"/>
    <cellStyle name="60% — акцент3 2" xfId="2392" xr:uid="{00000000-0005-0000-0000-0000970D0000}"/>
    <cellStyle name="60% - Акцент3 20" xfId="1046" xr:uid="{00000000-0005-0000-0000-0000980D0000}"/>
    <cellStyle name="60% - Акцент3 21" xfId="1047" xr:uid="{00000000-0005-0000-0000-0000990D0000}"/>
    <cellStyle name="60% - Акцент3 22" xfId="1048" xr:uid="{00000000-0005-0000-0000-00009A0D0000}"/>
    <cellStyle name="60% - Акцент3 23" xfId="1049" xr:uid="{00000000-0005-0000-0000-00009B0D0000}"/>
    <cellStyle name="60% - Акцент3 24" xfId="1050" xr:uid="{00000000-0005-0000-0000-00009C0D0000}"/>
    <cellStyle name="60% - Акцент3 25" xfId="1051" xr:uid="{00000000-0005-0000-0000-00009D0D0000}"/>
    <cellStyle name="60% - Акцент3 26" xfId="1052" xr:uid="{00000000-0005-0000-0000-00009E0D0000}"/>
    <cellStyle name="60% - Акцент3 27" xfId="1053" xr:uid="{00000000-0005-0000-0000-00009F0D0000}"/>
    <cellStyle name="60% - Акцент3 28" xfId="1054" xr:uid="{00000000-0005-0000-0000-0000A00D0000}"/>
    <cellStyle name="60% - Акцент3 29" xfId="1055" xr:uid="{00000000-0005-0000-0000-0000A10D0000}"/>
    <cellStyle name="60% - Акцент3 3" xfId="1056" xr:uid="{00000000-0005-0000-0000-0000A20D0000}"/>
    <cellStyle name="60% - Акцент3 30" xfId="1057" xr:uid="{00000000-0005-0000-0000-0000A30D0000}"/>
    <cellStyle name="60% - Акцент3 31" xfId="1058" xr:uid="{00000000-0005-0000-0000-0000A40D0000}"/>
    <cellStyle name="60% - Акцент3 32" xfId="1059" xr:uid="{00000000-0005-0000-0000-0000A50D0000}"/>
    <cellStyle name="60% - Акцент3 33" xfId="1060" xr:uid="{00000000-0005-0000-0000-0000A60D0000}"/>
    <cellStyle name="60% - Акцент3 34" xfId="1061" xr:uid="{00000000-0005-0000-0000-0000A70D0000}"/>
    <cellStyle name="60% - Акцент3 35" xfId="1062" xr:uid="{00000000-0005-0000-0000-0000A80D0000}"/>
    <cellStyle name="60% - Акцент3 36" xfId="1063" xr:uid="{00000000-0005-0000-0000-0000A90D0000}"/>
    <cellStyle name="60% - Акцент3 4" xfId="1064" xr:uid="{00000000-0005-0000-0000-0000AA0D0000}"/>
    <cellStyle name="60% - Акцент3 5" xfId="1065" xr:uid="{00000000-0005-0000-0000-0000AB0D0000}"/>
    <cellStyle name="60% - Акцент3 6" xfId="1066" xr:uid="{00000000-0005-0000-0000-0000AC0D0000}"/>
    <cellStyle name="60% - Акцент3 7" xfId="1067" xr:uid="{00000000-0005-0000-0000-0000AD0D0000}"/>
    <cellStyle name="60% - Акцент3 8" xfId="1068" xr:uid="{00000000-0005-0000-0000-0000AE0D0000}"/>
    <cellStyle name="60% - Акцент3 9" xfId="1069" xr:uid="{00000000-0005-0000-0000-0000AF0D0000}"/>
    <cellStyle name="60% - Акцент4" xfId="5866" xr:uid="{00000000-0005-0000-0000-0000B00D0000}"/>
    <cellStyle name="60% - Акцент4 10" xfId="1070" xr:uid="{00000000-0005-0000-0000-0000B10D0000}"/>
    <cellStyle name="60% - Акцент4 11" xfId="1071" xr:uid="{00000000-0005-0000-0000-0000B20D0000}"/>
    <cellStyle name="60% - Акцент4 12" xfId="1072" xr:uid="{00000000-0005-0000-0000-0000B30D0000}"/>
    <cellStyle name="60% - Акцент4 13" xfId="1073" xr:uid="{00000000-0005-0000-0000-0000B40D0000}"/>
    <cellStyle name="60% - Акцент4 14" xfId="1074" xr:uid="{00000000-0005-0000-0000-0000B50D0000}"/>
    <cellStyle name="60% - Акцент4 15" xfId="1075" xr:uid="{00000000-0005-0000-0000-0000B60D0000}"/>
    <cellStyle name="60% - Акцент4 16" xfId="1076" xr:uid="{00000000-0005-0000-0000-0000B70D0000}"/>
    <cellStyle name="60% - Акцент4 17" xfId="1077" xr:uid="{00000000-0005-0000-0000-0000B80D0000}"/>
    <cellStyle name="60% - Акцент4 18" xfId="1078" xr:uid="{00000000-0005-0000-0000-0000B90D0000}"/>
    <cellStyle name="60% - Акцент4 19" xfId="1079" xr:uid="{00000000-0005-0000-0000-0000BA0D0000}"/>
    <cellStyle name="60% - Акцент4 2" xfId="1080" xr:uid="{00000000-0005-0000-0000-0000BB0D0000}"/>
    <cellStyle name="60% — акцент4 2" xfId="2395" xr:uid="{00000000-0005-0000-0000-0000BC0D0000}"/>
    <cellStyle name="60% - Акцент4 20" xfId="1081" xr:uid="{00000000-0005-0000-0000-0000BD0D0000}"/>
    <cellStyle name="60% - Акцент4 21" xfId="1082" xr:uid="{00000000-0005-0000-0000-0000BE0D0000}"/>
    <cellStyle name="60% - Акцент4 22" xfId="1083" xr:uid="{00000000-0005-0000-0000-0000BF0D0000}"/>
    <cellStyle name="60% - Акцент4 23" xfId="1084" xr:uid="{00000000-0005-0000-0000-0000C00D0000}"/>
    <cellStyle name="60% - Акцент4 24" xfId="1085" xr:uid="{00000000-0005-0000-0000-0000C10D0000}"/>
    <cellStyle name="60% - Акцент4 25" xfId="1086" xr:uid="{00000000-0005-0000-0000-0000C20D0000}"/>
    <cellStyle name="60% - Акцент4 26" xfId="1087" xr:uid="{00000000-0005-0000-0000-0000C30D0000}"/>
    <cellStyle name="60% - Акцент4 27" xfId="1088" xr:uid="{00000000-0005-0000-0000-0000C40D0000}"/>
    <cellStyle name="60% - Акцент4 28" xfId="1089" xr:uid="{00000000-0005-0000-0000-0000C50D0000}"/>
    <cellStyle name="60% - Акцент4 29" xfId="1090" xr:uid="{00000000-0005-0000-0000-0000C60D0000}"/>
    <cellStyle name="60% - Акцент4 3" xfId="1091" xr:uid="{00000000-0005-0000-0000-0000C70D0000}"/>
    <cellStyle name="60% - Акцент4 30" xfId="1092" xr:uid="{00000000-0005-0000-0000-0000C80D0000}"/>
    <cellStyle name="60% - Акцент4 31" xfId="1093" xr:uid="{00000000-0005-0000-0000-0000C90D0000}"/>
    <cellStyle name="60% - Акцент4 32" xfId="1094" xr:uid="{00000000-0005-0000-0000-0000CA0D0000}"/>
    <cellStyle name="60% - Акцент4 33" xfId="1095" xr:uid="{00000000-0005-0000-0000-0000CB0D0000}"/>
    <cellStyle name="60% - Акцент4 34" xfId="1096" xr:uid="{00000000-0005-0000-0000-0000CC0D0000}"/>
    <cellStyle name="60% - Акцент4 35" xfId="1097" xr:uid="{00000000-0005-0000-0000-0000CD0D0000}"/>
    <cellStyle name="60% - Акцент4 36" xfId="1098" xr:uid="{00000000-0005-0000-0000-0000CE0D0000}"/>
    <cellStyle name="60% - Акцент4 4" xfId="1099" xr:uid="{00000000-0005-0000-0000-0000CF0D0000}"/>
    <cellStyle name="60% - Акцент4 5" xfId="1100" xr:uid="{00000000-0005-0000-0000-0000D00D0000}"/>
    <cellStyle name="60% - Акцент4 6" xfId="1101" xr:uid="{00000000-0005-0000-0000-0000D10D0000}"/>
    <cellStyle name="60% - Акцент4 7" xfId="1102" xr:uid="{00000000-0005-0000-0000-0000D20D0000}"/>
    <cellStyle name="60% - Акцент4 8" xfId="1103" xr:uid="{00000000-0005-0000-0000-0000D30D0000}"/>
    <cellStyle name="60% - Акцент4 9" xfId="1104" xr:uid="{00000000-0005-0000-0000-0000D40D0000}"/>
    <cellStyle name="60% - Акцент5" xfId="5869" xr:uid="{00000000-0005-0000-0000-0000D50D0000}"/>
    <cellStyle name="60% - Акцент5 10" xfId="1105" xr:uid="{00000000-0005-0000-0000-0000D60D0000}"/>
    <cellStyle name="60% - Акцент5 11" xfId="1106" xr:uid="{00000000-0005-0000-0000-0000D70D0000}"/>
    <cellStyle name="60% - Акцент5 12" xfId="1107" xr:uid="{00000000-0005-0000-0000-0000D80D0000}"/>
    <cellStyle name="60% - Акцент5 13" xfId="1108" xr:uid="{00000000-0005-0000-0000-0000D90D0000}"/>
    <cellStyle name="60% - Акцент5 14" xfId="1109" xr:uid="{00000000-0005-0000-0000-0000DA0D0000}"/>
    <cellStyle name="60% - Акцент5 15" xfId="1110" xr:uid="{00000000-0005-0000-0000-0000DB0D0000}"/>
    <cellStyle name="60% - Акцент5 16" xfId="1111" xr:uid="{00000000-0005-0000-0000-0000DC0D0000}"/>
    <cellStyle name="60% - Акцент5 17" xfId="1112" xr:uid="{00000000-0005-0000-0000-0000DD0D0000}"/>
    <cellStyle name="60% - Акцент5 18" xfId="1113" xr:uid="{00000000-0005-0000-0000-0000DE0D0000}"/>
    <cellStyle name="60% - Акцент5 19" xfId="1114" xr:uid="{00000000-0005-0000-0000-0000DF0D0000}"/>
    <cellStyle name="60% - Акцент5 2" xfId="1115" xr:uid="{00000000-0005-0000-0000-0000E00D0000}"/>
    <cellStyle name="60% — акцент5 2" xfId="2398" xr:uid="{00000000-0005-0000-0000-0000E10D0000}"/>
    <cellStyle name="60% - Акцент5 20" xfId="1116" xr:uid="{00000000-0005-0000-0000-0000E20D0000}"/>
    <cellStyle name="60% - Акцент5 21" xfId="1117" xr:uid="{00000000-0005-0000-0000-0000E30D0000}"/>
    <cellStyle name="60% - Акцент5 22" xfId="1118" xr:uid="{00000000-0005-0000-0000-0000E40D0000}"/>
    <cellStyle name="60% - Акцент5 23" xfId="1119" xr:uid="{00000000-0005-0000-0000-0000E50D0000}"/>
    <cellStyle name="60% - Акцент5 24" xfId="1120" xr:uid="{00000000-0005-0000-0000-0000E60D0000}"/>
    <cellStyle name="60% - Акцент5 25" xfId="1121" xr:uid="{00000000-0005-0000-0000-0000E70D0000}"/>
    <cellStyle name="60% - Акцент5 26" xfId="1122" xr:uid="{00000000-0005-0000-0000-0000E80D0000}"/>
    <cellStyle name="60% - Акцент5 27" xfId="1123" xr:uid="{00000000-0005-0000-0000-0000E90D0000}"/>
    <cellStyle name="60% - Акцент5 28" xfId="1124" xr:uid="{00000000-0005-0000-0000-0000EA0D0000}"/>
    <cellStyle name="60% - Акцент5 29" xfId="1125" xr:uid="{00000000-0005-0000-0000-0000EB0D0000}"/>
    <cellStyle name="60% - Акцент5 3" xfId="1126" xr:uid="{00000000-0005-0000-0000-0000EC0D0000}"/>
    <cellStyle name="60% - Акцент5 30" xfId="1127" xr:uid="{00000000-0005-0000-0000-0000ED0D0000}"/>
    <cellStyle name="60% - Акцент5 31" xfId="1128" xr:uid="{00000000-0005-0000-0000-0000EE0D0000}"/>
    <cellStyle name="60% - Акцент5 32" xfId="1129" xr:uid="{00000000-0005-0000-0000-0000EF0D0000}"/>
    <cellStyle name="60% - Акцент5 33" xfId="1130" xr:uid="{00000000-0005-0000-0000-0000F00D0000}"/>
    <cellStyle name="60% - Акцент5 34" xfId="1131" xr:uid="{00000000-0005-0000-0000-0000F10D0000}"/>
    <cellStyle name="60% - Акцент5 35" xfId="1132" xr:uid="{00000000-0005-0000-0000-0000F20D0000}"/>
    <cellStyle name="60% - Акцент5 36" xfId="1133" xr:uid="{00000000-0005-0000-0000-0000F30D0000}"/>
    <cellStyle name="60% - Акцент5 4" xfId="1134" xr:uid="{00000000-0005-0000-0000-0000F40D0000}"/>
    <cellStyle name="60% - Акцент5 5" xfId="1135" xr:uid="{00000000-0005-0000-0000-0000F50D0000}"/>
    <cellStyle name="60% - Акцент5 6" xfId="1136" xr:uid="{00000000-0005-0000-0000-0000F60D0000}"/>
    <cellStyle name="60% - Акцент5 7" xfId="1137" xr:uid="{00000000-0005-0000-0000-0000F70D0000}"/>
    <cellStyle name="60% - Акцент5 8" xfId="1138" xr:uid="{00000000-0005-0000-0000-0000F80D0000}"/>
    <cellStyle name="60% - Акцент5 9" xfId="1139" xr:uid="{00000000-0005-0000-0000-0000F90D0000}"/>
    <cellStyle name="60% - Акцент6" xfId="5890" xr:uid="{00000000-0005-0000-0000-0000FA0D0000}"/>
    <cellStyle name="60% - Акцент6 10" xfId="1140" xr:uid="{00000000-0005-0000-0000-0000FB0D0000}"/>
    <cellStyle name="60% - Акцент6 11" xfId="1141" xr:uid="{00000000-0005-0000-0000-0000FC0D0000}"/>
    <cellStyle name="60% - Акцент6 12" xfId="1142" xr:uid="{00000000-0005-0000-0000-0000FD0D0000}"/>
    <cellStyle name="60% - Акцент6 13" xfId="1143" xr:uid="{00000000-0005-0000-0000-0000FE0D0000}"/>
    <cellStyle name="60% - Акцент6 14" xfId="1144" xr:uid="{00000000-0005-0000-0000-0000FF0D0000}"/>
    <cellStyle name="60% - Акцент6 15" xfId="1145" xr:uid="{00000000-0005-0000-0000-0000000E0000}"/>
    <cellStyle name="60% - Акцент6 16" xfId="1146" xr:uid="{00000000-0005-0000-0000-0000010E0000}"/>
    <cellStyle name="60% - Акцент6 17" xfId="1147" xr:uid="{00000000-0005-0000-0000-0000020E0000}"/>
    <cellStyle name="60% - Акцент6 18" xfId="1148" xr:uid="{00000000-0005-0000-0000-0000030E0000}"/>
    <cellStyle name="60% - Акцент6 19" xfId="1149" xr:uid="{00000000-0005-0000-0000-0000040E0000}"/>
    <cellStyle name="60% - Акцент6 2" xfId="1150" xr:uid="{00000000-0005-0000-0000-0000050E0000}"/>
    <cellStyle name="60% — акцент6 2" xfId="2401" xr:uid="{00000000-0005-0000-0000-0000060E0000}"/>
    <cellStyle name="60% - Акцент6 20" xfId="1151" xr:uid="{00000000-0005-0000-0000-0000070E0000}"/>
    <cellStyle name="60% - Акцент6 21" xfId="1152" xr:uid="{00000000-0005-0000-0000-0000080E0000}"/>
    <cellStyle name="60% - Акцент6 22" xfId="1153" xr:uid="{00000000-0005-0000-0000-0000090E0000}"/>
    <cellStyle name="60% - Акцент6 23" xfId="1154" xr:uid="{00000000-0005-0000-0000-00000A0E0000}"/>
    <cellStyle name="60% - Акцент6 24" xfId="1155" xr:uid="{00000000-0005-0000-0000-00000B0E0000}"/>
    <cellStyle name="60% - Акцент6 25" xfId="1156" xr:uid="{00000000-0005-0000-0000-00000C0E0000}"/>
    <cellStyle name="60% - Акцент6 26" xfId="1157" xr:uid="{00000000-0005-0000-0000-00000D0E0000}"/>
    <cellStyle name="60% - Акцент6 27" xfId="1158" xr:uid="{00000000-0005-0000-0000-00000E0E0000}"/>
    <cellStyle name="60% - Акцент6 28" xfId="1159" xr:uid="{00000000-0005-0000-0000-00000F0E0000}"/>
    <cellStyle name="60% - Акцент6 29" xfId="1160" xr:uid="{00000000-0005-0000-0000-0000100E0000}"/>
    <cellStyle name="60% - Акцент6 3" xfId="1161" xr:uid="{00000000-0005-0000-0000-0000110E0000}"/>
    <cellStyle name="60% - Акцент6 30" xfId="1162" xr:uid="{00000000-0005-0000-0000-0000120E0000}"/>
    <cellStyle name="60% - Акцент6 31" xfId="1163" xr:uid="{00000000-0005-0000-0000-0000130E0000}"/>
    <cellStyle name="60% - Акцент6 32" xfId="1164" xr:uid="{00000000-0005-0000-0000-0000140E0000}"/>
    <cellStyle name="60% - Акцент6 33" xfId="1165" xr:uid="{00000000-0005-0000-0000-0000150E0000}"/>
    <cellStyle name="60% - Акцент6 34" xfId="1166" xr:uid="{00000000-0005-0000-0000-0000160E0000}"/>
    <cellStyle name="60% - Акцент6 35" xfId="1167" xr:uid="{00000000-0005-0000-0000-0000170E0000}"/>
    <cellStyle name="60% - Акцент6 36" xfId="1168" xr:uid="{00000000-0005-0000-0000-0000180E0000}"/>
    <cellStyle name="60% - Акцент6 4" xfId="1169" xr:uid="{00000000-0005-0000-0000-0000190E0000}"/>
    <cellStyle name="60% - Акцент6 5" xfId="1170" xr:uid="{00000000-0005-0000-0000-00001A0E0000}"/>
    <cellStyle name="60% - Акцент6 6" xfId="1171" xr:uid="{00000000-0005-0000-0000-00001B0E0000}"/>
    <cellStyle name="60% - Акцент6 7" xfId="1172" xr:uid="{00000000-0005-0000-0000-00001C0E0000}"/>
    <cellStyle name="60% - Акцент6 8" xfId="1173" xr:uid="{00000000-0005-0000-0000-00001D0E0000}"/>
    <cellStyle name="60% - Акцент6 9" xfId="1174" xr:uid="{00000000-0005-0000-0000-00001E0E0000}"/>
    <cellStyle name="Accent1" xfId="16" builtinId="29" customBuiltin="1"/>
    <cellStyle name="Accent1 2" xfId="364" xr:uid="{00000000-0005-0000-0000-0000200E0000}"/>
    <cellStyle name="Accent1 2 2" xfId="431" xr:uid="{00000000-0005-0000-0000-0000210E0000}"/>
    <cellStyle name="Accent1 2 3" xfId="5923" xr:uid="{00000000-0005-0000-0000-0000220E0000}"/>
    <cellStyle name="Accent2" xfId="19" builtinId="33" customBuiltin="1"/>
    <cellStyle name="Accent2 2" xfId="331" xr:uid="{00000000-0005-0000-0000-0000240E0000}"/>
    <cellStyle name="Accent2 2 2" xfId="432" xr:uid="{00000000-0005-0000-0000-0000250E0000}"/>
    <cellStyle name="Accent2 2 3" xfId="5924" xr:uid="{00000000-0005-0000-0000-0000260E0000}"/>
    <cellStyle name="Accent3" xfId="22" builtinId="37" customBuiltin="1"/>
    <cellStyle name="Accent3 2" xfId="397" xr:uid="{00000000-0005-0000-0000-0000280E0000}"/>
    <cellStyle name="Accent3 2 2" xfId="433" xr:uid="{00000000-0005-0000-0000-0000290E0000}"/>
    <cellStyle name="Accent3 2 3" xfId="5925" xr:uid="{00000000-0005-0000-0000-00002A0E0000}"/>
    <cellStyle name="Accent4" xfId="25" builtinId="41" customBuiltin="1"/>
    <cellStyle name="Accent4 2" xfId="382" xr:uid="{00000000-0005-0000-0000-00002C0E0000}"/>
    <cellStyle name="Accent4 2 2" xfId="434" xr:uid="{00000000-0005-0000-0000-00002D0E0000}"/>
    <cellStyle name="Accent4 2 3" xfId="5926" xr:uid="{00000000-0005-0000-0000-00002E0E0000}"/>
    <cellStyle name="Accent5" xfId="28" builtinId="45" customBuiltin="1"/>
    <cellStyle name="Accent5 2" xfId="392" xr:uid="{00000000-0005-0000-0000-0000300E0000}"/>
    <cellStyle name="Accent5 2 2" xfId="435" xr:uid="{00000000-0005-0000-0000-0000310E0000}"/>
    <cellStyle name="Accent5 2 3" xfId="5927" xr:uid="{00000000-0005-0000-0000-0000320E0000}"/>
    <cellStyle name="Accent6" xfId="31" builtinId="49" customBuiltin="1"/>
    <cellStyle name="Accent6 2" xfId="365" xr:uid="{00000000-0005-0000-0000-0000340E0000}"/>
    <cellStyle name="Accent6 2 2" xfId="436" xr:uid="{00000000-0005-0000-0000-0000350E0000}"/>
    <cellStyle name="Accent6 2 3" xfId="5928" xr:uid="{00000000-0005-0000-0000-0000360E0000}"/>
    <cellStyle name="Bad" xfId="6" builtinId="27" customBuiltin="1"/>
    <cellStyle name="Bad 2" xfId="399" xr:uid="{00000000-0005-0000-0000-0000380E0000}"/>
    <cellStyle name="Bad 2 2" xfId="437" xr:uid="{00000000-0005-0000-0000-0000390E0000}"/>
    <cellStyle name="Bad 2 3" xfId="5929" xr:uid="{00000000-0005-0000-0000-00003A0E0000}"/>
    <cellStyle name="Calculation" xfId="9" builtinId="22" customBuiltin="1"/>
    <cellStyle name="Calculation 2" xfId="386" xr:uid="{00000000-0005-0000-0000-00003C0E0000}"/>
    <cellStyle name="Calculation 2 2" xfId="438" xr:uid="{00000000-0005-0000-0000-00003D0E0000}"/>
    <cellStyle name="Calculation 2 2 10" xfId="1175" xr:uid="{00000000-0005-0000-0000-00003E0E0000}"/>
    <cellStyle name="Calculation 2 2 10 2" xfId="4263" xr:uid="{00000000-0005-0000-0000-00003F0E0000}"/>
    <cellStyle name="Calculation 2 2 10 2 2" xfId="5662" xr:uid="{00000000-0005-0000-0000-0000400E0000}"/>
    <cellStyle name="Calculation 2 2 11" xfId="1176" xr:uid="{00000000-0005-0000-0000-0000410E0000}"/>
    <cellStyle name="Calculation 2 2 11 2" xfId="4264" xr:uid="{00000000-0005-0000-0000-0000420E0000}"/>
    <cellStyle name="Calculation 2 2 11 2 2" xfId="5748" xr:uid="{00000000-0005-0000-0000-0000430E0000}"/>
    <cellStyle name="Calculation 2 2 12" xfId="1177" xr:uid="{00000000-0005-0000-0000-0000440E0000}"/>
    <cellStyle name="Calculation 2 2 12 2" xfId="4265" xr:uid="{00000000-0005-0000-0000-0000450E0000}"/>
    <cellStyle name="Calculation 2 2 12 2 2" xfId="5803" xr:uid="{00000000-0005-0000-0000-0000460E0000}"/>
    <cellStyle name="Calculation 2 2 13" xfId="1178" xr:uid="{00000000-0005-0000-0000-0000470E0000}"/>
    <cellStyle name="Calculation 2 2 13 2" xfId="4266" xr:uid="{00000000-0005-0000-0000-0000480E0000}"/>
    <cellStyle name="Calculation 2 2 13 2 2" xfId="5721" xr:uid="{00000000-0005-0000-0000-0000490E0000}"/>
    <cellStyle name="Calculation 2 2 14" xfId="1179" xr:uid="{00000000-0005-0000-0000-00004A0E0000}"/>
    <cellStyle name="Calculation 2 2 14 2" xfId="4267" xr:uid="{00000000-0005-0000-0000-00004B0E0000}"/>
    <cellStyle name="Calculation 2 2 14 2 2" xfId="5775" xr:uid="{00000000-0005-0000-0000-00004C0E0000}"/>
    <cellStyle name="Calculation 2 2 15" xfId="1180" xr:uid="{00000000-0005-0000-0000-00004D0E0000}"/>
    <cellStyle name="Calculation 2 2 15 2" xfId="4268" xr:uid="{00000000-0005-0000-0000-00004E0E0000}"/>
    <cellStyle name="Calculation 2 2 15 2 2" xfId="5690" xr:uid="{00000000-0005-0000-0000-00004F0E0000}"/>
    <cellStyle name="Calculation 2 2 16" xfId="1181" xr:uid="{00000000-0005-0000-0000-0000500E0000}"/>
    <cellStyle name="Calculation 2 2 16 2" xfId="4269" xr:uid="{00000000-0005-0000-0000-0000510E0000}"/>
    <cellStyle name="Calculation 2 2 16 2 2" xfId="5661" xr:uid="{00000000-0005-0000-0000-0000520E0000}"/>
    <cellStyle name="Calculation 2 2 17" xfId="1182" xr:uid="{00000000-0005-0000-0000-0000530E0000}"/>
    <cellStyle name="Calculation 2 2 17 2" xfId="4270" xr:uid="{00000000-0005-0000-0000-0000540E0000}"/>
    <cellStyle name="Calculation 2 2 17 2 2" xfId="5747" xr:uid="{00000000-0005-0000-0000-0000550E0000}"/>
    <cellStyle name="Calculation 2 2 18" xfId="1183" xr:uid="{00000000-0005-0000-0000-0000560E0000}"/>
    <cellStyle name="Calculation 2 2 18 2" xfId="4271" xr:uid="{00000000-0005-0000-0000-0000570E0000}"/>
    <cellStyle name="Calculation 2 2 18 2 2" xfId="5802" xr:uid="{00000000-0005-0000-0000-0000580E0000}"/>
    <cellStyle name="Calculation 2 2 19" xfId="1184" xr:uid="{00000000-0005-0000-0000-0000590E0000}"/>
    <cellStyle name="Calculation 2 2 19 2" xfId="4272" xr:uid="{00000000-0005-0000-0000-00005A0E0000}"/>
    <cellStyle name="Calculation 2 2 19 2 2" xfId="5720" xr:uid="{00000000-0005-0000-0000-00005B0E0000}"/>
    <cellStyle name="Calculation 2 2 2" xfId="1185" xr:uid="{00000000-0005-0000-0000-00005C0E0000}"/>
    <cellStyle name="Calculation 2 2 2 2" xfId="4273" xr:uid="{00000000-0005-0000-0000-00005D0E0000}"/>
    <cellStyle name="Calculation 2 2 2 2 2" xfId="5774" xr:uid="{00000000-0005-0000-0000-00005E0E0000}"/>
    <cellStyle name="Calculation 2 2 20" xfId="1186" xr:uid="{00000000-0005-0000-0000-00005F0E0000}"/>
    <cellStyle name="Calculation 2 2 20 2" xfId="4274" xr:uid="{00000000-0005-0000-0000-0000600E0000}"/>
    <cellStyle name="Calculation 2 2 20 2 2" xfId="5689" xr:uid="{00000000-0005-0000-0000-0000610E0000}"/>
    <cellStyle name="Calculation 2 2 21" xfId="1187" xr:uid="{00000000-0005-0000-0000-0000620E0000}"/>
    <cellStyle name="Calculation 2 2 21 2" xfId="4275" xr:uid="{00000000-0005-0000-0000-0000630E0000}"/>
    <cellStyle name="Calculation 2 2 21 2 2" xfId="5660" xr:uid="{00000000-0005-0000-0000-0000640E0000}"/>
    <cellStyle name="Calculation 2 2 22" xfId="1188" xr:uid="{00000000-0005-0000-0000-0000650E0000}"/>
    <cellStyle name="Calculation 2 2 22 2" xfId="4276" xr:uid="{00000000-0005-0000-0000-0000660E0000}"/>
    <cellStyle name="Calculation 2 2 22 2 2" xfId="5746" xr:uid="{00000000-0005-0000-0000-0000670E0000}"/>
    <cellStyle name="Calculation 2 2 23" xfId="1189" xr:uid="{00000000-0005-0000-0000-0000680E0000}"/>
    <cellStyle name="Calculation 2 2 23 2" xfId="4277" xr:uid="{00000000-0005-0000-0000-0000690E0000}"/>
    <cellStyle name="Calculation 2 2 23 2 2" xfId="5801" xr:uid="{00000000-0005-0000-0000-00006A0E0000}"/>
    <cellStyle name="Calculation 2 2 24" xfId="1190" xr:uid="{00000000-0005-0000-0000-00006B0E0000}"/>
    <cellStyle name="Calculation 2 2 24 2" xfId="4278" xr:uid="{00000000-0005-0000-0000-00006C0E0000}"/>
    <cellStyle name="Calculation 2 2 24 2 2" xfId="5719" xr:uid="{00000000-0005-0000-0000-00006D0E0000}"/>
    <cellStyle name="Calculation 2 2 25" xfId="1191" xr:uid="{00000000-0005-0000-0000-00006E0E0000}"/>
    <cellStyle name="Calculation 2 2 25 2" xfId="4279" xr:uid="{00000000-0005-0000-0000-00006F0E0000}"/>
    <cellStyle name="Calculation 2 2 25 2 2" xfId="5773" xr:uid="{00000000-0005-0000-0000-0000700E0000}"/>
    <cellStyle name="Calculation 2 2 26" xfId="1192" xr:uid="{00000000-0005-0000-0000-0000710E0000}"/>
    <cellStyle name="Calculation 2 2 26 2" xfId="4280" xr:uid="{00000000-0005-0000-0000-0000720E0000}"/>
    <cellStyle name="Calculation 2 2 26 2 2" xfId="5688" xr:uid="{00000000-0005-0000-0000-0000730E0000}"/>
    <cellStyle name="Calculation 2 2 27" xfId="1193" xr:uid="{00000000-0005-0000-0000-0000740E0000}"/>
    <cellStyle name="Calculation 2 2 27 2" xfId="4281" xr:uid="{00000000-0005-0000-0000-0000750E0000}"/>
    <cellStyle name="Calculation 2 2 27 2 2" xfId="5659" xr:uid="{00000000-0005-0000-0000-0000760E0000}"/>
    <cellStyle name="Calculation 2 2 28" xfId="1194" xr:uid="{00000000-0005-0000-0000-0000770E0000}"/>
    <cellStyle name="Calculation 2 2 28 2" xfId="4282" xr:uid="{00000000-0005-0000-0000-0000780E0000}"/>
    <cellStyle name="Calculation 2 2 28 2 2" xfId="5745" xr:uid="{00000000-0005-0000-0000-0000790E0000}"/>
    <cellStyle name="Calculation 2 2 29" xfId="1195" xr:uid="{00000000-0005-0000-0000-00007A0E0000}"/>
    <cellStyle name="Calculation 2 2 29 2" xfId="4283" xr:uid="{00000000-0005-0000-0000-00007B0E0000}"/>
    <cellStyle name="Calculation 2 2 29 2 2" xfId="5800" xr:uid="{00000000-0005-0000-0000-00007C0E0000}"/>
    <cellStyle name="Calculation 2 2 3" xfId="1196" xr:uid="{00000000-0005-0000-0000-00007D0E0000}"/>
    <cellStyle name="Calculation 2 2 3 2" xfId="4284" xr:uid="{00000000-0005-0000-0000-00007E0E0000}"/>
    <cellStyle name="Calculation 2 2 3 2 2" xfId="5718" xr:uid="{00000000-0005-0000-0000-00007F0E0000}"/>
    <cellStyle name="Calculation 2 2 30" xfId="1197" xr:uid="{00000000-0005-0000-0000-0000800E0000}"/>
    <cellStyle name="Calculation 2 2 30 2" xfId="4285" xr:uid="{00000000-0005-0000-0000-0000810E0000}"/>
    <cellStyle name="Calculation 2 2 30 2 2" xfId="5772" xr:uid="{00000000-0005-0000-0000-0000820E0000}"/>
    <cellStyle name="Calculation 2 2 31" xfId="1198" xr:uid="{00000000-0005-0000-0000-0000830E0000}"/>
    <cellStyle name="Calculation 2 2 31 2" xfId="4286" xr:uid="{00000000-0005-0000-0000-0000840E0000}"/>
    <cellStyle name="Calculation 2 2 31 2 2" xfId="5687" xr:uid="{00000000-0005-0000-0000-0000850E0000}"/>
    <cellStyle name="Calculation 2 2 32" xfId="1199" xr:uid="{00000000-0005-0000-0000-0000860E0000}"/>
    <cellStyle name="Calculation 2 2 32 2" xfId="4287" xr:uid="{00000000-0005-0000-0000-0000870E0000}"/>
    <cellStyle name="Calculation 2 2 32 2 2" xfId="5658" xr:uid="{00000000-0005-0000-0000-0000880E0000}"/>
    <cellStyle name="Calculation 2 2 33" xfId="1200" xr:uid="{00000000-0005-0000-0000-0000890E0000}"/>
    <cellStyle name="Calculation 2 2 33 2" xfId="4288" xr:uid="{00000000-0005-0000-0000-00008A0E0000}"/>
    <cellStyle name="Calculation 2 2 33 2 2" xfId="5744" xr:uid="{00000000-0005-0000-0000-00008B0E0000}"/>
    <cellStyle name="Calculation 2 2 34" xfId="3755" xr:uid="{00000000-0005-0000-0000-00008C0E0000}"/>
    <cellStyle name="Calculation 2 2 34 2" xfId="5691" xr:uid="{00000000-0005-0000-0000-00008D0E0000}"/>
    <cellStyle name="Calculation 2 2 4" xfId="1201" xr:uid="{00000000-0005-0000-0000-00008E0E0000}"/>
    <cellStyle name="Calculation 2 2 4 2" xfId="4289" xr:uid="{00000000-0005-0000-0000-00008F0E0000}"/>
    <cellStyle name="Calculation 2 2 4 2 2" xfId="5799" xr:uid="{00000000-0005-0000-0000-0000900E0000}"/>
    <cellStyle name="Calculation 2 2 5" xfId="1202" xr:uid="{00000000-0005-0000-0000-0000910E0000}"/>
    <cellStyle name="Calculation 2 2 5 2" xfId="4290" xr:uid="{00000000-0005-0000-0000-0000920E0000}"/>
    <cellStyle name="Calculation 2 2 5 2 2" xfId="5717" xr:uid="{00000000-0005-0000-0000-0000930E0000}"/>
    <cellStyle name="Calculation 2 2 6" xfId="1203" xr:uid="{00000000-0005-0000-0000-0000940E0000}"/>
    <cellStyle name="Calculation 2 2 6 2" xfId="4291" xr:uid="{00000000-0005-0000-0000-0000950E0000}"/>
    <cellStyle name="Calculation 2 2 6 2 2" xfId="5771" xr:uid="{00000000-0005-0000-0000-0000960E0000}"/>
    <cellStyle name="Calculation 2 2 7" xfId="1204" xr:uid="{00000000-0005-0000-0000-0000970E0000}"/>
    <cellStyle name="Calculation 2 2 7 2" xfId="4292" xr:uid="{00000000-0005-0000-0000-0000980E0000}"/>
    <cellStyle name="Calculation 2 2 7 2 2" xfId="5686" xr:uid="{00000000-0005-0000-0000-0000990E0000}"/>
    <cellStyle name="Calculation 2 2 8" xfId="1205" xr:uid="{00000000-0005-0000-0000-00009A0E0000}"/>
    <cellStyle name="Calculation 2 2 8 2" xfId="4293" xr:uid="{00000000-0005-0000-0000-00009B0E0000}"/>
    <cellStyle name="Calculation 2 2 8 2 2" xfId="5657" xr:uid="{00000000-0005-0000-0000-00009C0E0000}"/>
    <cellStyle name="Calculation 2 2 9" xfId="1206" xr:uid="{00000000-0005-0000-0000-00009D0E0000}"/>
    <cellStyle name="Calculation 2 2 9 2" xfId="4294" xr:uid="{00000000-0005-0000-0000-00009E0E0000}"/>
    <cellStyle name="Calculation 2 2 9 2 2" xfId="5743" xr:uid="{00000000-0005-0000-0000-00009F0E0000}"/>
    <cellStyle name="Calculation 2 3" xfId="5930" xr:uid="{00000000-0005-0000-0000-0000A00E0000}"/>
    <cellStyle name="Check Cell" xfId="11" builtinId="23" customBuiltin="1"/>
    <cellStyle name="Check Cell 2" xfId="393" xr:uid="{00000000-0005-0000-0000-0000A20E0000}"/>
    <cellStyle name="Check Cell 2 2" xfId="439" xr:uid="{00000000-0005-0000-0000-0000A30E0000}"/>
    <cellStyle name="Check Cell 2 3" xfId="5931" xr:uid="{00000000-0005-0000-0000-0000A40E0000}"/>
    <cellStyle name="Comma" xfId="5813" builtinId="3"/>
    <cellStyle name="Comma 10" xfId="1207" xr:uid="{00000000-0005-0000-0000-0000A60E0000}"/>
    <cellStyle name="Comma 10 2" xfId="5954" xr:uid="{00000000-0005-0000-0000-0000A70E0000}"/>
    <cellStyle name="Comma 11" xfId="5850" xr:uid="{00000000-0005-0000-0000-0000A80E0000}"/>
    <cellStyle name="Comma 11 2" xfId="5959" xr:uid="{00000000-0005-0000-0000-0000A90E0000}"/>
    <cellStyle name="Comma 12" xfId="5964" xr:uid="{00000000-0005-0000-0000-0000AA0E0000}"/>
    <cellStyle name="Comma 13" xfId="5966" xr:uid="{00000000-0005-0000-0000-0000AB0E0000}"/>
    <cellStyle name="Comma 13 2" xfId="6075" xr:uid="{00000000-0005-0000-0000-0000AC0E0000}"/>
    <cellStyle name="Comma 15" xfId="88" xr:uid="{00000000-0005-0000-0000-0000AD0E0000}"/>
    <cellStyle name="Comma 15 2" xfId="118" xr:uid="{00000000-0005-0000-0000-0000AE0E0000}"/>
    <cellStyle name="Comma 15 2 2" xfId="175" xr:uid="{00000000-0005-0000-0000-0000AF0E0000}"/>
    <cellStyle name="Comma 19" xfId="5960" xr:uid="{00000000-0005-0000-0000-0000B00E0000}"/>
    <cellStyle name="Comma 2" xfId="41" xr:uid="{00000000-0005-0000-0000-0000B10E0000}"/>
    <cellStyle name="Comma 2 2" xfId="90" xr:uid="{00000000-0005-0000-0000-0000B20E0000}"/>
    <cellStyle name="Comma 2 2 2" xfId="119" xr:uid="{00000000-0005-0000-0000-0000B30E0000}"/>
    <cellStyle name="Comma 2 2 2 2" xfId="176" xr:uid="{00000000-0005-0000-0000-0000B40E0000}"/>
    <cellStyle name="Comma 2 2 2 2 2" xfId="1208" xr:uid="{00000000-0005-0000-0000-0000B50E0000}"/>
    <cellStyle name="Comma 2 2 2 3" xfId="440" xr:uid="{00000000-0005-0000-0000-0000B60E0000}"/>
    <cellStyle name="Comma 2 2 3" xfId="1209" xr:uid="{00000000-0005-0000-0000-0000B70E0000}"/>
    <cellStyle name="Comma 2 2 4" xfId="407" xr:uid="{00000000-0005-0000-0000-0000B80E0000}"/>
    <cellStyle name="Comma 2 3" xfId="61" xr:uid="{00000000-0005-0000-0000-0000B90E0000}"/>
    <cellStyle name="Comma 2 3 2" xfId="1210" xr:uid="{00000000-0005-0000-0000-0000BA0E0000}"/>
    <cellStyle name="Comma 2 3 3" xfId="1211" xr:uid="{00000000-0005-0000-0000-0000BB0E0000}"/>
    <cellStyle name="Comma 2 4" xfId="89" xr:uid="{00000000-0005-0000-0000-0000BC0E0000}"/>
    <cellStyle name="Comma 2 4 2" xfId="1212" xr:uid="{00000000-0005-0000-0000-0000BD0E0000}"/>
    <cellStyle name="Comma 2 5" xfId="80" xr:uid="{00000000-0005-0000-0000-0000BE0E0000}"/>
    <cellStyle name="Comma 2 6" xfId="62" xr:uid="{00000000-0005-0000-0000-0000BF0E0000}"/>
    <cellStyle name="Comma 2 7" xfId="5888" xr:uid="{00000000-0005-0000-0000-0000C00E0000}"/>
    <cellStyle name="Comma 3" xfId="72" xr:uid="{00000000-0005-0000-0000-0000C10E0000}"/>
    <cellStyle name="Comma 3 2" xfId="120" xr:uid="{00000000-0005-0000-0000-0000C20E0000}"/>
    <cellStyle name="Comma 3 2 2" xfId="177" xr:uid="{00000000-0005-0000-0000-0000C30E0000}"/>
    <cellStyle name="Comma 3 2 2 2" xfId="509" xr:uid="{00000000-0005-0000-0000-0000C40E0000}"/>
    <cellStyle name="Comma 3 2 2 2 2" xfId="2450" xr:uid="{00000000-0005-0000-0000-0000C50E0000}"/>
    <cellStyle name="Comma 3 2 2 2 2 2" xfId="4535" xr:uid="{00000000-0005-0000-0000-0000C60E0000}"/>
    <cellStyle name="Comma 3 2 2 2 3" xfId="3049" xr:uid="{00000000-0005-0000-0000-0000C70E0000}"/>
    <cellStyle name="Comma 3 2 2 2 3 2" xfId="5134" xr:uid="{00000000-0005-0000-0000-0000C80E0000}"/>
    <cellStyle name="Comma 3 2 2 2 4" xfId="3807" xr:uid="{00000000-0005-0000-0000-0000C90E0000}"/>
    <cellStyle name="Comma 3 2 2 3" xfId="486" xr:uid="{00000000-0005-0000-0000-0000CA0E0000}"/>
    <cellStyle name="Comma 3 2 2 3 2" xfId="3784" xr:uid="{00000000-0005-0000-0000-0000CB0E0000}"/>
    <cellStyle name="Comma 3 2 2 4" xfId="2427" xr:uid="{00000000-0005-0000-0000-0000CC0E0000}"/>
    <cellStyle name="Comma 3 2 2 4 2" xfId="4512" xr:uid="{00000000-0005-0000-0000-0000CD0E0000}"/>
    <cellStyle name="Comma 3 2 2 5" xfId="3026" xr:uid="{00000000-0005-0000-0000-0000CE0E0000}"/>
    <cellStyle name="Comma 3 2 2 5 2" xfId="5111" xr:uid="{00000000-0005-0000-0000-0000CF0E0000}"/>
    <cellStyle name="Comma 3 2 3" xfId="479" xr:uid="{00000000-0005-0000-0000-0000D00E0000}"/>
    <cellStyle name="Comma 3 2 3 2" xfId="539" xr:uid="{00000000-0005-0000-0000-0000D10E0000}"/>
    <cellStyle name="Comma 3 2 3 2 2" xfId="2480" xr:uid="{00000000-0005-0000-0000-0000D20E0000}"/>
    <cellStyle name="Comma 3 2 3 2 2 2" xfId="4565" xr:uid="{00000000-0005-0000-0000-0000D30E0000}"/>
    <cellStyle name="Comma 3 2 3 2 3" xfId="3079" xr:uid="{00000000-0005-0000-0000-0000D40E0000}"/>
    <cellStyle name="Comma 3 2 3 2 3 2" xfId="5164" xr:uid="{00000000-0005-0000-0000-0000D50E0000}"/>
    <cellStyle name="Comma 3 2 3 2 4" xfId="3837" xr:uid="{00000000-0005-0000-0000-0000D60E0000}"/>
    <cellStyle name="Comma 3 2 3 3" xfId="2421" xr:uid="{00000000-0005-0000-0000-0000D70E0000}"/>
    <cellStyle name="Comma 3 2 3 3 2" xfId="4506" xr:uid="{00000000-0005-0000-0000-0000D80E0000}"/>
    <cellStyle name="Comma 3 2 3 4" xfId="3020" xr:uid="{00000000-0005-0000-0000-0000D90E0000}"/>
    <cellStyle name="Comma 3 2 3 4 2" xfId="5105" xr:uid="{00000000-0005-0000-0000-0000DA0E0000}"/>
    <cellStyle name="Comma 3 2 3 5" xfId="3778" xr:uid="{00000000-0005-0000-0000-0000DB0E0000}"/>
    <cellStyle name="Comma 3 2 4" xfId="503" xr:uid="{00000000-0005-0000-0000-0000DC0E0000}"/>
    <cellStyle name="Comma 3 2 4 2" xfId="2444" xr:uid="{00000000-0005-0000-0000-0000DD0E0000}"/>
    <cellStyle name="Comma 3 2 4 2 2" xfId="4529" xr:uid="{00000000-0005-0000-0000-0000DE0E0000}"/>
    <cellStyle name="Comma 3 2 4 3" xfId="3043" xr:uid="{00000000-0005-0000-0000-0000DF0E0000}"/>
    <cellStyle name="Comma 3 2 4 3 2" xfId="5128" xr:uid="{00000000-0005-0000-0000-0000E00E0000}"/>
    <cellStyle name="Comma 3 2 4 4" xfId="3801" xr:uid="{00000000-0005-0000-0000-0000E10E0000}"/>
    <cellStyle name="Comma 3 2 5" xfId="441" xr:uid="{00000000-0005-0000-0000-0000E20E0000}"/>
    <cellStyle name="Comma 3 2 5 2" xfId="3756" xr:uid="{00000000-0005-0000-0000-0000E30E0000}"/>
    <cellStyle name="Comma 3 2 6" xfId="2403" xr:uid="{00000000-0005-0000-0000-0000E40E0000}"/>
    <cellStyle name="Comma 3 2 6 2" xfId="4488" xr:uid="{00000000-0005-0000-0000-0000E50E0000}"/>
    <cellStyle name="Comma 3 2 7" xfId="3002" xr:uid="{00000000-0005-0000-0000-0000E60E0000}"/>
    <cellStyle name="Comma 3 2 7 2" xfId="5087" xr:uid="{00000000-0005-0000-0000-0000E70E0000}"/>
    <cellStyle name="Comma 3 3" xfId="91" xr:uid="{00000000-0005-0000-0000-0000E80E0000}"/>
    <cellStyle name="Comma 3 3 2" xfId="1213" xr:uid="{00000000-0005-0000-0000-0000E90E0000}"/>
    <cellStyle name="Comma 3 4" xfId="406" xr:uid="{00000000-0005-0000-0000-0000EA0E0000}"/>
    <cellStyle name="Comma 3 5" xfId="2348" xr:uid="{00000000-0005-0000-0000-0000EB0E0000}"/>
    <cellStyle name="Comma 3 5 2" xfId="4444" xr:uid="{00000000-0005-0000-0000-0000EC0E0000}"/>
    <cellStyle name="Comma 3 6" xfId="2985" xr:uid="{00000000-0005-0000-0000-0000ED0E0000}"/>
    <cellStyle name="Comma 3 6 2" xfId="5070" xr:uid="{00000000-0005-0000-0000-0000EE0E0000}"/>
    <cellStyle name="Comma 3 7" xfId="3523" xr:uid="{00000000-0005-0000-0000-0000EF0E0000}"/>
    <cellStyle name="Comma 3 8" xfId="5632" xr:uid="{00000000-0005-0000-0000-0000F00E0000}"/>
    <cellStyle name="Comma 3 9" xfId="5858" xr:uid="{00000000-0005-0000-0000-0000F10E0000}"/>
    <cellStyle name="Comma 4" xfId="55" xr:uid="{00000000-0005-0000-0000-0000F20E0000}"/>
    <cellStyle name="Comma 4 2" xfId="121" xr:uid="{00000000-0005-0000-0000-0000F30E0000}"/>
    <cellStyle name="Comma 4 2 2" xfId="178" xr:uid="{00000000-0005-0000-0000-0000F40E0000}"/>
    <cellStyle name="Comma 4 2 2 2" xfId="3590" xr:uid="{00000000-0005-0000-0000-0000F50E0000}"/>
    <cellStyle name="Comma 4 2 3" xfId="231" xr:uid="{00000000-0005-0000-0000-0000F60E0000}"/>
    <cellStyle name="Comma 4 2 3 2" xfId="3632" xr:uid="{00000000-0005-0000-0000-0000F70E0000}"/>
    <cellStyle name="Comma 4 2 4" xfId="1214" xr:uid="{00000000-0005-0000-0000-0000F80E0000}"/>
    <cellStyle name="Comma 4 2 5" xfId="3542" xr:uid="{00000000-0005-0000-0000-0000F90E0000}"/>
    <cellStyle name="Comma 4 3" xfId="138" xr:uid="{00000000-0005-0000-0000-0000FA0E0000}"/>
    <cellStyle name="Comma 4 3 2" xfId="194" xr:uid="{00000000-0005-0000-0000-0000FB0E0000}"/>
    <cellStyle name="Comma 4 3 2 2" xfId="3605" xr:uid="{00000000-0005-0000-0000-0000FC0E0000}"/>
    <cellStyle name="Comma 4 3 3" xfId="1215" xr:uid="{00000000-0005-0000-0000-0000FD0E0000}"/>
    <cellStyle name="Comma 4 3 4" xfId="3557" xr:uid="{00000000-0005-0000-0000-0000FE0E0000}"/>
    <cellStyle name="Comma 4 4" xfId="153" xr:uid="{00000000-0005-0000-0000-0000FF0E0000}"/>
    <cellStyle name="Comma 4 4 2" xfId="209" xr:uid="{00000000-0005-0000-0000-0000000F0000}"/>
    <cellStyle name="Comma 4 4 2 2" xfId="3620" xr:uid="{00000000-0005-0000-0000-0000010F0000}"/>
    <cellStyle name="Comma 4 4 3" xfId="3572" xr:uid="{00000000-0005-0000-0000-0000020F0000}"/>
    <cellStyle name="Comma 4 5" xfId="172" xr:uid="{00000000-0005-0000-0000-0000030F0000}"/>
    <cellStyle name="Comma 4 5 2" xfId="3587" xr:uid="{00000000-0005-0000-0000-0000040F0000}"/>
    <cellStyle name="Comma 4 6" xfId="92" xr:uid="{00000000-0005-0000-0000-0000050F0000}"/>
    <cellStyle name="Comma 4 6 2" xfId="3529" xr:uid="{00000000-0005-0000-0000-0000060F0000}"/>
    <cellStyle name="Comma 4 7" xfId="409" xr:uid="{00000000-0005-0000-0000-0000070F0000}"/>
    <cellStyle name="Comma 4 8" xfId="2351" xr:uid="{00000000-0005-0000-0000-0000080F0000}"/>
    <cellStyle name="Comma 4 9" xfId="5886" xr:uid="{00000000-0005-0000-0000-0000090F0000}"/>
    <cellStyle name="Comma 5" xfId="112" xr:uid="{00000000-0005-0000-0000-00000A0F0000}"/>
    <cellStyle name="Comma 5 2" xfId="131" xr:uid="{00000000-0005-0000-0000-00000B0F0000}"/>
    <cellStyle name="Comma 5 2 2" xfId="188" xr:uid="{00000000-0005-0000-0000-00000C0F0000}"/>
    <cellStyle name="Comma 5 2 2 2" xfId="538" xr:uid="{00000000-0005-0000-0000-00000D0F0000}"/>
    <cellStyle name="Comma 5 2 2 2 2" xfId="3836" xr:uid="{00000000-0005-0000-0000-00000E0F0000}"/>
    <cellStyle name="Comma 5 2 2 3" xfId="2479" xr:uid="{00000000-0005-0000-0000-00000F0F0000}"/>
    <cellStyle name="Comma 5 2 2 3 2" xfId="4564" xr:uid="{00000000-0005-0000-0000-0000100F0000}"/>
    <cellStyle name="Comma 5 2 2 4" xfId="3078" xr:uid="{00000000-0005-0000-0000-0000110F0000}"/>
    <cellStyle name="Comma 5 2 2 4 2" xfId="5163" xr:uid="{00000000-0005-0000-0000-0000120F0000}"/>
    <cellStyle name="Comma 5 2 3" xfId="478" xr:uid="{00000000-0005-0000-0000-0000130F0000}"/>
    <cellStyle name="Comma 5 2 3 2" xfId="3777" xr:uid="{00000000-0005-0000-0000-0000140F0000}"/>
    <cellStyle name="Comma 5 2 4" xfId="2420" xr:uid="{00000000-0005-0000-0000-0000150F0000}"/>
    <cellStyle name="Comma 5 2 4 2" xfId="4505" xr:uid="{00000000-0005-0000-0000-0000160F0000}"/>
    <cellStyle name="Comma 5 2 5" xfId="3019" xr:uid="{00000000-0005-0000-0000-0000170F0000}"/>
    <cellStyle name="Comma 5 2 5 2" xfId="5104" xr:uid="{00000000-0005-0000-0000-0000180F0000}"/>
    <cellStyle name="Comma 5 3" xfId="502" xr:uid="{00000000-0005-0000-0000-0000190F0000}"/>
    <cellStyle name="Comma 5 3 2" xfId="2443" xr:uid="{00000000-0005-0000-0000-00001A0F0000}"/>
    <cellStyle name="Comma 5 3 2 2" xfId="4528" xr:uid="{00000000-0005-0000-0000-00001B0F0000}"/>
    <cellStyle name="Comma 5 3 3" xfId="3042" xr:uid="{00000000-0005-0000-0000-00001C0F0000}"/>
    <cellStyle name="Comma 5 3 3 2" xfId="5127" xr:uid="{00000000-0005-0000-0000-00001D0F0000}"/>
    <cellStyle name="Comma 5 3 4" xfId="3800" xr:uid="{00000000-0005-0000-0000-00001E0F0000}"/>
    <cellStyle name="Comma 5 4" xfId="402" xr:uid="{00000000-0005-0000-0000-00001F0F0000}"/>
    <cellStyle name="Comma 5 4 2" xfId="3754" xr:uid="{00000000-0005-0000-0000-0000200F0000}"/>
    <cellStyle name="Comma 5 5" xfId="2402" xr:uid="{00000000-0005-0000-0000-0000210F0000}"/>
    <cellStyle name="Comma 5 5 2" xfId="4487" xr:uid="{00000000-0005-0000-0000-0000220F0000}"/>
    <cellStyle name="Comma 5 6" xfId="3001" xr:uid="{00000000-0005-0000-0000-0000230F0000}"/>
    <cellStyle name="Comma 5 6 2" xfId="5086" xr:uid="{00000000-0005-0000-0000-0000240F0000}"/>
    <cellStyle name="Comma 5 7" xfId="5857" xr:uid="{00000000-0005-0000-0000-0000250F0000}"/>
    <cellStyle name="Comma 6" xfId="115" xr:uid="{00000000-0005-0000-0000-0000260F0000}"/>
    <cellStyle name="Comma 6 10" xfId="3540" xr:uid="{00000000-0005-0000-0000-0000270F0000}"/>
    <cellStyle name="Comma 6 11" xfId="5932" xr:uid="{00000000-0005-0000-0000-0000280F0000}"/>
    <cellStyle name="Comma 6 2" xfId="117" xr:uid="{00000000-0005-0000-0000-0000290F0000}"/>
    <cellStyle name="Comma 6 2 2" xfId="135" xr:uid="{00000000-0005-0000-0000-00002A0F0000}"/>
    <cellStyle name="Comma 6 2 2 2" xfId="192" xr:uid="{00000000-0005-0000-0000-00002B0F0000}"/>
    <cellStyle name="Comma 6 2 2 2 2" xfId="3603" xr:uid="{00000000-0005-0000-0000-00002C0F0000}"/>
    <cellStyle name="Comma 6 2 2 3" xfId="233" xr:uid="{00000000-0005-0000-0000-00002D0F0000}"/>
    <cellStyle name="Comma 6 2 2 3 2" xfId="3634" xr:uid="{00000000-0005-0000-0000-00002E0F0000}"/>
    <cellStyle name="Comma 6 2 2 4" xfId="3555" xr:uid="{00000000-0005-0000-0000-00002F0F0000}"/>
    <cellStyle name="Comma 6 2 3" xfId="151" xr:uid="{00000000-0005-0000-0000-0000300F0000}"/>
    <cellStyle name="Comma 6 2 3 2" xfId="207" xr:uid="{00000000-0005-0000-0000-0000310F0000}"/>
    <cellStyle name="Comma 6 2 3 2 2" xfId="3618" xr:uid="{00000000-0005-0000-0000-0000320F0000}"/>
    <cellStyle name="Comma 6 2 3 3" xfId="3570" xr:uid="{00000000-0005-0000-0000-0000330F0000}"/>
    <cellStyle name="Comma 6 2 4" xfId="168" xr:uid="{00000000-0005-0000-0000-0000340F0000}"/>
    <cellStyle name="Comma 6 2 4 2" xfId="211" xr:uid="{00000000-0005-0000-0000-0000350F0000}"/>
    <cellStyle name="Comma 6 2 4 2 2" xfId="3622" xr:uid="{00000000-0005-0000-0000-0000360F0000}"/>
    <cellStyle name="Comma 6 2 4 3" xfId="3585" xr:uid="{00000000-0005-0000-0000-0000370F0000}"/>
    <cellStyle name="Comma 6 2 5" xfId="174" xr:uid="{00000000-0005-0000-0000-0000380F0000}"/>
    <cellStyle name="Comma 6 2 5 2" xfId="3589" xr:uid="{00000000-0005-0000-0000-0000390F0000}"/>
    <cellStyle name="Comma 6 2 6" xfId="508" xr:uid="{00000000-0005-0000-0000-00003A0F0000}"/>
    <cellStyle name="Comma 6 2 6 2" xfId="3806" xr:uid="{00000000-0005-0000-0000-00003B0F0000}"/>
    <cellStyle name="Comma 6 2 7" xfId="2449" xr:uid="{00000000-0005-0000-0000-00003C0F0000}"/>
    <cellStyle name="Comma 6 2 7 2" xfId="4534" xr:uid="{00000000-0005-0000-0000-00003D0F0000}"/>
    <cellStyle name="Comma 6 2 8" xfId="3048" xr:uid="{00000000-0005-0000-0000-00003E0F0000}"/>
    <cellStyle name="Comma 6 2 8 2" xfId="5133" xr:uid="{00000000-0005-0000-0000-00003F0F0000}"/>
    <cellStyle name="Comma 6 2 9" xfId="3541" xr:uid="{00000000-0005-0000-0000-0000400F0000}"/>
    <cellStyle name="Comma 6 3" xfId="134" xr:uid="{00000000-0005-0000-0000-0000410F0000}"/>
    <cellStyle name="Comma 6 3 2" xfId="191" xr:uid="{00000000-0005-0000-0000-0000420F0000}"/>
    <cellStyle name="Comma 6 3 2 2" xfId="3602" xr:uid="{00000000-0005-0000-0000-0000430F0000}"/>
    <cellStyle name="Comma 6 3 3" xfId="232" xr:uid="{00000000-0005-0000-0000-0000440F0000}"/>
    <cellStyle name="Comma 6 3 3 2" xfId="3633" xr:uid="{00000000-0005-0000-0000-0000450F0000}"/>
    <cellStyle name="Comma 6 3 4" xfId="1216" xr:uid="{00000000-0005-0000-0000-0000460F0000}"/>
    <cellStyle name="Comma 6 3 5" xfId="3554" xr:uid="{00000000-0005-0000-0000-0000470F0000}"/>
    <cellStyle name="Comma 6 4" xfId="150" xr:uid="{00000000-0005-0000-0000-0000480F0000}"/>
    <cellStyle name="Comma 6 4 2" xfId="206" xr:uid="{00000000-0005-0000-0000-0000490F0000}"/>
    <cellStyle name="Comma 6 4 2 2" xfId="3617" xr:uid="{00000000-0005-0000-0000-00004A0F0000}"/>
    <cellStyle name="Comma 6 4 3" xfId="3569" xr:uid="{00000000-0005-0000-0000-00004B0F0000}"/>
    <cellStyle name="Comma 6 5" xfId="167" xr:uid="{00000000-0005-0000-0000-00004C0F0000}"/>
    <cellStyle name="Comma 6 5 2" xfId="210" xr:uid="{00000000-0005-0000-0000-00004D0F0000}"/>
    <cellStyle name="Comma 6 5 2 2" xfId="3621" xr:uid="{00000000-0005-0000-0000-00004E0F0000}"/>
    <cellStyle name="Comma 6 5 3" xfId="3584" xr:uid="{00000000-0005-0000-0000-00004F0F0000}"/>
    <cellStyle name="Comma 6 6" xfId="173" xr:uid="{00000000-0005-0000-0000-0000500F0000}"/>
    <cellStyle name="Comma 6 6 2" xfId="3588" xr:uid="{00000000-0005-0000-0000-0000510F0000}"/>
    <cellStyle name="Comma 6 7" xfId="485" xr:uid="{00000000-0005-0000-0000-0000520F0000}"/>
    <cellStyle name="Comma 6 7 2" xfId="3783" xr:uid="{00000000-0005-0000-0000-0000530F0000}"/>
    <cellStyle name="Comma 6 8" xfId="2426" xr:uid="{00000000-0005-0000-0000-0000540F0000}"/>
    <cellStyle name="Comma 6 8 2" xfId="4511" xr:uid="{00000000-0005-0000-0000-0000550F0000}"/>
    <cellStyle name="Comma 6 9" xfId="3025" xr:uid="{00000000-0005-0000-0000-0000560F0000}"/>
    <cellStyle name="Comma 6 9 2" xfId="5110" xr:uid="{00000000-0005-0000-0000-0000570F0000}"/>
    <cellStyle name="Comma 7" xfId="57" xr:uid="{00000000-0005-0000-0000-0000580F0000}"/>
    <cellStyle name="Comma 7 2" xfId="234" xr:uid="{00000000-0005-0000-0000-0000590F0000}"/>
    <cellStyle name="Comma 7 2 2" xfId="247" xr:uid="{00000000-0005-0000-0000-00005A0F0000}"/>
    <cellStyle name="Comma 7 2 2 2" xfId="1219" xr:uid="{00000000-0005-0000-0000-00005B0F0000}"/>
    <cellStyle name="Comma 7 2 2 3" xfId="3647" xr:uid="{00000000-0005-0000-0000-00005C0F0000}"/>
    <cellStyle name="Comma 7 2 3" xfId="1218" xr:uid="{00000000-0005-0000-0000-00005D0F0000}"/>
    <cellStyle name="Comma 7 2 4" xfId="3635" xr:uid="{00000000-0005-0000-0000-00005E0F0000}"/>
    <cellStyle name="Comma 7 3" xfId="246" xr:uid="{00000000-0005-0000-0000-00005F0F0000}"/>
    <cellStyle name="Comma 7 3 2" xfId="1220" xr:uid="{00000000-0005-0000-0000-0000600F0000}"/>
    <cellStyle name="Comma 7 3 3" xfId="3646" xr:uid="{00000000-0005-0000-0000-0000610F0000}"/>
    <cellStyle name="Comma 7 4" xfId="212" xr:uid="{00000000-0005-0000-0000-0000620F0000}"/>
    <cellStyle name="Comma 7 4 2" xfId="3623" xr:uid="{00000000-0005-0000-0000-0000630F0000}"/>
    <cellStyle name="Comma 7 5" xfId="1217" xr:uid="{00000000-0005-0000-0000-0000640F0000}"/>
    <cellStyle name="Comma 7 6" xfId="5933" xr:uid="{00000000-0005-0000-0000-0000650F0000}"/>
    <cellStyle name="Comma 8" xfId="85" xr:uid="{00000000-0005-0000-0000-0000660F0000}"/>
    <cellStyle name="Comma 8 2" xfId="248" xr:uid="{00000000-0005-0000-0000-0000670F0000}"/>
    <cellStyle name="Comma 8 2 2" xfId="3648" xr:uid="{00000000-0005-0000-0000-0000680F0000}"/>
    <cellStyle name="Comma 8 3" xfId="1221" xr:uid="{00000000-0005-0000-0000-0000690F0000}"/>
    <cellStyle name="Comma 8 4" xfId="3528" xr:uid="{00000000-0005-0000-0000-00006A0F0000}"/>
    <cellStyle name="Comma 9" xfId="1222" xr:uid="{00000000-0005-0000-0000-00006B0F0000}"/>
    <cellStyle name="Explanatory Text" xfId="14" builtinId="53" customBuiltin="1"/>
    <cellStyle name="Explanatory Text 2" xfId="381" xr:uid="{00000000-0005-0000-0000-00006D0F0000}"/>
    <cellStyle name="Explanatory Text 2 2" xfId="442" xr:uid="{00000000-0005-0000-0000-00006E0F0000}"/>
    <cellStyle name="Explanatory Text 2 3" xfId="5934" xr:uid="{00000000-0005-0000-0000-00006F0F0000}"/>
    <cellStyle name="Good" xfId="5" builtinId="26" customBuiltin="1"/>
    <cellStyle name="Good 2" xfId="387" xr:uid="{00000000-0005-0000-0000-0000710F0000}"/>
    <cellStyle name="Good 2 2" xfId="443" xr:uid="{00000000-0005-0000-0000-0000720F0000}"/>
    <cellStyle name="Good 2 3" xfId="5935" xr:uid="{00000000-0005-0000-0000-0000730F0000}"/>
    <cellStyle name="Heading 1" xfId="1" builtinId="16" customBuiltin="1"/>
    <cellStyle name="Heading 1 2" xfId="372" xr:uid="{00000000-0005-0000-0000-0000750F0000}"/>
    <cellStyle name="Heading 1 2 2" xfId="444" xr:uid="{00000000-0005-0000-0000-0000760F0000}"/>
    <cellStyle name="Heading 1 2 3" xfId="5936" xr:uid="{00000000-0005-0000-0000-0000770F0000}"/>
    <cellStyle name="Heading 2" xfId="2" builtinId="17" customBuiltin="1"/>
    <cellStyle name="Heading 2 2" xfId="390" xr:uid="{00000000-0005-0000-0000-0000790F0000}"/>
    <cellStyle name="Heading 2 2 2" xfId="445" xr:uid="{00000000-0005-0000-0000-00007A0F0000}"/>
    <cellStyle name="Heading 2 2 3" xfId="5937" xr:uid="{00000000-0005-0000-0000-00007B0F0000}"/>
    <cellStyle name="Heading 3" xfId="3" builtinId="18" customBuiltin="1"/>
    <cellStyle name="Heading 3 2" xfId="374" xr:uid="{00000000-0005-0000-0000-00007D0F0000}"/>
    <cellStyle name="Heading 3 2 2" xfId="446" xr:uid="{00000000-0005-0000-0000-00007E0F0000}"/>
    <cellStyle name="Heading 3 2 3" xfId="5938" xr:uid="{00000000-0005-0000-0000-00007F0F0000}"/>
    <cellStyle name="Heading 4" xfId="4" builtinId="19" customBuiltin="1"/>
    <cellStyle name="Heading 4 2" xfId="370" xr:uid="{00000000-0005-0000-0000-0000810F0000}"/>
    <cellStyle name="Heading 4 2 2" xfId="447" xr:uid="{00000000-0005-0000-0000-0000820F0000}"/>
    <cellStyle name="Heading 4 2 3" xfId="5939" xr:uid="{00000000-0005-0000-0000-0000830F0000}"/>
    <cellStyle name="Hyperlink 2" xfId="93" xr:uid="{00000000-0005-0000-0000-0000840F0000}"/>
    <cellStyle name="Input" xfId="7" builtinId="20" customBuiltin="1"/>
    <cellStyle name="Input 2" xfId="389" xr:uid="{00000000-0005-0000-0000-0000860F0000}"/>
    <cellStyle name="Input 2 2" xfId="448" xr:uid="{00000000-0005-0000-0000-0000870F0000}"/>
    <cellStyle name="Input 2 2 10" xfId="1223" xr:uid="{00000000-0005-0000-0000-0000880F0000}"/>
    <cellStyle name="Input 2 2 10 2" xfId="4295" xr:uid="{00000000-0005-0000-0000-0000890F0000}"/>
    <cellStyle name="Input 2 2 10 2 2" xfId="5798" xr:uid="{00000000-0005-0000-0000-00008A0F0000}"/>
    <cellStyle name="Input 2 2 11" xfId="1224" xr:uid="{00000000-0005-0000-0000-00008B0F0000}"/>
    <cellStyle name="Input 2 2 11 2" xfId="4296" xr:uid="{00000000-0005-0000-0000-00008C0F0000}"/>
    <cellStyle name="Input 2 2 11 2 2" xfId="5716" xr:uid="{00000000-0005-0000-0000-00008D0F0000}"/>
    <cellStyle name="Input 2 2 12" xfId="1225" xr:uid="{00000000-0005-0000-0000-00008E0F0000}"/>
    <cellStyle name="Input 2 2 12 2" xfId="4297" xr:uid="{00000000-0005-0000-0000-00008F0F0000}"/>
    <cellStyle name="Input 2 2 12 2 2" xfId="5770" xr:uid="{00000000-0005-0000-0000-0000900F0000}"/>
    <cellStyle name="Input 2 2 13" xfId="1226" xr:uid="{00000000-0005-0000-0000-0000910F0000}"/>
    <cellStyle name="Input 2 2 13 2" xfId="4298" xr:uid="{00000000-0005-0000-0000-0000920F0000}"/>
    <cellStyle name="Input 2 2 13 2 2" xfId="5685" xr:uid="{00000000-0005-0000-0000-0000930F0000}"/>
    <cellStyle name="Input 2 2 14" xfId="1227" xr:uid="{00000000-0005-0000-0000-0000940F0000}"/>
    <cellStyle name="Input 2 2 14 2" xfId="4299" xr:uid="{00000000-0005-0000-0000-0000950F0000}"/>
    <cellStyle name="Input 2 2 14 2 2" xfId="5656" xr:uid="{00000000-0005-0000-0000-0000960F0000}"/>
    <cellStyle name="Input 2 2 15" xfId="1228" xr:uid="{00000000-0005-0000-0000-0000970F0000}"/>
    <cellStyle name="Input 2 2 15 2" xfId="4300" xr:uid="{00000000-0005-0000-0000-0000980F0000}"/>
    <cellStyle name="Input 2 2 15 2 2" xfId="5742" xr:uid="{00000000-0005-0000-0000-0000990F0000}"/>
    <cellStyle name="Input 2 2 16" xfId="1229" xr:uid="{00000000-0005-0000-0000-00009A0F0000}"/>
    <cellStyle name="Input 2 2 16 2" xfId="4301" xr:uid="{00000000-0005-0000-0000-00009B0F0000}"/>
    <cellStyle name="Input 2 2 16 2 2" xfId="5797" xr:uid="{00000000-0005-0000-0000-00009C0F0000}"/>
    <cellStyle name="Input 2 2 17" xfId="1230" xr:uid="{00000000-0005-0000-0000-00009D0F0000}"/>
    <cellStyle name="Input 2 2 17 2" xfId="4302" xr:uid="{00000000-0005-0000-0000-00009E0F0000}"/>
    <cellStyle name="Input 2 2 17 2 2" xfId="5715" xr:uid="{00000000-0005-0000-0000-00009F0F0000}"/>
    <cellStyle name="Input 2 2 18" xfId="1231" xr:uid="{00000000-0005-0000-0000-0000A00F0000}"/>
    <cellStyle name="Input 2 2 18 2" xfId="4303" xr:uid="{00000000-0005-0000-0000-0000A10F0000}"/>
    <cellStyle name="Input 2 2 18 2 2" xfId="5769" xr:uid="{00000000-0005-0000-0000-0000A20F0000}"/>
    <cellStyle name="Input 2 2 19" xfId="1232" xr:uid="{00000000-0005-0000-0000-0000A30F0000}"/>
    <cellStyle name="Input 2 2 19 2" xfId="4304" xr:uid="{00000000-0005-0000-0000-0000A40F0000}"/>
    <cellStyle name="Input 2 2 19 2 2" xfId="5684" xr:uid="{00000000-0005-0000-0000-0000A50F0000}"/>
    <cellStyle name="Input 2 2 2" xfId="1233" xr:uid="{00000000-0005-0000-0000-0000A60F0000}"/>
    <cellStyle name="Input 2 2 2 2" xfId="4305" xr:uid="{00000000-0005-0000-0000-0000A70F0000}"/>
    <cellStyle name="Input 2 2 2 2 2" xfId="5655" xr:uid="{00000000-0005-0000-0000-0000A80F0000}"/>
    <cellStyle name="Input 2 2 20" xfId="1234" xr:uid="{00000000-0005-0000-0000-0000A90F0000}"/>
    <cellStyle name="Input 2 2 20 2" xfId="4306" xr:uid="{00000000-0005-0000-0000-0000AA0F0000}"/>
    <cellStyle name="Input 2 2 20 2 2" xfId="5741" xr:uid="{00000000-0005-0000-0000-0000AB0F0000}"/>
    <cellStyle name="Input 2 2 21" xfId="1235" xr:uid="{00000000-0005-0000-0000-0000AC0F0000}"/>
    <cellStyle name="Input 2 2 21 2" xfId="4307" xr:uid="{00000000-0005-0000-0000-0000AD0F0000}"/>
    <cellStyle name="Input 2 2 21 2 2" xfId="5796" xr:uid="{00000000-0005-0000-0000-0000AE0F0000}"/>
    <cellStyle name="Input 2 2 22" xfId="1236" xr:uid="{00000000-0005-0000-0000-0000AF0F0000}"/>
    <cellStyle name="Input 2 2 22 2" xfId="4308" xr:uid="{00000000-0005-0000-0000-0000B00F0000}"/>
    <cellStyle name="Input 2 2 22 2 2" xfId="5714" xr:uid="{00000000-0005-0000-0000-0000B10F0000}"/>
    <cellStyle name="Input 2 2 23" xfId="1237" xr:uid="{00000000-0005-0000-0000-0000B20F0000}"/>
    <cellStyle name="Input 2 2 23 2" xfId="4309" xr:uid="{00000000-0005-0000-0000-0000B30F0000}"/>
    <cellStyle name="Input 2 2 23 2 2" xfId="5768" xr:uid="{00000000-0005-0000-0000-0000B40F0000}"/>
    <cellStyle name="Input 2 2 24" xfId="1238" xr:uid="{00000000-0005-0000-0000-0000B50F0000}"/>
    <cellStyle name="Input 2 2 24 2" xfId="4310" xr:uid="{00000000-0005-0000-0000-0000B60F0000}"/>
    <cellStyle name="Input 2 2 24 2 2" xfId="5683" xr:uid="{00000000-0005-0000-0000-0000B70F0000}"/>
    <cellStyle name="Input 2 2 25" xfId="1239" xr:uid="{00000000-0005-0000-0000-0000B80F0000}"/>
    <cellStyle name="Input 2 2 25 2" xfId="4311" xr:uid="{00000000-0005-0000-0000-0000B90F0000}"/>
    <cellStyle name="Input 2 2 25 2 2" xfId="5654" xr:uid="{00000000-0005-0000-0000-0000BA0F0000}"/>
    <cellStyle name="Input 2 2 26" xfId="1240" xr:uid="{00000000-0005-0000-0000-0000BB0F0000}"/>
    <cellStyle name="Input 2 2 26 2" xfId="4312" xr:uid="{00000000-0005-0000-0000-0000BC0F0000}"/>
    <cellStyle name="Input 2 2 26 2 2" xfId="5740" xr:uid="{00000000-0005-0000-0000-0000BD0F0000}"/>
    <cellStyle name="Input 2 2 27" xfId="1241" xr:uid="{00000000-0005-0000-0000-0000BE0F0000}"/>
    <cellStyle name="Input 2 2 27 2" xfId="4313" xr:uid="{00000000-0005-0000-0000-0000BF0F0000}"/>
    <cellStyle name="Input 2 2 27 2 2" xfId="5795" xr:uid="{00000000-0005-0000-0000-0000C00F0000}"/>
    <cellStyle name="Input 2 2 28" xfId="1242" xr:uid="{00000000-0005-0000-0000-0000C10F0000}"/>
    <cellStyle name="Input 2 2 28 2" xfId="4314" xr:uid="{00000000-0005-0000-0000-0000C20F0000}"/>
    <cellStyle name="Input 2 2 28 2 2" xfId="5713" xr:uid="{00000000-0005-0000-0000-0000C30F0000}"/>
    <cellStyle name="Input 2 2 29" xfId="1243" xr:uid="{00000000-0005-0000-0000-0000C40F0000}"/>
    <cellStyle name="Input 2 2 29 2" xfId="4315" xr:uid="{00000000-0005-0000-0000-0000C50F0000}"/>
    <cellStyle name="Input 2 2 29 2 2" xfId="5767" xr:uid="{00000000-0005-0000-0000-0000C60F0000}"/>
    <cellStyle name="Input 2 2 3" xfId="1244" xr:uid="{00000000-0005-0000-0000-0000C70F0000}"/>
    <cellStyle name="Input 2 2 3 2" xfId="4316" xr:uid="{00000000-0005-0000-0000-0000C80F0000}"/>
    <cellStyle name="Input 2 2 3 2 2" xfId="5682" xr:uid="{00000000-0005-0000-0000-0000C90F0000}"/>
    <cellStyle name="Input 2 2 30" xfId="1245" xr:uid="{00000000-0005-0000-0000-0000CA0F0000}"/>
    <cellStyle name="Input 2 2 30 2" xfId="4317" xr:uid="{00000000-0005-0000-0000-0000CB0F0000}"/>
    <cellStyle name="Input 2 2 30 2 2" xfId="5653" xr:uid="{00000000-0005-0000-0000-0000CC0F0000}"/>
    <cellStyle name="Input 2 2 31" xfId="1246" xr:uid="{00000000-0005-0000-0000-0000CD0F0000}"/>
    <cellStyle name="Input 2 2 31 2" xfId="4318" xr:uid="{00000000-0005-0000-0000-0000CE0F0000}"/>
    <cellStyle name="Input 2 2 31 2 2" xfId="5739" xr:uid="{00000000-0005-0000-0000-0000CF0F0000}"/>
    <cellStyle name="Input 2 2 32" xfId="1247" xr:uid="{00000000-0005-0000-0000-0000D00F0000}"/>
    <cellStyle name="Input 2 2 32 2" xfId="4319" xr:uid="{00000000-0005-0000-0000-0000D10F0000}"/>
    <cellStyle name="Input 2 2 32 2 2" xfId="5794" xr:uid="{00000000-0005-0000-0000-0000D20F0000}"/>
    <cellStyle name="Input 2 2 33" xfId="1248" xr:uid="{00000000-0005-0000-0000-0000D30F0000}"/>
    <cellStyle name="Input 2 2 33 2" xfId="4320" xr:uid="{00000000-0005-0000-0000-0000D40F0000}"/>
    <cellStyle name="Input 2 2 33 2 2" xfId="5712" xr:uid="{00000000-0005-0000-0000-0000D50F0000}"/>
    <cellStyle name="Input 2 2 34" xfId="3757" xr:uid="{00000000-0005-0000-0000-0000D60F0000}"/>
    <cellStyle name="Input 2 2 34 2" xfId="5694" xr:uid="{00000000-0005-0000-0000-0000D70F0000}"/>
    <cellStyle name="Input 2 2 4" xfId="1249" xr:uid="{00000000-0005-0000-0000-0000D80F0000}"/>
    <cellStyle name="Input 2 2 4 2" xfId="4321" xr:uid="{00000000-0005-0000-0000-0000D90F0000}"/>
    <cellStyle name="Input 2 2 4 2 2" xfId="5766" xr:uid="{00000000-0005-0000-0000-0000DA0F0000}"/>
    <cellStyle name="Input 2 2 5" xfId="1250" xr:uid="{00000000-0005-0000-0000-0000DB0F0000}"/>
    <cellStyle name="Input 2 2 5 2" xfId="4322" xr:uid="{00000000-0005-0000-0000-0000DC0F0000}"/>
    <cellStyle name="Input 2 2 5 2 2" xfId="5681" xr:uid="{00000000-0005-0000-0000-0000DD0F0000}"/>
    <cellStyle name="Input 2 2 6" xfId="1251" xr:uid="{00000000-0005-0000-0000-0000DE0F0000}"/>
    <cellStyle name="Input 2 2 6 2" xfId="4323" xr:uid="{00000000-0005-0000-0000-0000DF0F0000}"/>
    <cellStyle name="Input 2 2 6 2 2" xfId="5652" xr:uid="{00000000-0005-0000-0000-0000E00F0000}"/>
    <cellStyle name="Input 2 2 7" xfId="1252" xr:uid="{00000000-0005-0000-0000-0000E10F0000}"/>
    <cellStyle name="Input 2 2 7 2" xfId="4324" xr:uid="{00000000-0005-0000-0000-0000E20F0000}"/>
    <cellStyle name="Input 2 2 7 2 2" xfId="5738" xr:uid="{00000000-0005-0000-0000-0000E30F0000}"/>
    <cellStyle name="Input 2 2 8" xfId="1253" xr:uid="{00000000-0005-0000-0000-0000E40F0000}"/>
    <cellStyle name="Input 2 2 8 2" xfId="4325" xr:uid="{00000000-0005-0000-0000-0000E50F0000}"/>
    <cellStyle name="Input 2 2 8 2 2" xfId="5793" xr:uid="{00000000-0005-0000-0000-0000E60F0000}"/>
    <cellStyle name="Input 2 2 9" xfId="1254" xr:uid="{00000000-0005-0000-0000-0000E70F0000}"/>
    <cellStyle name="Input 2 2 9 2" xfId="4326" xr:uid="{00000000-0005-0000-0000-0000E80F0000}"/>
    <cellStyle name="Input 2 2 9 2 2" xfId="5711" xr:uid="{00000000-0005-0000-0000-0000E90F0000}"/>
    <cellStyle name="Input 2 3" xfId="5940" xr:uid="{00000000-0005-0000-0000-0000EA0F0000}"/>
    <cellStyle name="KPMG Heading 1" xfId="1255" xr:uid="{00000000-0005-0000-0000-0000EB0F0000}"/>
    <cellStyle name="KPMG Heading 2" xfId="1256" xr:uid="{00000000-0005-0000-0000-0000EC0F0000}"/>
    <cellStyle name="KPMG Heading 3" xfId="1257" xr:uid="{00000000-0005-0000-0000-0000ED0F0000}"/>
    <cellStyle name="KPMG Heading 4" xfId="1258" xr:uid="{00000000-0005-0000-0000-0000EE0F0000}"/>
    <cellStyle name="KPMG Normal" xfId="1259" xr:uid="{00000000-0005-0000-0000-0000EF0F0000}"/>
    <cellStyle name="KPMG Normal Text" xfId="1260" xr:uid="{00000000-0005-0000-0000-0000F00F0000}"/>
    <cellStyle name="KPMG Normal_123" xfId="1261" xr:uid="{00000000-0005-0000-0000-0000F10F0000}"/>
    <cellStyle name="Linked Cell" xfId="10" builtinId="24" customBuiltin="1"/>
    <cellStyle name="Linked Cell 2" xfId="377" xr:uid="{00000000-0005-0000-0000-0000F30F0000}"/>
    <cellStyle name="Linked Cell 2 2" xfId="449" xr:uid="{00000000-0005-0000-0000-0000F40F0000}"/>
    <cellStyle name="Linked Cell 2 3" xfId="5941" xr:uid="{00000000-0005-0000-0000-0000F50F0000}"/>
    <cellStyle name="Neutral 2" xfId="383" xr:uid="{00000000-0005-0000-0000-0000F60F0000}"/>
    <cellStyle name="Neutral 2 2" xfId="411" xr:uid="{00000000-0005-0000-0000-0000F70F0000}"/>
    <cellStyle name="Neutral 2 3" xfId="5805" xr:uid="{00000000-0005-0000-0000-0000F80F0000}"/>
    <cellStyle name="Neutral 2 4" xfId="5942" xr:uid="{00000000-0005-0000-0000-0000F90F0000}"/>
    <cellStyle name="Neutral 3" xfId="450" xr:uid="{00000000-0005-0000-0000-0000FA0F0000}"/>
    <cellStyle name="Neutral 4" xfId="47" xr:uid="{00000000-0005-0000-0000-0000FB0F0000}"/>
    <cellStyle name="Normal" xfId="0" builtinId="0"/>
    <cellStyle name="Normal 10" xfId="84" xr:uid="{00000000-0005-0000-0000-0000FD0F0000}"/>
    <cellStyle name="Normal 10 2" xfId="76" xr:uid="{00000000-0005-0000-0000-0000FE0F0000}"/>
    <cellStyle name="Normal 10 2 2" xfId="189" xr:uid="{00000000-0005-0000-0000-0000FF0F0000}"/>
    <cellStyle name="Normal 10 2 2 2" xfId="542" xr:uid="{00000000-0005-0000-0000-000000100000}"/>
    <cellStyle name="Normal 10 2 2 2 2" xfId="3840" xr:uid="{00000000-0005-0000-0000-000001100000}"/>
    <cellStyle name="Normal 10 2 2 3" xfId="2483" xr:uid="{00000000-0005-0000-0000-000002100000}"/>
    <cellStyle name="Normal 10 2 2 3 2" xfId="4568" xr:uid="{00000000-0005-0000-0000-000003100000}"/>
    <cellStyle name="Normal 10 2 2 4" xfId="3082" xr:uid="{00000000-0005-0000-0000-000004100000}"/>
    <cellStyle name="Normal 10 2 2 4 2" xfId="5167" xr:uid="{00000000-0005-0000-0000-000005100000}"/>
    <cellStyle name="Normal 10 2 2 5" xfId="3600" xr:uid="{00000000-0005-0000-0000-000006100000}"/>
    <cellStyle name="Normal 10 2 3" xfId="132" xr:uid="{00000000-0005-0000-0000-000007100000}"/>
    <cellStyle name="Normal 10 2 3 2" xfId="3552" xr:uid="{00000000-0005-0000-0000-000008100000}"/>
    <cellStyle name="Normal 10 2 4" xfId="483" xr:uid="{00000000-0005-0000-0000-000009100000}"/>
    <cellStyle name="Normal 10 2 4 2" xfId="3781" xr:uid="{00000000-0005-0000-0000-00000A100000}"/>
    <cellStyle name="Normal 10 2 5" xfId="2424" xr:uid="{00000000-0005-0000-0000-00000B100000}"/>
    <cellStyle name="Normal 10 2 5 2" xfId="4509" xr:uid="{00000000-0005-0000-0000-00000C100000}"/>
    <cellStyle name="Normal 10 2 6" xfId="3023" xr:uid="{00000000-0005-0000-0000-00000D100000}"/>
    <cellStyle name="Normal 10 2 6 2" xfId="5108" xr:uid="{00000000-0005-0000-0000-00000E100000}"/>
    <cellStyle name="Normal 10 3" xfId="148" xr:uid="{00000000-0005-0000-0000-00000F100000}"/>
    <cellStyle name="Normal 10 3 2" xfId="204" xr:uid="{00000000-0005-0000-0000-000010100000}"/>
    <cellStyle name="Normal 10 3 2 2" xfId="3615" xr:uid="{00000000-0005-0000-0000-000011100000}"/>
    <cellStyle name="Normal 10 3 3" xfId="506" xr:uid="{00000000-0005-0000-0000-000012100000}"/>
    <cellStyle name="Normal 10 3 3 2" xfId="3804" xr:uid="{00000000-0005-0000-0000-000013100000}"/>
    <cellStyle name="Normal 10 3 4" xfId="2447" xr:uid="{00000000-0005-0000-0000-000014100000}"/>
    <cellStyle name="Normal 10 3 4 2" xfId="4532" xr:uid="{00000000-0005-0000-0000-000015100000}"/>
    <cellStyle name="Normal 10 3 5" xfId="3046" xr:uid="{00000000-0005-0000-0000-000016100000}"/>
    <cellStyle name="Normal 10 3 5 2" xfId="5131" xr:uid="{00000000-0005-0000-0000-000017100000}"/>
    <cellStyle name="Normal 10 3 6" xfId="3567" xr:uid="{00000000-0005-0000-0000-000018100000}"/>
    <cellStyle name="Normal 10 3 7" xfId="5958" xr:uid="{00000000-0005-0000-0000-000019100000}"/>
    <cellStyle name="Normal 10 4" xfId="165" xr:uid="{00000000-0005-0000-0000-00001A100000}"/>
    <cellStyle name="Normal 10 4 2" xfId="3582" xr:uid="{00000000-0005-0000-0000-00001B100000}"/>
    <cellStyle name="Normal 10 5" xfId="333" xr:uid="{00000000-0005-0000-0000-00001C100000}"/>
    <cellStyle name="Normal 10 6" xfId="3527" xr:uid="{00000000-0005-0000-0000-00001D100000}"/>
    <cellStyle name="Normal 10 7" xfId="5951" xr:uid="{00000000-0005-0000-0000-00001E100000}"/>
    <cellStyle name="Normal 11" xfId="213" xr:uid="{00000000-0005-0000-0000-00001F100000}"/>
    <cellStyle name="Normal 11 2" xfId="54" xr:uid="{00000000-0005-0000-0000-000020100000}"/>
    <cellStyle name="Normal 11 2 2" xfId="236" xr:uid="{00000000-0005-0000-0000-000021100000}"/>
    <cellStyle name="Normal 11 2 2 2" xfId="543" xr:uid="{00000000-0005-0000-0000-000022100000}"/>
    <cellStyle name="Normal 11 2 2 2 2" xfId="3841" xr:uid="{00000000-0005-0000-0000-000023100000}"/>
    <cellStyle name="Normal 11 2 2 3" xfId="2484" xr:uid="{00000000-0005-0000-0000-000024100000}"/>
    <cellStyle name="Normal 11 2 2 3 2" xfId="4569" xr:uid="{00000000-0005-0000-0000-000025100000}"/>
    <cellStyle name="Normal 11 2 2 4" xfId="3083" xr:uid="{00000000-0005-0000-0000-000026100000}"/>
    <cellStyle name="Normal 11 2 2 4 2" xfId="5168" xr:uid="{00000000-0005-0000-0000-000027100000}"/>
    <cellStyle name="Normal 11 2 2 5" xfId="3637" xr:uid="{00000000-0005-0000-0000-000028100000}"/>
    <cellStyle name="Normal 11 2 3" xfId="484" xr:uid="{00000000-0005-0000-0000-000029100000}"/>
    <cellStyle name="Normal 11 2 3 2" xfId="3782" xr:uid="{00000000-0005-0000-0000-00002A100000}"/>
    <cellStyle name="Normal 11 2 4" xfId="2425" xr:uid="{00000000-0005-0000-0000-00002B100000}"/>
    <cellStyle name="Normal 11 2 4 2" xfId="4510" xr:uid="{00000000-0005-0000-0000-00002C100000}"/>
    <cellStyle name="Normal 11 2 5" xfId="3024" xr:uid="{00000000-0005-0000-0000-00002D100000}"/>
    <cellStyle name="Normal 11 2 5 2" xfId="5109" xr:uid="{00000000-0005-0000-0000-00002E100000}"/>
    <cellStyle name="Normal 11 3" xfId="507" xr:uid="{00000000-0005-0000-0000-00002F100000}"/>
    <cellStyle name="Normal 11 3 2" xfId="2448" xr:uid="{00000000-0005-0000-0000-000030100000}"/>
    <cellStyle name="Normal 11 3 2 2" xfId="4533" xr:uid="{00000000-0005-0000-0000-000031100000}"/>
    <cellStyle name="Normal 11 3 3" xfId="3047" xr:uid="{00000000-0005-0000-0000-000032100000}"/>
    <cellStyle name="Normal 11 3 3 2" xfId="5132" xr:uid="{00000000-0005-0000-0000-000033100000}"/>
    <cellStyle name="Normal 11 3 4" xfId="3805" xr:uid="{00000000-0005-0000-0000-000034100000}"/>
    <cellStyle name="Normal 11 3 5" xfId="5957" xr:uid="{00000000-0005-0000-0000-000035100000}"/>
    <cellStyle name="Normal 11 4" xfId="463" xr:uid="{00000000-0005-0000-0000-000036100000}"/>
    <cellStyle name="Normal 11 4 2" xfId="3762" xr:uid="{00000000-0005-0000-0000-000037100000}"/>
    <cellStyle name="Normal 11 5" xfId="2355" xr:uid="{00000000-0005-0000-0000-000038100000}"/>
    <cellStyle name="Normal 11 6" xfId="2405" xr:uid="{00000000-0005-0000-0000-000039100000}"/>
    <cellStyle name="Normal 11 6 2" xfId="4490" xr:uid="{00000000-0005-0000-0000-00003A100000}"/>
    <cellStyle name="Normal 11 7" xfId="3004" xr:uid="{00000000-0005-0000-0000-00003B100000}"/>
    <cellStyle name="Normal 11 7 2" xfId="5089" xr:uid="{00000000-0005-0000-0000-00003C100000}"/>
    <cellStyle name="Normal 11 8" xfId="3624" xr:uid="{00000000-0005-0000-0000-00003D100000}"/>
    <cellStyle name="Normal 11 9" xfId="5955" xr:uid="{00000000-0005-0000-0000-00003E100000}"/>
    <cellStyle name="Normal 12" xfId="36" xr:uid="{00000000-0005-0000-0000-00003F100000}"/>
    <cellStyle name="Normal 12 2" xfId="227" xr:uid="{00000000-0005-0000-0000-000040100000}"/>
    <cellStyle name="Normal 12 2 2" xfId="241" xr:uid="{00000000-0005-0000-0000-000041100000}"/>
    <cellStyle name="Normal 12 2 2 2" xfId="3642" xr:uid="{00000000-0005-0000-0000-000042100000}"/>
    <cellStyle name="Normal 12 2 3" xfId="1262" xr:uid="{00000000-0005-0000-0000-000043100000}"/>
    <cellStyle name="Normal 12 2 4" xfId="3629" xr:uid="{00000000-0005-0000-0000-000044100000}"/>
    <cellStyle name="Normal 12 3" xfId="229" xr:uid="{00000000-0005-0000-0000-000045100000}"/>
    <cellStyle name="Normal 12 3 2" xfId="243" xr:uid="{00000000-0005-0000-0000-000046100000}"/>
    <cellStyle name="Normal 12 3 2 2" xfId="3644" xr:uid="{00000000-0005-0000-0000-000047100000}"/>
    <cellStyle name="Normal 12 3 3" xfId="3630" xr:uid="{00000000-0005-0000-0000-000048100000}"/>
    <cellStyle name="Normal 12 4" xfId="237" xr:uid="{00000000-0005-0000-0000-000049100000}"/>
    <cellStyle name="Normal 12 4 2" xfId="3638" xr:uid="{00000000-0005-0000-0000-00004A100000}"/>
    <cellStyle name="Normal 12 5" xfId="214" xr:uid="{00000000-0005-0000-0000-00004B100000}"/>
    <cellStyle name="Normal 12 5 2" xfId="3625" xr:uid="{00000000-0005-0000-0000-00004C100000}"/>
    <cellStyle name="Normal 13" xfId="215" xr:uid="{00000000-0005-0000-0000-00004D100000}"/>
    <cellStyle name="Normal 13 2" xfId="238" xr:uid="{00000000-0005-0000-0000-00004E100000}"/>
    <cellStyle name="Normal 13 2 2" xfId="3639" xr:uid="{00000000-0005-0000-0000-00004F100000}"/>
    <cellStyle name="Normal 13 3" xfId="1263" xr:uid="{00000000-0005-0000-0000-000050100000}"/>
    <cellStyle name="Normal 13 4" xfId="3626" xr:uid="{00000000-0005-0000-0000-000051100000}"/>
    <cellStyle name="Normal 13 5" xfId="5956" xr:uid="{00000000-0005-0000-0000-000052100000}"/>
    <cellStyle name="Normal 14" xfId="216" xr:uid="{00000000-0005-0000-0000-000053100000}"/>
    <cellStyle name="Normal 14 2" xfId="239" xr:uid="{00000000-0005-0000-0000-000054100000}"/>
    <cellStyle name="Normal 14 2 2" xfId="1265" xr:uid="{00000000-0005-0000-0000-000055100000}"/>
    <cellStyle name="Normal 14 2 3" xfId="3640" xr:uid="{00000000-0005-0000-0000-000056100000}"/>
    <cellStyle name="Normal 14 3" xfId="1264" xr:uid="{00000000-0005-0000-0000-000057100000}"/>
    <cellStyle name="Normal 14 4" xfId="3627" xr:uid="{00000000-0005-0000-0000-000058100000}"/>
    <cellStyle name="Normal 15" xfId="217" xr:uid="{00000000-0005-0000-0000-000059100000}"/>
    <cellStyle name="Normal 15 2" xfId="240" xr:uid="{00000000-0005-0000-0000-00005A100000}"/>
    <cellStyle name="Normal 15 2 2" xfId="3641" xr:uid="{00000000-0005-0000-0000-00005B100000}"/>
    <cellStyle name="Normal 15 3" xfId="1266" xr:uid="{00000000-0005-0000-0000-00005C100000}"/>
    <cellStyle name="Normal 15 4" xfId="3628" xr:uid="{00000000-0005-0000-0000-00005D100000}"/>
    <cellStyle name="Normal 16" xfId="218" xr:uid="{00000000-0005-0000-0000-00005E100000}"/>
    <cellStyle name="Normal 16 2" xfId="1267" xr:uid="{00000000-0005-0000-0000-00005F100000}"/>
    <cellStyle name="Normal 17" xfId="245" xr:uid="{00000000-0005-0000-0000-000060100000}"/>
    <cellStyle name="Normal 17 2" xfId="249" xr:uid="{00000000-0005-0000-0000-000061100000}"/>
    <cellStyle name="Normal 17 3" xfId="1268" xr:uid="{00000000-0005-0000-0000-000062100000}"/>
    <cellStyle name="Normal 17 4" xfId="5953" xr:uid="{00000000-0005-0000-0000-000063100000}"/>
    <cellStyle name="Normal 18" xfId="1269" xr:uid="{00000000-0005-0000-0000-000064100000}"/>
    <cellStyle name="Normal 18 2" xfId="79" xr:uid="{00000000-0005-0000-0000-000065100000}"/>
    <cellStyle name="Normal 18 3" xfId="44" xr:uid="{00000000-0005-0000-0000-000066100000}"/>
    <cellStyle name="Normal 19" xfId="2346" xr:uid="{00000000-0005-0000-0000-000067100000}"/>
    <cellStyle name="Normal 19 2" xfId="4442" xr:uid="{00000000-0005-0000-0000-000068100000}"/>
    <cellStyle name="Normal 2" xfId="34" xr:uid="{00000000-0005-0000-0000-000069100000}"/>
    <cellStyle name="Normal 2 10" xfId="5849" xr:uid="{00000000-0005-0000-0000-00006A100000}"/>
    <cellStyle name="Normal 2 10 2" xfId="6069" xr:uid="{00000000-0005-0000-0000-00006B100000}"/>
    <cellStyle name="Normal 2 2" xfId="95" xr:uid="{00000000-0005-0000-0000-00006C100000}"/>
    <cellStyle name="Normal 2 2 2" xfId="73" xr:uid="{00000000-0005-0000-0000-00006D100000}"/>
    <cellStyle name="Normal 2 2 3" xfId="219" xr:uid="{00000000-0005-0000-0000-00006E100000}"/>
    <cellStyle name="Normal 2 2 3 2" xfId="1270" xr:uid="{00000000-0005-0000-0000-00006F100000}"/>
    <cellStyle name="Normal 2 2 4" xfId="451" xr:uid="{00000000-0005-0000-0000-000070100000}"/>
    <cellStyle name="Normal 2 2 5" xfId="2349" xr:uid="{00000000-0005-0000-0000-000071100000}"/>
    <cellStyle name="Normal 2 2 6" xfId="5851" xr:uid="{00000000-0005-0000-0000-000072100000}"/>
    <cellStyle name="Normal 2 2 7" xfId="5943" xr:uid="{00000000-0005-0000-0000-000073100000}"/>
    <cellStyle name="Normal 2 3" xfId="96" xr:uid="{00000000-0005-0000-0000-000074100000}"/>
    <cellStyle name="Normal 2 3 2" xfId="122" xr:uid="{00000000-0005-0000-0000-000075100000}"/>
    <cellStyle name="Normal 2 3 2 2" xfId="179" xr:uid="{00000000-0005-0000-0000-000076100000}"/>
    <cellStyle name="Normal 2 3 2 2 2" xfId="3591" xr:uid="{00000000-0005-0000-0000-000077100000}"/>
    <cellStyle name="Normal 2 3 2 3" xfId="1271" xr:uid="{00000000-0005-0000-0000-000078100000}"/>
    <cellStyle name="Normal 2 3 2 4" xfId="3543" xr:uid="{00000000-0005-0000-0000-000079100000}"/>
    <cellStyle name="Normal 2 3 3" xfId="139" xr:uid="{00000000-0005-0000-0000-00007A100000}"/>
    <cellStyle name="Normal 2 3 3 2" xfId="195" xr:uid="{00000000-0005-0000-0000-00007B100000}"/>
    <cellStyle name="Normal 2 3 3 2 2" xfId="3606" xr:uid="{00000000-0005-0000-0000-00007C100000}"/>
    <cellStyle name="Normal 2 3 3 3" xfId="1272" xr:uid="{00000000-0005-0000-0000-00007D100000}"/>
    <cellStyle name="Normal 2 3 3 4" xfId="3558" xr:uid="{00000000-0005-0000-0000-00007E100000}"/>
    <cellStyle name="Normal 2 3 4" xfId="154" xr:uid="{00000000-0005-0000-0000-00007F100000}"/>
    <cellStyle name="Normal 2 3 4 2" xfId="3573" xr:uid="{00000000-0005-0000-0000-000080100000}"/>
    <cellStyle name="Normal 2 3 5" xfId="452" xr:uid="{00000000-0005-0000-0000-000081100000}"/>
    <cellStyle name="Normal 2 3 6" xfId="3530" xr:uid="{00000000-0005-0000-0000-000082100000}"/>
    <cellStyle name="Normal 2 4" xfId="56" xr:uid="{00000000-0005-0000-0000-000083100000}"/>
    <cellStyle name="Normal 2 4 2" xfId="220" xr:uid="{00000000-0005-0000-0000-000084100000}"/>
    <cellStyle name="Normal 2 4 2 2" xfId="1273" xr:uid="{00000000-0005-0000-0000-000085100000}"/>
    <cellStyle name="Normal 2 4 3" xfId="403" xr:uid="{00000000-0005-0000-0000-000086100000}"/>
    <cellStyle name="Normal 2 5" xfId="45" xr:uid="{00000000-0005-0000-0000-000087100000}"/>
    <cellStyle name="Normal 2 6" xfId="78" xr:uid="{00000000-0005-0000-0000-000088100000}"/>
    <cellStyle name="Normal 2 7" xfId="94" xr:uid="{00000000-0005-0000-0000-000089100000}"/>
    <cellStyle name="Normal 2 8" xfId="329" xr:uid="{00000000-0005-0000-0000-00008A100000}"/>
    <cellStyle name="Normal 2 9" xfId="58" xr:uid="{00000000-0005-0000-0000-00008B100000}"/>
    <cellStyle name="Normal 20" xfId="5852" xr:uid="{00000000-0005-0000-0000-00008C100000}"/>
    <cellStyle name="Normal 21" xfId="5887" xr:uid="{00000000-0005-0000-0000-00008D100000}"/>
    <cellStyle name="Normal 21 2" xfId="6070" xr:uid="{00000000-0005-0000-0000-00008E100000}"/>
    <cellStyle name="Normal 22" xfId="5965" xr:uid="{00000000-0005-0000-0000-00008F100000}"/>
    <cellStyle name="Normal 22 2" xfId="6074" xr:uid="{00000000-0005-0000-0000-000090100000}"/>
    <cellStyle name="Normal 3" xfId="63" xr:uid="{00000000-0005-0000-0000-000091100000}"/>
    <cellStyle name="Normal 3 2" xfId="97" xr:uid="{00000000-0005-0000-0000-000092100000}"/>
    <cellStyle name="Normal 3 2 2" xfId="221" xr:uid="{00000000-0005-0000-0000-000093100000}"/>
    <cellStyle name="Normal 3 2 2 2" xfId="453" xr:uid="{00000000-0005-0000-0000-000094100000}"/>
    <cellStyle name="Normal 3 2 3" xfId="1274" xr:uid="{00000000-0005-0000-0000-000095100000}"/>
    <cellStyle name="Normal 3 2 4" xfId="410" xr:uid="{00000000-0005-0000-0000-000096100000}"/>
    <cellStyle name="Normal 3 3" xfId="87" xr:uid="{00000000-0005-0000-0000-000097100000}"/>
    <cellStyle name="Normal 3 3 2" xfId="228" xr:uid="{00000000-0005-0000-0000-000098100000}"/>
    <cellStyle name="Normal 3 3 3" xfId="405" xr:uid="{00000000-0005-0000-0000-000099100000}"/>
    <cellStyle name="Normal 3 4" xfId="1275" xr:uid="{00000000-0005-0000-0000-00009A100000}"/>
    <cellStyle name="Normal 3 5" xfId="1276" xr:uid="{00000000-0005-0000-0000-00009B100000}"/>
    <cellStyle name="Normal 3 6" xfId="5848" xr:uid="{00000000-0005-0000-0000-00009C100000}"/>
    <cellStyle name="Normal 3 7" xfId="5962" xr:uid="{00000000-0005-0000-0000-00009D100000}"/>
    <cellStyle name="Normal 3_HavelvacN2axjusakN3" xfId="412" xr:uid="{00000000-0005-0000-0000-00009E100000}"/>
    <cellStyle name="Normal 4" xfId="64" xr:uid="{00000000-0005-0000-0000-00009F100000}"/>
    <cellStyle name="Normal 4 2" xfId="59" xr:uid="{00000000-0005-0000-0000-0000A0100000}"/>
    <cellStyle name="Normal 4 2 2" xfId="223" xr:uid="{00000000-0005-0000-0000-0000A1100000}"/>
    <cellStyle name="Normal 4 2 3" xfId="222" xr:uid="{00000000-0005-0000-0000-0000A2100000}"/>
    <cellStyle name="Normal 4 2 4" xfId="2350" xr:uid="{00000000-0005-0000-0000-0000A3100000}"/>
    <cellStyle name="Normal 4 3" xfId="98" xr:uid="{00000000-0005-0000-0000-0000A4100000}"/>
    <cellStyle name="Normal 4 3 2" xfId="408" xr:uid="{00000000-0005-0000-0000-0000A5100000}"/>
    <cellStyle name="Normal 4 3 3" xfId="5944" xr:uid="{00000000-0005-0000-0000-0000A6100000}"/>
    <cellStyle name="Normal 4 4" xfId="330" xr:uid="{00000000-0005-0000-0000-0000A7100000}"/>
    <cellStyle name="Normal 4 5" xfId="2347" xr:uid="{00000000-0005-0000-0000-0000A8100000}"/>
    <cellStyle name="Normal 4 5 2" xfId="4443" xr:uid="{00000000-0005-0000-0000-0000A9100000}"/>
    <cellStyle name="Normal 5" xfId="40" xr:uid="{00000000-0005-0000-0000-0000AA100000}"/>
    <cellStyle name="Normal 5 2" xfId="111" xr:uid="{00000000-0005-0000-0000-0000AB100000}"/>
    <cellStyle name="Normal 5 2 2" xfId="130" xr:uid="{00000000-0005-0000-0000-0000AC100000}"/>
    <cellStyle name="Normal 5 2 2 2" xfId="187" xr:uid="{00000000-0005-0000-0000-0000AD100000}"/>
    <cellStyle name="Normal 5 2 2 2 2" xfId="242" xr:uid="{00000000-0005-0000-0000-0000AE100000}"/>
    <cellStyle name="Normal 5 2 2 2 2 2" xfId="3643" xr:uid="{00000000-0005-0000-0000-0000AF100000}"/>
    <cellStyle name="Normal 5 2 2 2 3" xfId="510" xr:uid="{00000000-0005-0000-0000-0000B0100000}"/>
    <cellStyle name="Normal 5 2 2 2 3 2" xfId="3808" xr:uid="{00000000-0005-0000-0000-0000B1100000}"/>
    <cellStyle name="Normal 5 2 2 2 4" xfId="2451" xr:uid="{00000000-0005-0000-0000-0000B2100000}"/>
    <cellStyle name="Normal 5 2 2 2 4 2" xfId="4536" xr:uid="{00000000-0005-0000-0000-0000B3100000}"/>
    <cellStyle name="Normal 5 2 2 2 5" xfId="3050" xr:uid="{00000000-0005-0000-0000-0000B4100000}"/>
    <cellStyle name="Normal 5 2 2 2 5 2" xfId="5135" xr:uid="{00000000-0005-0000-0000-0000B5100000}"/>
    <cellStyle name="Normal 5 2 2 2 6" xfId="3599" xr:uid="{00000000-0005-0000-0000-0000B6100000}"/>
    <cellStyle name="Normal 5 2 2 3" xfId="230" xr:uid="{00000000-0005-0000-0000-0000B7100000}"/>
    <cellStyle name="Normal 5 2 2 3 2" xfId="244" xr:uid="{00000000-0005-0000-0000-0000B8100000}"/>
    <cellStyle name="Normal 5 2 2 3 2 2" xfId="3645" xr:uid="{00000000-0005-0000-0000-0000B9100000}"/>
    <cellStyle name="Normal 5 2 2 3 3" xfId="3631" xr:uid="{00000000-0005-0000-0000-0000BA100000}"/>
    <cellStyle name="Normal 5 2 2 4" xfId="235" xr:uid="{00000000-0005-0000-0000-0000BB100000}"/>
    <cellStyle name="Normal 5 2 2 4 2" xfId="3636" xr:uid="{00000000-0005-0000-0000-0000BC100000}"/>
    <cellStyle name="Normal 5 2 2 5" xfId="487" xr:uid="{00000000-0005-0000-0000-0000BD100000}"/>
    <cellStyle name="Normal 5 2 2 5 2" xfId="3785" xr:uid="{00000000-0005-0000-0000-0000BE100000}"/>
    <cellStyle name="Normal 5 2 2 6" xfId="2428" xr:uid="{00000000-0005-0000-0000-0000BF100000}"/>
    <cellStyle name="Normal 5 2 2 6 2" xfId="4513" xr:uid="{00000000-0005-0000-0000-0000C0100000}"/>
    <cellStyle name="Normal 5 2 2 7" xfId="3027" xr:uid="{00000000-0005-0000-0000-0000C1100000}"/>
    <cellStyle name="Normal 5 2 2 7 2" xfId="5112" xr:uid="{00000000-0005-0000-0000-0000C2100000}"/>
    <cellStyle name="Normal 5 2 2 8" xfId="3551" xr:uid="{00000000-0005-0000-0000-0000C3100000}"/>
    <cellStyle name="Normal 5 2 3" xfId="147" xr:uid="{00000000-0005-0000-0000-0000C4100000}"/>
    <cellStyle name="Normal 5 2 3 2" xfId="203" xr:uid="{00000000-0005-0000-0000-0000C5100000}"/>
    <cellStyle name="Normal 5 2 3 2 2" xfId="540" xr:uid="{00000000-0005-0000-0000-0000C6100000}"/>
    <cellStyle name="Normal 5 2 3 2 2 2" xfId="3838" xr:uid="{00000000-0005-0000-0000-0000C7100000}"/>
    <cellStyle name="Normal 5 2 3 2 3" xfId="2481" xr:uid="{00000000-0005-0000-0000-0000C8100000}"/>
    <cellStyle name="Normal 5 2 3 2 3 2" xfId="4566" xr:uid="{00000000-0005-0000-0000-0000C9100000}"/>
    <cellStyle name="Normal 5 2 3 2 4" xfId="3080" xr:uid="{00000000-0005-0000-0000-0000CA100000}"/>
    <cellStyle name="Normal 5 2 3 2 4 2" xfId="5165" xr:uid="{00000000-0005-0000-0000-0000CB100000}"/>
    <cellStyle name="Normal 5 2 3 2 5" xfId="3614" xr:uid="{00000000-0005-0000-0000-0000CC100000}"/>
    <cellStyle name="Normal 5 2 3 3" xfId="480" xr:uid="{00000000-0005-0000-0000-0000CD100000}"/>
    <cellStyle name="Normal 5 2 3 3 2" xfId="3779" xr:uid="{00000000-0005-0000-0000-0000CE100000}"/>
    <cellStyle name="Normal 5 2 3 4" xfId="2422" xr:uid="{00000000-0005-0000-0000-0000CF100000}"/>
    <cellStyle name="Normal 5 2 3 4 2" xfId="4507" xr:uid="{00000000-0005-0000-0000-0000D0100000}"/>
    <cellStyle name="Normal 5 2 3 5" xfId="3021" xr:uid="{00000000-0005-0000-0000-0000D1100000}"/>
    <cellStyle name="Normal 5 2 3 5 2" xfId="5106" xr:uid="{00000000-0005-0000-0000-0000D2100000}"/>
    <cellStyle name="Normal 5 2 3 6" xfId="3566" xr:uid="{00000000-0005-0000-0000-0000D3100000}"/>
    <cellStyle name="Normal 5 2 4" xfId="164" xr:uid="{00000000-0005-0000-0000-0000D4100000}"/>
    <cellStyle name="Normal 5 2 4 2" xfId="504" xr:uid="{00000000-0005-0000-0000-0000D5100000}"/>
    <cellStyle name="Normal 5 2 4 2 2" xfId="3802" xr:uid="{00000000-0005-0000-0000-0000D6100000}"/>
    <cellStyle name="Normal 5 2 4 3" xfId="2445" xr:uid="{00000000-0005-0000-0000-0000D7100000}"/>
    <cellStyle name="Normal 5 2 4 3 2" xfId="4530" xr:uid="{00000000-0005-0000-0000-0000D8100000}"/>
    <cellStyle name="Normal 5 2 4 4" xfId="3044" xr:uid="{00000000-0005-0000-0000-0000D9100000}"/>
    <cellStyle name="Normal 5 2 4 4 2" xfId="5129" xr:uid="{00000000-0005-0000-0000-0000DA100000}"/>
    <cellStyle name="Normal 5 2 4 5" xfId="3581" xr:uid="{00000000-0005-0000-0000-0000DB100000}"/>
    <cellStyle name="Normal 5 2 5" xfId="454" xr:uid="{00000000-0005-0000-0000-0000DC100000}"/>
    <cellStyle name="Normal 5 2 5 2" xfId="3758" xr:uid="{00000000-0005-0000-0000-0000DD100000}"/>
    <cellStyle name="Normal 5 2 6" xfId="2404" xr:uid="{00000000-0005-0000-0000-0000DE100000}"/>
    <cellStyle name="Normal 5 2 6 2" xfId="4489" xr:uid="{00000000-0005-0000-0000-0000DF100000}"/>
    <cellStyle name="Normal 5 2 7" xfId="3003" xr:uid="{00000000-0005-0000-0000-0000E0100000}"/>
    <cellStyle name="Normal 5 2 7 2" xfId="5088" xr:uid="{00000000-0005-0000-0000-0000E1100000}"/>
    <cellStyle name="Normal 5 2 8" xfId="3538" xr:uid="{00000000-0005-0000-0000-0000E2100000}"/>
    <cellStyle name="Normal 5 2 9" xfId="5945" xr:uid="{00000000-0005-0000-0000-0000E3100000}"/>
    <cellStyle name="Normal 5 3" xfId="123" xr:uid="{00000000-0005-0000-0000-0000E4100000}"/>
    <cellStyle name="Normal 5 3 2" xfId="180" xr:uid="{00000000-0005-0000-0000-0000E5100000}"/>
    <cellStyle name="Normal 5 3 2 2" xfId="3592" xr:uid="{00000000-0005-0000-0000-0000E6100000}"/>
    <cellStyle name="Normal 5 3 3" xfId="1277" xr:uid="{00000000-0005-0000-0000-0000E7100000}"/>
    <cellStyle name="Normal 5 3 4" xfId="3544" xr:uid="{00000000-0005-0000-0000-0000E8100000}"/>
    <cellStyle name="Normal 5 4" xfId="140" xr:uid="{00000000-0005-0000-0000-0000E9100000}"/>
    <cellStyle name="Normal 5 4 2" xfId="196" xr:uid="{00000000-0005-0000-0000-0000EA100000}"/>
    <cellStyle name="Normal 5 4 2 2" xfId="3607" xr:uid="{00000000-0005-0000-0000-0000EB100000}"/>
    <cellStyle name="Normal 5 4 3" xfId="3559" xr:uid="{00000000-0005-0000-0000-0000EC100000}"/>
    <cellStyle name="Normal 5 5" xfId="155" xr:uid="{00000000-0005-0000-0000-0000ED100000}"/>
    <cellStyle name="Normal 5 5 2" xfId="3574" xr:uid="{00000000-0005-0000-0000-0000EE100000}"/>
    <cellStyle name="Normal 5 6" xfId="99" xr:uid="{00000000-0005-0000-0000-0000EF100000}"/>
    <cellStyle name="Normal 5 6 2" xfId="3531" xr:uid="{00000000-0005-0000-0000-0000F0100000}"/>
    <cellStyle name="Normal 5 7" xfId="5812" xr:uid="{00000000-0005-0000-0000-0000F1100000}"/>
    <cellStyle name="Normal 5 8" xfId="5889" xr:uid="{00000000-0005-0000-0000-0000F2100000}"/>
    <cellStyle name="Normal 6" xfId="71" xr:uid="{00000000-0005-0000-0000-0000F3100000}"/>
    <cellStyle name="Normal 6 2" xfId="83" xr:uid="{00000000-0005-0000-0000-0000F4100000}"/>
    <cellStyle name="Normal 6 2 2" xfId="1278" xr:uid="{00000000-0005-0000-0000-0000F5100000}"/>
    <cellStyle name="Normal 6 3" xfId="100" xr:uid="{00000000-0005-0000-0000-0000F6100000}"/>
    <cellStyle name="Normal 6 3 2" xfId="1279" xr:uid="{00000000-0005-0000-0000-0000F7100000}"/>
    <cellStyle name="Normal 6 4" xfId="2352" xr:uid="{00000000-0005-0000-0000-0000F8100000}"/>
    <cellStyle name="Normal 6 4 2" xfId="4445" xr:uid="{00000000-0005-0000-0000-0000F9100000}"/>
    <cellStyle name="Normal 6 5" xfId="2984" xr:uid="{00000000-0005-0000-0000-0000FA100000}"/>
    <cellStyle name="Normal 6 5 2" xfId="5069" xr:uid="{00000000-0005-0000-0000-0000FB100000}"/>
    <cellStyle name="Normal 6 6" xfId="3522" xr:uid="{00000000-0005-0000-0000-0000FC100000}"/>
    <cellStyle name="Normal 6 7" xfId="5631" xr:uid="{00000000-0005-0000-0000-0000FD100000}"/>
    <cellStyle name="Normal 6 8" xfId="5663" xr:uid="{00000000-0005-0000-0000-0000FE100000}"/>
    <cellStyle name="Normal 6 9" xfId="5868" xr:uid="{00000000-0005-0000-0000-0000FF100000}"/>
    <cellStyle name="Normal 7" xfId="77" xr:uid="{00000000-0005-0000-0000-000000110000}"/>
    <cellStyle name="Normal 7 2" xfId="101" xr:uid="{00000000-0005-0000-0000-000001110000}"/>
    <cellStyle name="Normal 7 2 2" xfId="224" xr:uid="{00000000-0005-0000-0000-000002110000}"/>
    <cellStyle name="Normal 7 2 3" xfId="1280" xr:uid="{00000000-0005-0000-0000-000003110000}"/>
    <cellStyle name="Normal 7 3" xfId="2353" xr:uid="{00000000-0005-0000-0000-000004110000}"/>
    <cellStyle name="Normal 7 3 2" xfId="4446" xr:uid="{00000000-0005-0000-0000-000005110000}"/>
    <cellStyle name="Normal 7 4" xfId="3525" xr:uid="{00000000-0005-0000-0000-000006110000}"/>
    <cellStyle name="Normal 7 5" xfId="5634" xr:uid="{00000000-0005-0000-0000-000007110000}"/>
    <cellStyle name="Normal 7 6" xfId="5901" xr:uid="{00000000-0005-0000-0000-000008110000}"/>
    <cellStyle name="Normal 8" xfId="37" xr:uid="{00000000-0005-0000-0000-000009110000}"/>
    <cellStyle name="Normal 8 2" xfId="39" xr:uid="{00000000-0005-0000-0000-00000A110000}"/>
    <cellStyle name="Normal 8 2 2" xfId="181" xr:uid="{00000000-0005-0000-0000-00000B110000}"/>
    <cellStyle name="Normal 8 2 2 2" xfId="3593" xr:uid="{00000000-0005-0000-0000-00000C110000}"/>
    <cellStyle name="Normal 8 2 3" xfId="124" xr:uid="{00000000-0005-0000-0000-00000D110000}"/>
    <cellStyle name="Normal 8 2 3 2" xfId="3545" xr:uid="{00000000-0005-0000-0000-00000E110000}"/>
    <cellStyle name="Normal 8 2 4" xfId="5952" xr:uid="{00000000-0005-0000-0000-00000F110000}"/>
    <cellStyle name="Normal 8 3" xfId="141" xr:uid="{00000000-0005-0000-0000-000010110000}"/>
    <cellStyle name="Normal 8 3 2" xfId="197" xr:uid="{00000000-0005-0000-0000-000011110000}"/>
    <cellStyle name="Normal 8 3 2 2" xfId="537" xr:uid="{00000000-0005-0000-0000-000012110000}"/>
    <cellStyle name="Normal 8 3 2 2 2" xfId="3835" xr:uid="{00000000-0005-0000-0000-000013110000}"/>
    <cellStyle name="Normal 8 3 2 3" xfId="2478" xr:uid="{00000000-0005-0000-0000-000014110000}"/>
    <cellStyle name="Normal 8 3 2 3 2" xfId="4563" xr:uid="{00000000-0005-0000-0000-000015110000}"/>
    <cellStyle name="Normal 8 3 2 4" xfId="3077" xr:uid="{00000000-0005-0000-0000-000016110000}"/>
    <cellStyle name="Normal 8 3 2 4 2" xfId="5162" xr:uid="{00000000-0005-0000-0000-000017110000}"/>
    <cellStyle name="Normal 8 3 2 5" xfId="3608" xr:uid="{00000000-0005-0000-0000-000018110000}"/>
    <cellStyle name="Normal 8 3 3" xfId="477" xr:uid="{00000000-0005-0000-0000-000019110000}"/>
    <cellStyle name="Normal 8 3 3 2" xfId="3776" xr:uid="{00000000-0005-0000-0000-00001A110000}"/>
    <cellStyle name="Normal 8 3 4" xfId="2419" xr:uid="{00000000-0005-0000-0000-00001B110000}"/>
    <cellStyle name="Normal 8 3 4 2" xfId="4504" xr:uid="{00000000-0005-0000-0000-00001C110000}"/>
    <cellStyle name="Normal 8 3 5" xfId="3018" xr:uid="{00000000-0005-0000-0000-00001D110000}"/>
    <cellStyle name="Normal 8 3 5 2" xfId="5103" xr:uid="{00000000-0005-0000-0000-00001E110000}"/>
    <cellStyle name="Normal 8 3 6" xfId="3560" xr:uid="{00000000-0005-0000-0000-00001F110000}"/>
    <cellStyle name="Normal 8 4" xfId="158" xr:uid="{00000000-0005-0000-0000-000020110000}"/>
    <cellStyle name="Normal 8 4 2" xfId="501" xr:uid="{00000000-0005-0000-0000-000021110000}"/>
    <cellStyle name="Normal 8 4 2 2" xfId="3799" xr:uid="{00000000-0005-0000-0000-000022110000}"/>
    <cellStyle name="Normal 8 4 3" xfId="2442" xr:uid="{00000000-0005-0000-0000-000023110000}"/>
    <cellStyle name="Normal 8 4 3 2" xfId="4527" xr:uid="{00000000-0005-0000-0000-000024110000}"/>
    <cellStyle name="Normal 8 4 4" xfId="3041" xr:uid="{00000000-0005-0000-0000-000025110000}"/>
    <cellStyle name="Normal 8 4 4 2" xfId="5126" xr:uid="{00000000-0005-0000-0000-000026110000}"/>
    <cellStyle name="Normal 8 4 5" xfId="3575" xr:uid="{00000000-0005-0000-0000-000027110000}"/>
    <cellStyle name="Normal 8 5" xfId="102" xr:uid="{00000000-0005-0000-0000-000028110000}"/>
    <cellStyle name="Normal 8 5 2" xfId="3532" xr:uid="{00000000-0005-0000-0000-000029110000}"/>
    <cellStyle name="Normal 8 6" xfId="5950" xr:uid="{00000000-0005-0000-0000-00002A110000}"/>
    <cellStyle name="Normal 9" xfId="81" xr:uid="{00000000-0005-0000-0000-00002B110000}"/>
    <cellStyle name="Normal 9 2" xfId="128" xr:uid="{00000000-0005-0000-0000-00002C110000}"/>
    <cellStyle name="Normal 9 2 2" xfId="185" xr:uid="{00000000-0005-0000-0000-00002D110000}"/>
    <cellStyle name="Normal 9 2 2 2" xfId="541" xr:uid="{00000000-0005-0000-0000-00002E110000}"/>
    <cellStyle name="Normal 9 2 2 2 2" xfId="3839" xr:uid="{00000000-0005-0000-0000-00002F110000}"/>
    <cellStyle name="Normal 9 2 2 3" xfId="2482" xr:uid="{00000000-0005-0000-0000-000030110000}"/>
    <cellStyle name="Normal 9 2 2 3 2" xfId="4567" xr:uid="{00000000-0005-0000-0000-000031110000}"/>
    <cellStyle name="Normal 9 2 2 4" xfId="3081" xr:uid="{00000000-0005-0000-0000-000032110000}"/>
    <cellStyle name="Normal 9 2 2 4 2" xfId="5166" xr:uid="{00000000-0005-0000-0000-000033110000}"/>
    <cellStyle name="Normal 9 2 2 5" xfId="3597" xr:uid="{00000000-0005-0000-0000-000034110000}"/>
    <cellStyle name="Normal 9 2 3" xfId="482" xr:uid="{00000000-0005-0000-0000-000035110000}"/>
    <cellStyle name="Normal 9 2 3 2" xfId="3780" xr:uid="{00000000-0005-0000-0000-000036110000}"/>
    <cellStyle name="Normal 9 2 4" xfId="2423" xr:uid="{00000000-0005-0000-0000-000037110000}"/>
    <cellStyle name="Normal 9 2 4 2" xfId="4508" xr:uid="{00000000-0005-0000-0000-000038110000}"/>
    <cellStyle name="Normal 9 2 5" xfId="3022" xr:uid="{00000000-0005-0000-0000-000039110000}"/>
    <cellStyle name="Normal 9 2 5 2" xfId="5107" xr:uid="{00000000-0005-0000-0000-00003A110000}"/>
    <cellStyle name="Normal 9 2 6" xfId="3549" xr:uid="{00000000-0005-0000-0000-00003B110000}"/>
    <cellStyle name="Normal 9 3" xfId="145" xr:uid="{00000000-0005-0000-0000-00003C110000}"/>
    <cellStyle name="Normal 9 3 2" xfId="201" xr:uid="{00000000-0005-0000-0000-00003D110000}"/>
    <cellStyle name="Normal 9 3 2 2" xfId="3612" xr:uid="{00000000-0005-0000-0000-00003E110000}"/>
    <cellStyle name="Normal 9 3 3" xfId="505" xr:uid="{00000000-0005-0000-0000-00003F110000}"/>
    <cellStyle name="Normal 9 3 3 2" xfId="3803" xr:uid="{00000000-0005-0000-0000-000040110000}"/>
    <cellStyle name="Normal 9 3 4" xfId="2446" xr:uid="{00000000-0005-0000-0000-000041110000}"/>
    <cellStyle name="Normal 9 3 4 2" xfId="4531" xr:uid="{00000000-0005-0000-0000-000042110000}"/>
    <cellStyle name="Normal 9 3 5" xfId="3045" xr:uid="{00000000-0005-0000-0000-000043110000}"/>
    <cellStyle name="Normal 9 3 5 2" xfId="5130" xr:uid="{00000000-0005-0000-0000-000044110000}"/>
    <cellStyle name="Normal 9 3 6" xfId="3564" xr:uid="{00000000-0005-0000-0000-000045110000}"/>
    <cellStyle name="Normal 9 4" xfId="162" xr:uid="{00000000-0005-0000-0000-000046110000}"/>
    <cellStyle name="Normal 9 4 2" xfId="3579" xr:uid="{00000000-0005-0000-0000-000047110000}"/>
    <cellStyle name="Normal 9 5" xfId="109" xr:uid="{00000000-0005-0000-0000-000048110000}"/>
    <cellStyle name="Normal 9 5 2" xfId="3536" xr:uid="{00000000-0005-0000-0000-000049110000}"/>
    <cellStyle name="Normal 9 6" xfId="401" xr:uid="{00000000-0005-0000-0000-00004A110000}"/>
    <cellStyle name="Normal 9 6 2" xfId="3753" xr:uid="{00000000-0005-0000-0000-00004B110000}"/>
    <cellStyle name="Normal 9 7" xfId="2354" xr:uid="{00000000-0005-0000-0000-00004C110000}"/>
    <cellStyle name="Normal 9 7 2" xfId="4447" xr:uid="{00000000-0005-0000-0000-00004D110000}"/>
    <cellStyle name="Normal 9 8" xfId="3000" xr:uid="{00000000-0005-0000-0000-00004E110000}"/>
    <cellStyle name="Normal 9 8 2" xfId="5085" xr:uid="{00000000-0005-0000-0000-00004F110000}"/>
    <cellStyle name="Normal 9 9" xfId="3526" xr:uid="{00000000-0005-0000-0000-000050110000}"/>
    <cellStyle name="Note" xfId="13" builtinId="10" customBuiltin="1"/>
    <cellStyle name="Note 10" xfId="3509" xr:uid="{00000000-0005-0000-0000-000052110000}"/>
    <cellStyle name="Note 11" xfId="5618" xr:uid="{00000000-0005-0000-0000-000053110000}"/>
    <cellStyle name="Note 2" xfId="264" xr:uid="{00000000-0005-0000-0000-000054110000}"/>
    <cellStyle name="Note 2 2" xfId="290" xr:uid="{00000000-0005-0000-0000-000055110000}"/>
    <cellStyle name="Note 2 2 10" xfId="1281" xr:uid="{00000000-0005-0000-0000-000056110000}"/>
    <cellStyle name="Note 2 2 10 2" xfId="4327" xr:uid="{00000000-0005-0000-0000-000057110000}"/>
    <cellStyle name="Note 2 2 10 2 2" xfId="5765" xr:uid="{00000000-0005-0000-0000-000058110000}"/>
    <cellStyle name="Note 2 2 11" xfId="1282" xr:uid="{00000000-0005-0000-0000-000059110000}"/>
    <cellStyle name="Note 2 2 11 2" xfId="4328" xr:uid="{00000000-0005-0000-0000-00005A110000}"/>
    <cellStyle name="Note 2 2 11 2 2" xfId="5680" xr:uid="{00000000-0005-0000-0000-00005B110000}"/>
    <cellStyle name="Note 2 2 12" xfId="1283" xr:uid="{00000000-0005-0000-0000-00005C110000}"/>
    <cellStyle name="Note 2 2 12 2" xfId="4329" xr:uid="{00000000-0005-0000-0000-00005D110000}"/>
    <cellStyle name="Note 2 2 12 2 2" xfId="5651" xr:uid="{00000000-0005-0000-0000-00005E110000}"/>
    <cellStyle name="Note 2 2 13" xfId="1284" xr:uid="{00000000-0005-0000-0000-00005F110000}"/>
    <cellStyle name="Note 2 2 13 2" xfId="4330" xr:uid="{00000000-0005-0000-0000-000060110000}"/>
    <cellStyle name="Note 2 2 13 2 2" xfId="5737" xr:uid="{00000000-0005-0000-0000-000061110000}"/>
    <cellStyle name="Note 2 2 14" xfId="1285" xr:uid="{00000000-0005-0000-0000-000062110000}"/>
    <cellStyle name="Note 2 2 14 2" xfId="4331" xr:uid="{00000000-0005-0000-0000-000063110000}"/>
    <cellStyle name="Note 2 2 14 2 2" xfId="5792" xr:uid="{00000000-0005-0000-0000-000064110000}"/>
    <cellStyle name="Note 2 2 15" xfId="1286" xr:uid="{00000000-0005-0000-0000-000065110000}"/>
    <cellStyle name="Note 2 2 15 2" xfId="4332" xr:uid="{00000000-0005-0000-0000-000066110000}"/>
    <cellStyle name="Note 2 2 15 2 2" xfId="5710" xr:uid="{00000000-0005-0000-0000-000067110000}"/>
    <cellStyle name="Note 2 2 16" xfId="1287" xr:uid="{00000000-0005-0000-0000-000068110000}"/>
    <cellStyle name="Note 2 2 16 2" xfId="4333" xr:uid="{00000000-0005-0000-0000-000069110000}"/>
    <cellStyle name="Note 2 2 16 2 2" xfId="5764" xr:uid="{00000000-0005-0000-0000-00006A110000}"/>
    <cellStyle name="Note 2 2 17" xfId="1288" xr:uid="{00000000-0005-0000-0000-00006B110000}"/>
    <cellStyle name="Note 2 2 17 2" xfId="4334" xr:uid="{00000000-0005-0000-0000-00006C110000}"/>
    <cellStyle name="Note 2 2 17 2 2" xfId="5679" xr:uid="{00000000-0005-0000-0000-00006D110000}"/>
    <cellStyle name="Note 2 2 18" xfId="1289" xr:uid="{00000000-0005-0000-0000-00006E110000}"/>
    <cellStyle name="Note 2 2 18 2" xfId="4335" xr:uid="{00000000-0005-0000-0000-00006F110000}"/>
    <cellStyle name="Note 2 2 18 2 2" xfId="5650" xr:uid="{00000000-0005-0000-0000-000070110000}"/>
    <cellStyle name="Note 2 2 19" xfId="1290" xr:uid="{00000000-0005-0000-0000-000071110000}"/>
    <cellStyle name="Note 2 2 19 2" xfId="4336" xr:uid="{00000000-0005-0000-0000-000072110000}"/>
    <cellStyle name="Note 2 2 19 2 2" xfId="5736" xr:uid="{00000000-0005-0000-0000-000073110000}"/>
    <cellStyle name="Note 2 2 2" xfId="1291" xr:uid="{00000000-0005-0000-0000-000074110000}"/>
    <cellStyle name="Note 2 2 2 2" xfId="4337" xr:uid="{00000000-0005-0000-0000-000075110000}"/>
    <cellStyle name="Note 2 2 2 2 2" xfId="5791" xr:uid="{00000000-0005-0000-0000-000076110000}"/>
    <cellStyle name="Note 2 2 20" xfId="1292" xr:uid="{00000000-0005-0000-0000-000077110000}"/>
    <cellStyle name="Note 2 2 20 2" xfId="4338" xr:uid="{00000000-0005-0000-0000-000078110000}"/>
    <cellStyle name="Note 2 2 20 2 2" xfId="5709" xr:uid="{00000000-0005-0000-0000-000079110000}"/>
    <cellStyle name="Note 2 2 21" xfId="1293" xr:uid="{00000000-0005-0000-0000-00007A110000}"/>
    <cellStyle name="Note 2 2 21 2" xfId="4339" xr:uid="{00000000-0005-0000-0000-00007B110000}"/>
    <cellStyle name="Note 2 2 21 2 2" xfId="5763" xr:uid="{00000000-0005-0000-0000-00007C110000}"/>
    <cellStyle name="Note 2 2 22" xfId="1294" xr:uid="{00000000-0005-0000-0000-00007D110000}"/>
    <cellStyle name="Note 2 2 22 2" xfId="4340" xr:uid="{00000000-0005-0000-0000-00007E110000}"/>
    <cellStyle name="Note 2 2 22 2 2" xfId="5678" xr:uid="{00000000-0005-0000-0000-00007F110000}"/>
    <cellStyle name="Note 2 2 23" xfId="1295" xr:uid="{00000000-0005-0000-0000-000080110000}"/>
    <cellStyle name="Note 2 2 23 2" xfId="4341" xr:uid="{00000000-0005-0000-0000-000081110000}"/>
    <cellStyle name="Note 2 2 23 2 2" xfId="5649" xr:uid="{00000000-0005-0000-0000-000082110000}"/>
    <cellStyle name="Note 2 2 24" xfId="1296" xr:uid="{00000000-0005-0000-0000-000083110000}"/>
    <cellStyle name="Note 2 2 24 2" xfId="4342" xr:uid="{00000000-0005-0000-0000-000084110000}"/>
    <cellStyle name="Note 2 2 24 2 2" xfId="5735" xr:uid="{00000000-0005-0000-0000-000085110000}"/>
    <cellStyle name="Note 2 2 25" xfId="1297" xr:uid="{00000000-0005-0000-0000-000086110000}"/>
    <cellStyle name="Note 2 2 25 2" xfId="4343" xr:uid="{00000000-0005-0000-0000-000087110000}"/>
    <cellStyle name="Note 2 2 25 2 2" xfId="5790" xr:uid="{00000000-0005-0000-0000-000088110000}"/>
    <cellStyle name="Note 2 2 26" xfId="1298" xr:uid="{00000000-0005-0000-0000-000089110000}"/>
    <cellStyle name="Note 2 2 26 2" xfId="4344" xr:uid="{00000000-0005-0000-0000-00008A110000}"/>
    <cellStyle name="Note 2 2 26 2 2" xfId="5708" xr:uid="{00000000-0005-0000-0000-00008B110000}"/>
    <cellStyle name="Note 2 2 27" xfId="1299" xr:uid="{00000000-0005-0000-0000-00008C110000}"/>
    <cellStyle name="Note 2 2 27 2" xfId="4345" xr:uid="{00000000-0005-0000-0000-00008D110000}"/>
    <cellStyle name="Note 2 2 27 2 2" xfId="5762" xr:uid="{00000000-0005-0000-0000-00008E110000}"/>
    <cellStyle name="Note 2 2 28" xfId="1300" xr:uid="{00000000-0005-0000-0000-00008F110000}"/>
    <cellStyle name="Note 2 2 28 2" xfId="4346" xr:uid="{00000000-0005-0000-0000-000090110000}"/>
    <cellStyle name="Note 2 2 28 2 2" xfId="5677" xr:uid="{00000000-0005-0000-0000-000091110000}"/>
    <cellStyle name="Note 2 2 29" xfId="1301" xr:uid="{00000000-0005-0000-0000-000092110000}"/>
    <cellStyle name="Note 2 2 29 2" xfId="4347" xr:uid="{00000000-0005-0000-0000-000093110000}"/>
    <cellStyle name="Note 2 2 29 2 2" xfId="5648" xr:uid="{00000000-0005-0000-0000-000094110000}"/>
    <cellStyle name="Note 2 2 3" xfId="1302" xr:uid="{00000000-0005-0000-0000-000095110000}"/>
    <cellStyle name="Note 2 2 3 2" xfId="4348" xr:uid="{00000000-0005-0000-0000-000096110000}"/>
    <cellStyle name="Note 2 2 3 2 2" xfId="5734" xr:uid="{00000000-0005-0000-0000-000097110000}"/>
    <cellStyle name="Note 2 2 30" xfId="1303" xr:uid="{00000000-0005-0000-0000-000098110000}"/>
    <cellStyle name="Note 2 2 30 2" xfId="4349" xr:uid="{00000000-0005-0000-0000-000099110000}"/>
    <cellStyle name="Note 2 2 30 2 2" xfId="5789" xr:uid="{00000000-0005-0000-0000-00009A110000}"/>
    <cellStyle name="Note 2 2 31" xfId="1304" xr:uid="{00000000-0005-0000-0000-00009B110000}"/>
    <cellStyle name="Note 2 2 31 2" xfId="4350" xr:uid="{00000000-0005-0000-0000-00009C110000}"/>
    <cellStyle name="Note 2 2 31 2 2" xfId="5707" xr:uid="{00000000-0005-0000-0000-00009D110000}"/>
    <cellStyle name="Note 2 2 32" xfId="1305" xr:uid="{00000000-0005-0000-0000-00009E110000}"/>
    <cellStyle name="Note 2 2 32 2" xfId="4351" xr:uid="{00000000-0005-0000-0000-00009F110000}"/>
    <cellStyle name="Note 2 2 32 2 2" xfId="5761" xr:uid="{00000000-0005-0000-0000-0000A0110000}"/>
    <cellStyle name="Note 2 2 33" xfId="1306" xr:uid="{00000000-0005-0000-0000-0000A1110000}"/>
    <cellStyle name="Note 2 2 33 2" xfId="4352" xr:uid="{00000000-0005-0000-0000-0000A2110000}"/>
    <cellStyle name="Note 2 2 33 2 2" xfId="5676" xr:uid="{00000000-0005-0000-0000-0000A3110000}"/>
    <cellStyle name="Note 2 2 34" xfId="1307" xr:uid="{00000000-0005-0000-0000-0000A4110000}"/>
    <cellStyle name="Note 2 2 34 2" xfId="4353" xr:uid="{00000000-0005-0000-0000-0000A5110000}"/>
    <cellStyle name="Note 2 2 34 2 2" xfId="5647" xr:uid="{00000000-0005-0000-0000-0000A6110000}"/>
    <cellStyle name="Note 2 2 35" xfId="455" xr:uid="{00000000-0005-0000-0000-0000A7110000}"/>
    <cellStyle name="Note 2 2 35 2" xfId="3759" xr:uid="{00000000-0005-0000-0000-0000A8110000}"/>
    <cellStyle name="Note 2 2 35 2 2" xfId="5693" xr:uid="{00000000-0005-0000-0000-0000A9110000}"/>
    <cellStyle name="Note 2 2 36" xfId="3688" xr:uid="{00000000-0005-0000-0000-0000AA110000}"/>
    <cellStyle name="Note 2 2 4" xfId="1308" xr:uid="{00000000-0005-0000-0000-0000AB110000}"/>
    <cellStyle name="Note 2 2 4 2" xfId="4354" xr:uid="{00000000-0005-0000-0000-0000AC110000}"/>
    <cellStyle name="Note 2 2 4 2 2" xfId="5733" xr:uid="{00000000-0005-0000-0000-0000AD110000}"/>
    <cellStyle name="Note 2 2 5" xfId="1309" xr:uid="{00000000-0005-0000-0000-0000AE110000}"/>
    <cellStyle name="Note 2 2 5 2" xfId="4355" xr:uid="{00000000-0005-0000-0000-0000AF110000}"/>
    <cellStyle name="Note 2 2 5 2 2" xfId="5788" xr:uid="{00000000-0005-0000-0000-0000B0110000}"/>
    <cellStyle name="Note 2 2 6" xfId="1310" xr:uid="{00000000-0005-0000-0000-0000B1110000}"/>
    <cellStyle name="Note 2 2 6 2" xfId="4356" xr:uid="{00000000-0005-0000-0000-0000B2110000}"/>
    <cellStyle name="Note 2 2 6 2 2" xfId="5706" xr:uid="{00000000-0005-0000-0000-0000B3110000}"/>
    <cellStyle name="Note 2 2 7" xfId="1311" xr:uid="{00000000-0005-0000-0000-0000B4110000}"/>
    <cellStyle name="Note 2 2 7 2" xfId="4357" xr:uid="{00000000-0005-0000-0000-0000B5110000}"/>
    <cellStyle name="Note 2 2 7 2 2" xfId="5760" xr:uid="{00000000-0005-0000-0000-0000B6110000}"/>
    <cellStyle name="Note 2 2 8" xfId="1312" xr:uid="{00000000-0005-0000-0000-0000B7110000}"/>
    <cellStyle name="Note 2 2 8 2" xfId="4358" xr:uid="{00000000-0005-0000-0000-0000B8110000}"/>
    <cellStyle name="Note 2 2 8 2 2" xfId="5675" xr:uid="{00000000-0005-0000-0000-0000B9110000}"/>
    <cellStyle name="Note 2 2 9" xfId="1313" xr:uid="{00000000-0005-0000-0000-0000BA110000}"/>
    <cellStyle name="Note 2 2 9 2" xfId="4359" xr:uid="{00000000-0005-0000-0000-0000BB110000}"/>
    <cellStyle name="Note 2 2 9 2 2" xfId="5646" xr:uid="{00000000-0005-0000-0000-0000BC110000}"/>
    <cellStyle name="Note 2 3" xfId="316" xr:uid="{00000000-0005-0000-0000-0000BD110000}"/>
    <cellStyle name="Note 2 3 2" xfId="523" xr:uid="{00000000-0005-0000-0000-0000BE110000}"/>
    <cellStyle name="Note 2 3 2 2" xfId="3821" xr:uid="{00000000-0005-0000-0000-0000BF110000}"/>
    <cellStyle name="Note 2 3 3" xfId="2464" xr:uid="{00000000-0005-0000-0000-0000C0110000}"/>
    <cellStyle name="Note 2 3 3 2" xfId="4549" xr:uid="{00000000-0005-0000-0000-0000C1110000}"/>
    <cellStyle name="Note 2 3 4" xfId="3063" xr:uid="{00000000-0005-0000-0000-0000C2110000}"/>
    <cellStyle name="Note 2 3 4 2" xfId="5148" xr:uid="{00000000-0005-0000-0000-0000C3110000}"/>
    <cellStyle name="Note 2 3 5" xfId="3714" xr:uid="{00000000-0005-0000-0000-0000C4110000}"/>
    <cellStyle name="Note 2 4" xfId="346" xr:uid="{00000000-0005-0000-0000-0000C5110000}"/>
    <cellStyle name="Note 2 4 2" xfId="3740" xr:uid="{00000000-0005-0000-0000-0000C6110000}"/>
    <cellStyle name="Note 2 5" xfId="2369" xr:uid="{00000000-0005-0000-0000-0000C7110000}"/>
    <cellStyle name="Note 2 5 2" xfId="4461" xr:uid="{00000000-0005-0000-0000-0000C8110000}"/>
    <cellStyle name="Note 2 6" xfId="2999" xr:uid="{00000000-0005-0000-0000-0000C9110000}"/>
    <cellStyle name="Note 2 6 2" xfId="5084" xr:uid="{00000000-0005-0000-0000-0000CA110000}"/>
    <cellStyle name="Note 2 7" xfId="3662" xr:uid="{00000000-0005-0000-0000-0000CB110000}"/>
    <cellStyle name="Note 2 8" xfId="5946" xr:uid="{00000000-0005-0000-0000-0000CC110000}"/>
    <cellStyle name="Note 3" xfId="251" xr:uid="{00000000-0005-0000-0000-0000CD110000}"/>
    <cellStyle name="Note 3 2" xfId="524" xr:uid="{00000000-0005-0000-0000-0000CE110000}"/>
    <cellStyle name="Note 3 2 2" xfId="2465" xr:uid="{00000000-0005-0000-0000-0000CF110000}"/>
    <cellStyle name="Note 3 2 2 2" xfId="4550" xr:uid="{00000000-0005-0000-0000-0000D0110000}"/>
    <cellStyle name="Note 3 2 3" xfId="3064" xr:uid="{00000000-0005-0000-0000-0000D1110000}"/>
    <cellStyle name="Note 3 2 3 2" xfId="5149" xr:uid="{00000000-0005-0000-0000-0000D2110000}"/>
    <cellStyle name="Note 3 2 4" xfId="3822" xr:uid="{00000000-0005-0000-0000-0000D3110000}"/>
    <cellStyle name="Note 3 3" xfId="464" xr:uid="{00000000-0005-0000-0000-0000D4110000}"/>
    <cellStyle name="Note 3 3 2" xfId="3763" xr:uid="{00000000-0005-0000-0000-0000D5110000}"/>
    <cellStyle name="Note 3 4" xfId="2406" xr:uid="{00000000-0005-0000-0000-0000D6110000}"/>
    <cellStyle name="Note 3 4 2" xfId="4491" xr:uid="{00000000-0005-0000-0000-0000D7110000}"/>
    <cellStyle name="Note 3 5" xfId="3005" xr:uid="{00000000-0005-0000-0000-0000D8110000}"/>
    <cellStyle name="Note 3 5 2" xfId="5090" xr:uid="{00000000-0005-0000-0000-0000D9110000}"/>
    <cellStyle name="Note 3 6" xfId="3649" xr:uid="{00000000-0005-0000-0000-0000DA110000}"/>
    <cellStyle name="Note 4" xfId="277" xr:uid="{00000000-0005-0000-0000-0000DB110000}"/>
    <cellStyle name="Note 4 2" xfId="544" xr:uid="{00000000-0005-0000-0000-0000DC110000}"/>
    <cellStyle name="Note 4 2 2" xfId="2485" xr:uid="{00000000-0005-0000-0000-0000DD110000}"/>
    <cellStyle name="Note 4 2 2 2" xfId="4570" xr:uid="{00000000-0005-0000-0000-0000DE110000}"/>
    <cellStyle name="Note 4 2 3" xfId="3084" xr:uid="{00000000-0005-0000-0000-0000DF110000}"/>
    <cellStyle name="Note 4 2 3 2" xfId="5169" xr:uid="{00000000-0005-0000-0000-0000E0110000}"/>
    <cellStyle name="Note 4 2 4" xfId="3842" xr:uid="{00000000-0005-0000-0000-0000E1110000}"/>
    <cellStyle name="Note 4 3" xfId="488" xr:uid="{00000000-0005-0000-0000-0000E2110000}"/>
    <cellStyle name="Note 4 3 2" xfId="3786" xr:uid="{00000000-0005-0000-0000-0000E3110000}"/>
    <cellStyle name="Note 4 4" xfId="2429" xr:uid="{00000000-0005-0000-0000-0000E4110000}"/>
    <cellStyle name="Note 4 4 2" xfId="4514" xr:uid="{00000000-0005-0000-0000-0000E5110000}"/>
    <cellStyle name="Note 4 5" xfId="3028" xr:uid="{00000000-0005-0000-0000-0000E6110000}"/>
    <cellStyle name="Note 4 5 2" xfId="5113" xr:uid="{00000000-0005-0000-0000-0000E7110000}"/>
    <cellStyle name="Note 4 6" xfId="3675" xr:uid="{00000000-0005-0000-0000-0000E8110000}"/>
    <cellStyle name="Note 5" xfId="303" xr:uid="{00000000-0005-0000-0000-0000E9110000}"/>
    <cellStyle name="Note 5 2" xfId="3701" xr:uid="{00000000-0005-0000-0000-0000EA110000}"/>
    <cellStyle name="Note 6" xfId="332" xr:uid="{00000000-0005-0000-0000-0000EB110000}"/>
    <cellStyle name="Note 6 2" xfId="3727" xr:uid="{00000000-0005-0000-0000-0000EC110000}"/>
    <cellStyle name="Note 7" xfId="359" xr:uid="{00000000-0005-0000-0000-0000ED110000}"/>
    <cellStyle name="Note 8" xfId="2356" xr:uid="{00000000-0005-0000-0000-0000EE110000}"/>
    <cellStyle name="Note 8 2" xfId="4448" xr:uid="{00000000-0005-0000-0000-0000EF110000}"/>
    <cellStyle name="Note 9" xfId="2971" xr:uid="{00000000-0005-0000-0000-0000F0110000}"/>
    <cellStyle name="Note 9 2" xfId="5056" xr:uid="{00000000-0005-0000-0000-0000F1110000}"/>
    <cellStyle name="Output" xfId="8" builtinId="21" customBuiltin="1"/>
    <cellStyle name="Output 2" xfId="388" xr:uid="{00000000-0005-0000-0000-0000F3110000}"/>
    <cellStyle name="Output 2 2" xfId="456" xr:uid="{00000000-0005-0000-0000-0000F4110000}"/>
    <cellStyle name="Output 2 2 10" xfId="1314" xr:uid="{00000000-0005-0000-0000-0000F5110000}"/>
    <cellStyle name="Output 2 2 10 2" xfId="4360" xr:uid="{00000000-0005-0000-0000-0000F6110000}"/>
    <cellStyle name="Output 2 2 10 2 2" xfId="5732" xr:uid="{00000000-0005-0000-0000-0000F7110000}"/>
    <cellStyle name="Output 2 2 10 2 2 2" xfId="6045" xr:uid="{00000000-0005-0000-0000-0000F8110000}"/>
    <cellStyle name="Output 2 2 10 2 3" xfId="5825" xr:uid="{00000000-0005-0000-0000-0000F9110000}"/>
    <cellStyle name="Output 2 2 11" xfId="1315" xr:uid="{00000000-0005-0000-0000-0000FA110000}"/>
    <cellStyle name="Output 2 2 11 2" xfId="4361" xr:uid="{00000000-0005-0000-0000-0000FB110000}"/>
    <cellStyle name="Output 2 2 11 2 2" xfId="5787" xr:uid="{00000000-0005-0000-0000-0000FC110000}"/>
    <cellStyle name="Output 2 2 11 2 2 2" xfId="6068" xr:uid="{00000000-0005-0000-0000-0000FD110000}"/>
    <cellStyle name="Output 2 2 11 2 3" xfId="5819" xr:uid="{00000000-0005-0000-0000-0000FE110000}"/>
    <cellStyle name="Output 2 2 12" xfId="1316" xr:uid="{00000000-0005-0000-0000-0000FF110000}"/>
    <cellStyle name="Output 2 2 12 2" xfId="4362" xr:uid="{00000000-0005-0000-0000-000000120000}"/>
    <cellStyle name="Output 2 2 12 2 2" xfId="5705" xr:uid="{00000000-0005-0000-0000-000001120000}"/>
    <cellStyle name="Output 2 2 12 2 2 2" xfId="6034" xr:uid="{00000000-0005-0000-0000-000002120000}"/>
    <cellStyle name="Output 2 2 12 2 3" xfId="5837" xr:uid="{00000000-0005-0000-0000-000003120000}"/>
    <cellStyle name="Output 2 2 13" xfId="1317" xr:uid="{00000000-0005-0000-0000-000004120000}"/>
    <cellStyle name="Output 2 2 13 2" xfId="4363" xr:uid="{00000000-0005-0000-0000-000005120000}"/>
    <cellStyle name="Output 2 2 13 2 2" xfId="5759" xr:uid="{00000000-0005-0000-0000-000006120000}"/>
    <cellStyle name="Output 2 2 13 2 2 2" xfId="6056" xr:uid="{00000000-0005-0000-0000-000007120000}"/>
    <cellStyle name="Output 2 2 13 2 3" xfId="5847" xr:uid="{00000000-0005-0000-0000-000008120000}"/>
    <cellStyle name="Output 2 2 14" xfId="1318" xr:uid="{00000000-0005-0000-0000-000009120000}"/>
    <cellStyle name="Output 2 2 14 2" xfId="4364" xr:uid="{00000000-0005-0000-0000-00000A120000}"/>
    <cellStyle name="Output 2 2 14 2 2" xfId="5674" xr:uid="{00000000-0005-0000-0000-00000B120000}"/>
    <cellStyle name="Output 2 2 14 2 2 2" xfId="6022" xr:uid="{00000000-0005-0000-0000-00000C120000}"/>
    <cellStyle name="Output 2 2 14 2 3" xfId="5830" xr:uid="{00000000-0005-0000-0000-00000D120000}"/>
    <cellStyle name="Output 2 2 15" xfId="1319" xr:uid="{00000000-0005-0000-0000-00000E120000}"/>
    <cellStyle name="Output 2 2 15 2" xfId="4365" xr:uid="{00000000-0005-0000-0000-00000F120000}"/>
    <cellStyle name="Output 2 2 15 2 2" xfId="5645" xr:uid="{00000000-0005-0000-0000-000010120000}"/>
    <cellStyle name="Output 2 2 15 2 2 2" xfId="6011" xr:uid="{00000000-0005-0000-0000-000011120000}"/>
    <cellStyle name="Output 2 2 15 2 3" xfId="5842" xr:uid="{00000000-0005-0000-0000-000012120000}"/>
    <cellStyle name="Output 2 2 16" xfId="1320" xr:uid="{00000000-0005-0000-0000-000013120000}"/>
    <cellStyle name="Output 2 2 16 2" xfId="4366" xr:uid="{00000000-0005-0000-0000-000014120000}"/>
    <cellStyle name="Output 2 2 16 2 2" xfId="5731" xr:uid="{00000000-0005-0000-0000-000015120000}"/>
    <cellStyle name="Output 2 2 16 2 2 2" xfId="6044" xr:uid="{00000000-0005-0000-0000-000016120000}"/>
    <cellStyle name="Output 2 2 16 2 3" xfId="5824" xr:uid="{00000000-0005-0000-0000-000017120000}"/>
    <cellStyle name="Output 2 2 17" xfId="1321" xr:uid="{00000000-0005-0000-0000-000018120000}"/>
    <cellStyle name="Output 2 2 17 2" xfId="4367" xr:uid="{00000000-0005-0000-0000-000019120000}"/>
    <cellStyle name="Output 2 2 17 2 2" xfId="5786" xr:uid="{00000000-0005-0000-0000-00001A120000}"/>
    <cellStyle name="Output 2 2 17 2 2 2" xfId="6067" xr:uid="{00000000-0005-0000-0000-00001B120000}"/>
    <cellStyle name="Output 2 2 17 2 3" xfId="5818" xr:uid="{00000000-0005-0000-0000-00001C120000}"/>
    <cellStyle name="Output 2 2 18" xfId="1322" xr:uid="{00000000-0005-0000-0000-00001D120000}"/>
    <cellStyle name="Output 2 2 18 2" xfId="4368" xr:uid="{00000000-0005-0000-0000-00001E120000}"/>
    <cellStyle name="Output 2 2 18 2 2" xfId="5704" xr:uid="{00000000-0005-0000-0000-00001F120000}"/>
    <cellStyle name="Output 2 2 18 2 2 2" xfId="6033" xr:uid="{00000000-0005-0000-0000-000020120000}"/>
    <cellStyle name="Output 2 2 18 2 3" xfId="5836" xr:uid="{00000000-0005-0000-0000-000021120000}"/>
    <cellStyle name="Output 2 2 19" xfId="1323" xr:uid="{00000000-0005-0000-0000-000022120000}"/>
    <cellStyle name="Output 2 2 19 2" xfId="4369" xr:uid="{00000000-0005-0000-0000-000023120000}"/>
    <cellStyle name="Output 2 2 19 2 2" xfId="5758" xr:uid="{00000000-0005-0000-0000-000024120000}"/>
    <cellStyle name="Output 2 2 19 2 2 2" xfId="6055" xr:uid="{00000000-0005-0000-0000-000025120000}"/>
    <cellStyle name="Output 2 2 19 2 3" xfId="5846" xr:uid="{00000000-0005-0000-0000-000026120000}"/>
    <cellStyle name="Output 2 2 2" xfId="1324" xr:uid="{00000000-0005-0000-0000-000027120000}"/>
    <cellStyle name="Output 2 2 2 2" xfId="4370" xr:uid="{00000000-0005-0000-0000-000028120000}"/>
    <cellStyle name="Output 2 2 2 2 2" xfId="5673" xr:uid="{00000000-0005-0000-0000-000029120000}"/>
    <cellStyle name="Output 2 2 2 2 2 2" xfId="6021" xr:uid="{00000000-0005-0000-0000-00002A120000}"/>
    <cellStyle name="Output 2 2 2 2 3" xfId="5829" xr:uid="{00000000-0005-0000-0000-00002B120000}"/>
    <cellStyle name="Output 2 2 20" xfId="1325" xr:uid="{00000000-0005-0000-0000-00002C120000}"/>
    <cellStyle name="Output 2 2 20 2" xfId="4371" xr:uid="{00000000-0005-0000-0000-00002D120000}"/>
    <cellStyle name="Output 2 2 20 2 2" xfId="5644" xr:uid="{00000000-0005-0000-0000-00002E120000}"/>
    <cellStyle name="Output 2 2 20 2 2 2" xfId="6010" xr:uid="{00000000-0005-0000-0000-00002F120000}"/>
    <cellStyle name="Output 2 2 20 2 3" xfId="5841" xr:uid="{00000000-0005-0000-0000-000030120000}"/>
    <cellStyle name="Output 2 2 21" xfId="1326" xr:uid="{00000000-0005-0000-0000-000031120000}"/>
    <cellStyle name="Output 2 2 21 2" xfId="4372" xr:uid="{00000000-0005-0000-0000-000032120000}"/>
    <cellStyle name="Output 2 2 21 2 2" xfId="5730" xr:uid="{00000000-0005-0000-0000-000033120000}"/>
    <cellStyle name="Output 2 2 21 2 2 2" xfId="6043" xr:uid="{00000000-0005-0000-0000-000034120000}"/>
    <cellStyle name="Output 2 2 21 2 3" xfId="5823" xr:uid="{00000000-0005-0000-0000-000035120000}"/>
    <cellStyle name="Output 2 2 22" xfId="1327" xr:uid="{00000000-0005-0000-0000-000036120000}"/>
    <cellStyle name="Output 2 2 22 2" xfId="4373" xr:uid="{00000000-0005-0000-0000-000037120000}"/>
    <cellStyle name="Output 2 2 22 2 2" xfId="5785" xr:uid="{00000000-0005-0000-0000-000038120000}"/>
    <cellStyle name="Output 2 2 22 2 2 2" xfId="6066" xr:uid="{00000000-0005-0000-0000-000039120000}"/>
    <cellStyle name="Output 2 2 22 2 3" xfId="5817" xr:uid="{00000000-0005-0000-0000-00003A120000}"/>
    <cellStyle name="Output 2 2 23" xfId="1328" xr:uid="{00000000-0005-0000-0000-00003B120000}"/>
    <cellStyle name="Output 2 2 23 2" xfId="4374" xr:uid="{00000000-0005-0000-0000-00003C120000}"/>
    <cellStyle name="Output 2 2 23 2 2" xfId="5703" xr:uid="{00000000-0005-0000-0000-00003D120000}"/>
    <cellStyle name="Output 2 2 23 2 2 2" xfId="6032" xr:uid="{00000000-0005-0000-0000-00003E120000}"/>
    <cellStyle name="Output 2 2 23 2 3" xfId="5835" xr:uid="{00000000-0005-0000-0000-00003F120000}"/>
    <cellStyle name="Output 2 2 24" xfId="1329" xr:uid="{00000000-0005-0000-0000-000040120000}"/>
    <cellStyle name="Output 2 2 24 2" xfId="4375" xr:uid="{00000000-0005-0000-0000-000041120000}"/>
    <cellStyle name="Output 2 2 24 2 2" xfId="5757" xr:uid="{00000000-0005-0000-0000-000042120000}"/>
    <cellStyle name="Output 2 2 24 2 2 2" xfId="6054" xr:uid="{00000000-0005-0000-0000-000043120000}"/>
    <cellStyle name="Output 2 2 24 2 3" xfId="5845" xr:uid="{00000000-0005-0000-0000-000044120000}"/>
    <cellStyle name="Output 2 2 25" xfId="1330" xr:uid="{00000000-0005-0000-0000-000045120000}"/>
    <cellStyle name="Output 2 2 25 2" xfId="4376" xr:uid="{00000000-0005-0000-0000-000046120000}"/>
    <cellStyle name="Output 2 2 25 2 2" xfId="5672" xr:uid="{00000000-0005-0000-0000-000047120000}"/>
    <cellStyle name="Output 2 2 25 2 2 2" xfId="6020" xr:uid="{00000000-0005-0000-0000-000048120000}"/>
    <cellStyle name="Output 2 2 25 2 3" xfId="5828" xr:uid="{00000000-0005-0000-0000-000049120000}"/>
    <cellStyle name="Output 2 2 26" xfId="1331" xr:uid="{00000000-0005-0000-0000-00004A120000}"/>
    <cellStyle name="Output 2 2 26 2" xfId="4377" xr:uid="{00000000-0005-0000-0000-00004B120000}"/>
    <cellStyle name="Output 2 2 26 2 2" xfId="5643" xr:uid="{00000000-0005-0000-0000-00004C120000}"/>
    <cellStyle name="Output 2 2 26 2 2 2" xfId="6009" xr:uid="{00000000-0005-0000-0000-00004D120000}"/>
    <cellStyle name="Output 2 2 26 2 3" xfId="5840" xr:uid="{00000000-0005-0000-0000-00004E120000}"/>
    <cellStyle name="Output 2 2 27" xfId="1332" xr:uid="{00000000-0005-0000-0000-00004F120000}"/>
    <cellStyle name="Output 2 2 27 2" xfId="4378" xr:uid="{00000000-0005-0000-0000-000050120000}"/>
    <cellStyle name="Output 2 2 27 2 2" xfId="5729" xr:uid="{00000000-0005-0000-0000-000051120000}"/>
    <cellStyle name="Output 2 2 27 2 2 2" xfId="6042" xr:uid="{00000000-0005-0000-0000-000052120000}"/>
    <cellStyle name="Output 2 2 27 2 3" xfId="5822" xr:uid="{00000000-0005-0000-0000-000053120000}"/>
    <cellStyle name="Output 2 2 28" xfId="1333" xr:uid="{00000000-0005-0000-0000-000054120000}"/>
    <cellStyle name="Output 2 2 28 2" xfId="4379" xr:uid="{00000000-0005-0000-0000-000055120000}"/>
    <cellStyle name="Output 2 2 28 2 2" xfId="5784" xr:uid="{00000000-0005-0000-0000-000056120000}"/>
    <cellStyle name="Output 2 2 28 2 2 2" xfId="6065" xr:uid="{00000000-0005-0000-0000-000057120000}"/>
    <cellStyle name="Output 2 2 28 2 3" xfId="5816" xr:uid="{00000000-0005-0000-0000-000058120000}"/>
    <cellStyle name="Output 2 2 29" xfId="1334" xr:uid="{00000000-0005-0000-0000-000059120000}"/>
    <cellStyle name="Output 2 2 29 2" xfId="4380" xr:uid="{00000000-0005-0000-0000-00005A120000}"/>
    <cellStyle name="Output 2 2 29 2 2" xfId="5702" xr:uid="{00000000-0005-0000-0000-00005B120000}"/>
    <cellStyle name="Output 2 2 29 2 2 2" xfId="6031" xr:uid="{00000000-0005-0000-0000-00005C120000}"/>
    <cellStyle name="Output 2 2 29 2 3" xfId="5834" xr:uid="{00000000-0005-0000-0000-00005D120000}"/>
    <cellStyle name="Output 2 2 3" xfId="1335" xr:uid="{00000000-0005-0000-0000-00005E120000}"/>
    <cellStyle name="Output 2 2 3 2" xfId="4381" xr:uid="{00000000-0005-0000-0000-00005F120000}"/>
    <cellStyle name="Output 2 2 3 2 2" xfId="5756" xr:uid="{00000000-0005-0000-0000-000060120000}"/>
    <cellStyle name="Output 2 2 3 2 2 2" xfId="6053" xr:uid="{00000000-0005-0000-0000-000061120000}"/>
    <cellStyle name="Output 2 2 3 2 3" xfId="5844" xr:uid="{00000000-0005-0000-0000-000062120000}"/>
    <cellStyle name="Output 2 2 30" xfId="1336" xr:uid="{00000000-0005-0000-0000-000063120000}"/>
    <cellStyle name="Output 2 2 30 2" xfId="4382" xr:uid="{00000000-0005-0000-0000-000064120000}"/>
    <cellStyle name="Output 2 2 30 2 2" xfId="5671" xr:uid="{00000000-0005-0000-0000-000065120000}"/>
    <cellStyle name="Output 2 2 30 2 2 2" xfId="6019" xr:uid="{00000000-0005-0000-0000-000066120000}"/>
    <cellStyle name="Output 2 2 30 2 3" xfId="5827" xr:uid="{00000000-0005-0000-0000-000067120000}"/>
    <cellStyle name="Output 2 2 31" xfId="1337" xr:uid="{00000000-0005-0000-0000-000068120000}"/>
    <cellStyle name="Output 2 2 31 2" xfId="4383" xr:uid="{00000000-0005-0000-0000-000069120000}"/>
    <cellStyle name="Output 2 2 31 2 2" xfId="5642" xr:uid="{00000000-0005-0000-0000-00006A120000}"/>
    <cellStyle name="Output 2 2 31 2 2 2" xfId="6008" xr:uid="{00000000-0005-0000-0000-00006B120000}"/>
    <cellStyle name="Output 2 2 31 2 3" xfId="5839" xr:uid="{00000000-0005-0000-0000-00006C120000}"/>
    <cellStyle name="Output 2 2 32" xfId="1338" xr:uid="{00000000-0005-0000-0000-00006D120000}"/>
    <cellStyle name="Output 2 2 32 2" xfId="4384" xr:uid="{00000000-0005-0000-0000-00006E120000}"/>
    <cellStyle name="Output 2 2 32 2 2" xfId="5728" xr:uid="{00000000-0005-0000-0000-00006F120000}"/>
    <cellStyle name="Output 2 2 32 2 2 2" xfId="6041" xr:uid="{00000000-0005-0000-0000-000070120000}"/>
    <cellStyle name="Output 2 2 32 2 3" xfId="5821" xr:uid="{00000000-0005-0000-0000-000071120000}"/>
    <cellStyle name="Output 2 2 33" xfId="1339" xr:uid="{00000000-0005-0000-0000-000072120000}"/>
    <cellStyle name="Output 2 2 33 2" xfId="4385" xr:uid="{00000000-0005-0000-0000-000073120000}"/>
    <cellStyle name="Output 2 2 33 2 2" xfId="5783" xr:uid="{00000000-0005-0000-0000-000074120000}"/>
    <cellStyle name="Output 2 2 33 2 2 2" xfId="6064" xr:uid="{00000000-0005-0000-0000-000075120000}"/>
    <cellStyle name="Output 2 2 33 2 3" xfId="5815" xr:uid="{00000000-0005-0000-0000-000076120000}"/>
    <cellStyle name="Output 2 2 34" xfId="1340" xr:uid="{00000000-0005-0000-0000-000077120000}"/>
    <cellStyle name="Output 2 2 34 2" xfId="4386" xr:uid="{00000000-0005-0000-0000-000078120000}"/>
    <cellStyle name="Output 2 2 34 2 2" xfId="5701" xr:uid="{00000000-0005-0000-0000-000079120000}"/>
    <cellStyle name="Output 2 2 34 2 2 2" xfId="6030" xr:uid="{00000000-0005-0000-0000-00007A120000}"/>
    <cellStyle name="Output 2 2 34 2 3" xfId="5833" xr:uid="{00000000-0005-0000-0000-00007B120000}"/>
    <cellStyle name="Output 2 2 35" xfId="3760" xr:uid="{00000000-0005-0000-0000-00007C120000}"/>
    <cellStyle name="Output 2 2 35 2" xfId="5776" xr:uid="{00000000-0005-0000-0000-00007D120000}"/>
    <cellStyle name="Output 2 2 35 2 2" xfId="6057" xr:uid="{00000000-0005-0000-0000-00007E120000}"/>
    <cellStyle name="Output 2 2 35 3" xfId="5831" xr:uid="{00000000-0005-0000-0000-00007F120000}"/>
    <cellStyle name="Output 2 2 4" xfId="1341" xr:uid="{00000000-0005-0000-0000-000080120000}"/>
    <cellStyle name="Output 2 2 4 2" xfId="4387" xr:uid="{00000000-0005-0000-0000-000081120000}"/>
    <cellStyle name="Output 2 2 4 2 2" xfId="5755" xr:uid="{00000000-0005-0000-0000-000082120000}"/>
    <cellStyle name="Output 2 2 4 2 2 2" xfId="6052" xr:uid="{00000000-0005-0000-0000-000083120000}"/>
    <cellStyle name="Output 2 2 4 2 3" xfId="5843" xr:uid="{00000000-0005-0000-0000-000084120000}"/>
    <cellStyle name="Output 2 2 5" xfId="1342" xr:uid="{00000000-0005-0000-0000-000085120000}"/>
    <cellStyle name="Output 2 2 5 2" xfId="4388" xr:uid="{00000000-0005-0000-0000-000086120000}"/>
    <cellStyle name="Output 2 2 5 2 2" xfId="5670" xr:uid="{00000000-0005-0000-0000-000087120000}"/>
    <cellStyle name="Output 2 2 5 2 2 2" xfId="6018" xr:uid="{00000000-0005-0000-0000-000088120000}"/>
    <cellStyle name="Output 2 2 5 2 3" xfId="5826" xr:uid="{00000000-0005-0000-0000-000089120000}"/>
    <cellStyle name="Output 2 2 6" xfId="1343" xr:uid="{00000000-0005-0000-0000-00008A120000}"/>
    <cellStyle name="Output 2 2 6 2" xfId="4389" xr:uid="{00000000-0005-0000-0000-00008B120000}"/>
    <cellStyle name="Output 2 2 6 2 2" xfId="5641" xr:uid="{00000000-0005-0000-0000-00008C120000}"/>
    <cellStyle name="Output 2 2 6 2 2 2" xfId="6007" xr:uid="{00000000-0005-0000-0000-00008D120000}"/>
    <cellStyle name="Output 2 2 6 2 3" xfId="5838" xr:uid="{00000000-0005-0000-0000-00008E120000}"/>
    <cellStyle name="Output 2 2 7" xfId="1344" xr:uid="{00000000-0005-0000-0000-00008F120000}"/>
    <cellStyle name="Output 2 2 7 2" xfId="4390" xr:uid="{00000000-0005-0000-0000-000090120000}"/>
    <cellStyle name="Output 2 2 7 2 2" xfId="5727" xr:uid="{00000000-0005-0000-0000-000091120000}"/>
    <cellStyle name="Output 2 2 7 2 2 2" xfId="6040" xr:uid="{00000000-0005-0000-0000-000092120000}"/>
    <cellStyle name="Output 2 2 7 2 3" xfId="5820" xr:uid="{00000000-0005-0000-0000-000093120000}"/>
    <cellStyle name="Output 2 2 8" xfId="1345" xr:uid="{00000000-0005-0000-0000-000094120000}"/>
    <cellStyle name="Output 2 2 8 2" xfId="4391" xr:uid="{00000000-0005-0000-0000-000095120000}"/>
    <cellStyle name="Output 2 2 8 2 2" xfId="5782" xr:uid="{00000000-0005-0000-0000-000096120000}"/>
    <cellStyle name="Output 2 2 8 2 2 2" xfId="6063" xr:uid="{00000000-0005-0000-0000-000097120000}"/>
    <cellStyle name="Output 2 2 8 2 3" xfId="5814" xr:uid="{00000000-0005-0000-0000-000098120000}"/>
    <cellStyle name="Output 2 2 9" xfId="1346" xr:uid="{00000000-0005-0000-0000-000099120000}"/>
    <cellStyle name="Output 2 2 9 2" xfId="4392" xr:uid="{00000000-0005-0000-0000-00009A120000}"/>
    <cellStyle name="Output 2 2 9 2 2" xfId="5700" xr:uid="{00000000-0005-0000-0000-00009B120000}"/>
    <cellStyle name="Output 2 2 9 2 2 2" xfId="6029" xr:uid="{00000000-0005-0000-0000-00009C120000}"/>
    <cellStyle name="Output 2 2 9 2 3" xfId="5832" xr:uid="{00000000-0005-0000-0000-00009D120000}"/>
    <cellStyle name="Output 2 3" xfId="5947" xr:uid="{00000000-0005-0000-0000-00009E120000}"/>
    <cellStyle name="Output 2 3 2" xfId="6072" xr:uid="{00000000-0005-0000-0000-00009F120000}"/>
    <cellStyle name="Output 2 4" xfId="5963" xr:uid="{00000000-0005-0000-0000-0000A0120000}"/>
    <cellStyle name="Percent 2" xfId="74" xr:uid="{00000000-0005-0000-0000-0000A1120000}"/>
    <cellStyle name="Percent 2 2" xfId="104" xr:uid="{00000000-0005-0000-0000-0000A2120000}"/>
    <cellStyle name="Percent 2 2 2" xfId="1347" xr:uid="{00000000-0005-0000-0000-0000A3120000}"/>
    <cellStyle name="Percent 2 2 3" xfId="404" xr:uid="{00000000-0005-0000-0000-0000A4120000}"/>
    <cellStyle name="Percent 2 3" xfId="103" xr:uid="{00000000-0005-0000-0000-0000A5120000}"/>
    <cellStyle name="Percent 2 4" xfId="1348" xr:uid="{00000000-0005-0000-0000-0000A6120000}"/>
    <cellStyle name="Percent 2 5" xfId="2925" xr:uid="{00000000-0005-0000-0000-0000A7120000}"/>
    <cellStyle name="Percent 2 5 2" xfId="5010" xr:uid="{00000000-0005-0000-0000-0000A8120000}"/>
    <cellStyle name="Percent 2 6" xfId="2986" xr:uid="{00000000-0005-0000-0000-0000A9120000}"/>
    <cellStyle name="Percent 2 6 2" xfId="5071" xr:uid="{00000000-0005-0000-0000-0000AA120000}"/>
    <cellStyle name="Percent 2 7" xfId="3524" xr:uid="{00000000-0005-0000-0000-0000AB120000}"/>
    <cellStyle name="Percent 2 8" xfId="5633" xr:uid="{00000000-0005-0000-0000-0000AC120000}"/>
    <cellStyle name="Percent 3" xfId="116" xr:uid="{00000000-0005-0000-0000-0000AD120000}"/>
    <cellStyle name="Percent 3 2" xfId="1350" xr:uid="{00000000-0005-0000-0000-0000AE120000}"/>
    <cellStyle name="Percent 3 3" xfId="1349" xr:uid="{00000000-0005-0000-0000-0000AF120000}"/>
    <cellStyle name="Percent 4" xfId="1351" xr:uid="{00000000-0005-0000-0000-0000B0120000}"/>
    <cellStyle name="Percent 4 2" xfId="1352" xr:uid="{00000000-0005-0000-0000-0000B1120000}"/>
    <cellStyle name="Percent 5" xfId="1353" xr:uid="{00000000-0005-0000-0000-0000B2120000}"/>
    <cellStyle name="Percent 5 2" xfId="1354" xr:uid="{00000000-0005-0000-0000-0000B3120000}"/>
    <cellStyle name="Percent 5 2 2" xfId="1355" xr:uid="{00000000-0005-0000-0000-0000B4120000}"/>
    <cellStyle name="Percent 5 3" xfId="1356" xr:uid="{00000000-0005-0000-0000-0000B5120000}"/>
    <cellStyle name="rgt_arm14_Money_900" xfId="225" xr:uid="{00000000-0005-0000-0000-0000B6120000}"/>
    <cellStyle name="SN_241" xfId="38" xr:uid="{00000000-0005-0000-0000-0000B7120000}"/>
    <cellStyle name="SN_241 2" xfId="42" xr:uid="{00000000-0005-0000-0000-0000B8120000}"/>
    <cellStyle name="SN_b" xfId="35" xr:uid="{00000000-0005-0000-0000-0000B9120000}"/>
    <cellStyle name="Style 1" xfId="105" xr:uid="{00000000-0005-0000-0000-0000BA120000}"/>
    <cellStyle name="Style 1 2" xfId="457" xr:uid="{00000000-0005-0000-0000-0000BB120000}"/>
    <cellStyle name="Style 1 2 2" xfId="481" xr:uid="{00000000-0005-0000-0000-0000BC120000}"/>
    <cellStyle name="Style 1_verchnakan_ax21-25_2018" xfId="458" xr:uid="{00000000-0005-0000-0000-0000BD120000}"/>
    <cellStyle name="Title" xfId="5804" builtinId="15" customBuiltin="1"/>
    <cellStyle name="Title 2" xfId="250" xr:uid="{00000000-0005-0000-0000-0000BF120000}"/>
    <cellStyle name="Title 2 2" xfId="459" xr:uid="{00000000-0005-0000-0000-0000C0120000}"/>
    <cellStyle name="Title 2 3" xfId="361" xr:uid="{00000000-0005-0000-0000-0000C1120000}"/>
    <cellStyle name="Title 3" xfId="391" xr:uid="{00000000-0005-0000-0000-0000C2120000}"/>
    <cellStyle name="Title 4" xfId="46" xr:uid="{00000000-0005-0000-0000-0000C3120000}"/>
    <cellStyle name="Total" xfId="15" builtinId="25" customBuiltin="1"/>
    <cellStyle name="Total 2" xfId="396" xr:uid="{00000000-0005-0000-0000-0000C5120000}"/>
    <cellStyle name="Total 2 2" xfId="460" xr:uid="{00000000-0005-0000-0000-0000C6120000}"/>
    <cellStyle name="Total 2 2 10" xfId="1357" xr:uid="{00000000-0005-0000-0000-0000C7120000}"/>
    <cellStyle name="Total 2 2 10 2" xfId="4393" xr:uid="{00000000-0005-0000-0000-0000C8120000}"/>
    <cellStyle name="Total 2 2 10 2 2" xfId="5754" xr:uid="{00000000-0005-0000-0000-0000C9120000}"/>
    <cellStyle name="Total 2 2 10 2 2 2" xfId="6051" xr:uid="{00000000-0005-0000-0000-0000CA120000}"/>
    <cellStyle name="Total 2 2 10 2 3" xfId="5968" xr:uid="{00000000-0005-0000-0000-0000CB120000}"/>
    <cellStyle name="Total 2 2 11" xfId="1358" xr:uid="{00000000-0005-0000-0000-0000CC120000}"/>
    <cellStyle name="Total 2 2 11 2" xfId="4394" xr:uid="{00000000-0005-0000-0000-0000CD120000}"/>
    <cellStyle name="Total 2 2 11 2 2" xfId="5669" xr:uid="{00000000-0005-0000-0000-0000CE120000}"/>
    <cellStyle name="Total 2 2 11 2 2 2" xfId="6017" xr:uid="{00000000-0005-0000-0000-0000CF120000}"/>
    <cellStyle name="Total 2 2 11 2 3" xfId="5969" xr:uid="{00000000-0005-0000-0000-0000D0120000}"/>
    <cellStyle name="Total 2 2 12" xfId="1359" xr:uid="{00000000-0005-0000-0000-0000D1120000}"/>
    <cellStyle name="Total 2 2 12 2" xfId="4395" xr:uid="{00000000-0005-0000-0000-0000D2120000}"/>
    <cellStyle name="Total 2 2 12 2 2" xfId="5640" xr:uid="{00000000-0005-0000-0000-0000D3120000}"/>
    <cellStyle name="Total 2 2 12 2 2 2" xfId="6006" xr:uid="{00000000-0005-0000-0000-0000D4120000}"/>
    <cellStyle name="Total 2 2 12 2 3" xfId="5970" xr:uid="{00000000-0005-0000-0000-0000D5120000}"/>
    <cellStyle name="Total 2 2 13" xfId="1360" xr:uid="{00000000-0005-0000-0000-0000D6120000}"/>
    <cellStyle name="Total 2 2 13 2" xfId="4396" xr:uid="{00000000-0005-0000-0000-0000D7120000}"/>
    <cellStyle name="Total 2 2 13 2 2" xfId="5726" xr:uid="{00000000-0005-0000-0000-0000D8120000}"/>
    <cellStyle name="Total 2 2 13 2 2 2" xfId="6039" xr:uid="{00000000-0005-0000-0000-0000D9120000}"/>
    <cellStyle name="Total 2 2 13 2 3" xfId="5971" xr:uid="{00000000-0005-0000-0000-0000DA120000}"/>
    <cellStyle name="Total 2 2 14" xfId="1361" xr:uid="{00000000-0005-0000-0000-0000DB120000}"/>
    <cellStyle name="Total 2 2 14 2" xfId="4397" xr:uid="{00000000-0005-0000-0000-0000DC120000}"/>
    <cellStyle name="Total 2 2 14 2 2" xfId="5781" xr:uid="{00000000-0005-0000-0000-0000DD120000}"/>
    <cellStyle name="Total 2 2 14 2 2 2" xfId="6062" xr:uid="{00000000-0005-0000-0000-0000DE120000}"/>
    <cellStyle name="Total 2 2 14 2 3" xfId="5972" xr:uid="{00000000-0005-0000-0000-0000DF120000}"/>
    <cellStyle name="Total 2 2 15" xfId="1362" xr:uid="{00000000-0005-0000-0000-0000E0120000}"/>
    <cellStyle name="Total 2 2 15 2" xfId="4398" xr:uid="{00000000-0005-0000-0000-0000E1120000}"/>
    <cellStyle name="Total 2 2 15 2 2" xfId="5699" xr:uid="{00000000-0005-0000-0000-0000E2120000}"/>
    <cellStyle name="Total 2 2 15 2 2 2" xfId="6028" xr:uid="{00000000-0005-0000-0000-0000E3120000}"/>
    <cellStyle name="Total 2 2 15 2 3" xfId="5973" xr:uid="{00000000-0005-0000-0000-0000E4120000}"/>
    <cellStyle name="Total 2 2 16" xfId="1363" xr:uid="{00000000-0005-0000-0000-0000E5120000}"/>
    <cellStyle name="Total 2 2 16 2" xfId="4399" xr:uid="{00000000-0005-0000-0000-0000E6120000}"/>
    <cellStyle name="Total 2 2 16 2 2" xfId="5753" xr:uid="{00000000-0005-0000-0000-0000E7120000}"/>
    <cellStyle name="Total 2 2 16 2 2 2" xfId="6050" xr:uid="{00000000-0005-0000-0000-0000E8120000}"/>
    <cellStyle name="Total 2 2 16 2 3" xfId="5974" xr:uid="{00000000-0005-0000-0000-0000E9120000}"/>
    <cellStyle name="Total 2 2 17" xfId="1364" xr:uid="{00000000-0005-0000-0000-0000EA120000}"/>
    <cellStyle name="Total 2 2 17 2" xfId="4400" xr:uid="{00000000-0005-0000-0000-0000EB120000}"/>
    <cellStyle name="Total 2 2 17 2 2" xfId="5668" xr:uid="{00000000-0005-0000-0000-0000EC120000}"/>
    <cellStyle name="Total 2 2 17 2 2 2" xfId="6016" xr:uid="{00000000-0005-0000-0000-0000ED120000}"/>
    <cellStyle name="Total 2 2 17 2 3" xfId="5975" xr:uid="{00000000-0005-0000-0000-0000EE120000}"/>
    <cellStyle name="Total 2 2 18" xfId="1365" xr:uid="{00000000-0005-0000-0000-0000EF120000}"/>
    <cellStyle name="Total 2 2 18 2" xfId="4401" xr:uid="{00000000-0005-0000-0000-0000F0120000}"/>
    <cellStyle name="Total 2 2 18 2 2" xfId="5639" xr:uid="{00000000-0005-0000-0000-0000F1120000}"/>
    <cellStyle name="Total 2 2 18 2 2 2" xfId="6005" xr:uid="{00000000-0005-0000-0000-0000F2120000}"/>
    <cellStyle name="Total 2 2 18 2 3" xfId="5976" xr:uid="{00000000-0005-0000-0000-0000F3120000}"/>
    <cellStyle name="Total 2 2 19" xfId="1366" xr:uid="{00000000-0005-0000-0000-0000F4120000}"/>
    <cellStyle name="Total 2 2 19 2" xfId="4402" xr:uid="{00000000-0005-0000-0000-0000F5120000}"/>
    <cellStyle name="Total 2 2 19 2 2" xfId="5725" xr:uid="{00000000-0005-0000-0000-0000F6120000}"/>
    <cellStyle name="Total 2 2 19 2 2 2" xfId="6038" xr:uid="{00000000-0005-0000-0000-0000F7120000}"/>
    <cellStyle name="Total 2 2 19 2 3" xfId="5977" xr:uid="{00000000-0005-0000-0000-0000F8120000}"/>
    <cellStyle name="Total 2 2 2" xfId="1367" xr:uid="{00000000-0005-0000-0000-0000F9120000}"/>
    <cellStyle name="Total 2 2 2 2" xfId="4403" xr:uid="{00000000-0005-0000-0000-0000FA120000}"/>
    <cellStyle name="Total 2 2 2 2 2" xfId="5780" xr:uid="{00000000-0005-0000-0000-0000FB120000}"/>
    <cellStyle name="Total 2 2 2 2 2 2" xfId="6061" xr:uid="{00000000-0005-0000-0000-0000FC120000}"/>
    <cellStyle name="Total 2 2 2 2 3" xfId="5978" xr:uid="{00000000-0005-0000-0000-0000FD120000}"/>
    <cellStyle name="Total 2 2 20" xfId="1368" xr:uid="{00000000-0005-0000-0000-0000FE120000}"/>
    <cellStyle name="Total 2 2 20 2" xfId="4404" xr:uid="{00000000-0005-0000-0000-0000FF120000}"/>
    <cellStyle name="Total 2 2 20 2 2" xfId="5698" xr:uid="{00000000-0005-0000-0000-000000130000}"/>
    <cellStyle name="Total 2 2 20 2 2 2" xfId="6027" xr:uid="{00000000-0005-0000-0000-000001130000}"/>
    <cellStyle name="Total 2 2 20 2 3" xfId="5979" xr:uid="{00000000-0005-0000-0000-000002130000}"/>
    <cellStyle name="Total 2 2 21" xfId="1369" xr:uid="{00000000-0005-0000-0000-000003130000}"/>
    <cellStyle name="Total 2 2 21 2" xfId="4405" xr:uid="{00000000-0005-0000-0000-000004130000}"/>
    <cellStyle name="Total 2 2 21 2 2" xfId="5752" xr:uid="{00000000-0005-0000-0000-000005130000}"/>
    <cellStyle name="Total 2 2 21 2 2 2" xfId="6049" xr:uid="{00000000-0005-0000-0000-000006130000}"/>
    <cellStyle name="Total 2 2 21 2 3" xfId="5980" xr:uid="{00000000-0005-0000-0000-000007130000}"/>
    <cellStyle name="Total 2 2 22" xfId="1370" xr:uid="{00000000-0005-0000-0000-000008130000}"/>
    <cellStyle name="Total 2 2 22 2" xfId="4406" xr:uid="{00000000-0005-0000-0000-000009130000}"/>
    <cellStyle name="Total 2 2 22 2 2" xfId="5667" xr:uid="{00000000-0005-0000-0000-00000A130000}"/>
    <cellStyle name="Total 2 2 22 2 2 2" xfId="6015" xr:uid="{00000000-0005-0000-0000-00000B130000}"/>
    <cellStyle name="Total 2 2 22 2 3" xfId="5981" xr:uid="{00000000-0005-0000-0000-00000C130000}"/>
    <cellStyle name="Total 2 2 23" xfId="1371" xr:uid="{00000000-0005-0000-0000-00000D130000}"/>
    <cellStyle name="Total 2 2 23 2" xfId="4407" xr:uid="{00000000-0005-0000-0000-00000E130000}"/>
    <cellStyle name="Total 2 2 23 2 2" xfId="5638" xr:uid="{00000000-0005-0000-0000-00000F130000}"/>
    <cellStyle name="Total 2 2 23 2 2 2" xfId="6004" xr:uid="{00000000-0005-0000-0000-000010130000}"/>
    <cellStyle name="Total 2 2 23 2 3" xfId="5982" xr:uid="{00000000-0005-0000-0000-000011130000}"/>
    <cellStyle name="Total 2 2 24" xfId="1372" xr:uid="{00000000-0005-0000-0000-000012130000}"/>
    <cellStyle name="Total 2 2 24 2" xfId="4408" xr:uid="{00000000-0005-0000-0000-000013130000}"/>
    <cellStyle name="Total 2 2 24 2 2" xfId="5724" xr:uid="{00000000-0005-0000-0000-000014130000}"/>
    <cellStyle name="Total 2 2 24 2 2 2" xfId="6037" xr:uid="{00000000-0005-0000-0000-000015130000}"/>
    <cellStyle name="Total 2 2 24 2 3" xfId="5983" xr:uid="{00000000-0005-0000-0000-000016130000}"/>
    <cellStyle name="Total 2 2 25" xfId="1373" xr:uid="{00000000-0005-0000-0000-000017130000}"/>
    <cellStyle name="Total 2 2 25 2" xfId="4409" xr:uid="{00000000-0005-0000-0000-000018130000}"/>
    <cellStyle name="Total 2 2 25 2 2" xfId="5779" xr:uid="{00000000-0005-0000-0000-000019130000}"/>
    <cellStyle name="Total 2 2 25 2 2 2" xfId="6060" xr:uid="{00000000-0005-0000-0000-00001A130000}"/>
    <cellStyle name="Total 2 2 25 2 3" xfId="5984" xr:uid="{00000000-0005-0000-0000-00001B130000}"/>
    <cellStyle name="Total 2 2 26" xfId="1374" xr:uid="{00000000-0005-0000-0000-00001C130000}"/>
    <cellStyle name="Total 2 2 26 2" xfId="4410" xr:uid="{00000000-0005-0000-0000-00001D130000}"/>
    <cellStyle name="Total 2 2 26 2 2" xfId="5697" xr:uid="{00000000-0005-0000-0000-00001E130000}"/>
    <cellStyle name="Total 2 2 26 2 2 2" xfId="6026" xr:uid="{00000000-0005-0000-0000-00001F130000}"/>
    <cellStyle name="Total 2 2 26 2 3" xfId="5985" xr:uid="{00000000-0005-0000-0000-000020130000}"/>
    <cellStyle name="Total 2 2 27" xfId="1375" xr:uid="{00000000-0005-0000-0000-000021130000}"/>
    <cellStyle name="Total 2 2 27 2" xfId="4411" xr:uid="{00000000-0005-0000-0000-000022130000}"/>
    <cellStyle name="Total 2 2 27 2 2" xfId="5751" xr:uid="{00000000-0005-0000-0000-000023130000}"/>
    <cellStyle name="Total 2 2 27 2 2 2" xfId="6048" xr:uid="{00000000-0005-0000-0000-000024130000}"/>
    <cellStyle name="Total 2 2 27 2 3" xfId="5986" xr:uid="{00000000-0005-0000-0000-000025130000}"/>
    <cellStyle name="Total 2 2 28" xfId="1376" xr:uid="{00000000-0005-0000-0000-000026130000}"/>
    <cellStyle name="Total 2 2 28 2" xfId="4412" xr:uid="{00000000-0005-0000-0000-000027130000}"/>
    <cellStyle name="Total 2 2 28 2 2" xfId="5666" xr:uid="{00000000-0005-0000-0000-000028130000}"/>
    <cellStyle name="Total 2 2 28 2 2 2" xfId="6014" xr:uid="{00000000-0005-0000-0000-000029130000}"/>
    <cellStyle name="Total 2 2 28 2 3" xfId="5987" xr:uid="{00000000-0005-0000-0000-00002A130000}"/>
    <cellStyle name="Total 2 2 29" xfId="1377" xr:uid="{00000000-0005-0000-0000-00002B130000}"/>
    <cellStyle name="Total 2 2 29 2" xfId="4413" xr:uid="{00000000-0005-0000-0000-00002C130000}"/>
    <cellStyle name="Total 2 2 29 2 2" xfId="5637" xr:uid="{00000000-0005-0000-0000-00002D130000}"/>
    <cellStyle name="Total 2 2 29 2 2 2" xfId="6003" xr:uid="{00000000-0005-0000-0000-00002E130000}"/>
    <cellStyle name="Total 2 2 29 2 3" xfId="5988" xr:uid="{00000000-0005-0000-0000-00002F130000}"/>
    <cellStyle name="Total 2 2 3" xfId="1378" xr:uid="{00000000-0005-0000-0000-000030130000}"/>
    <cellStyle name="Total 2 2 3 2" xfId="4414" xr:uid="{00000000-0005-0000-0000-000031130000}"/>
    <cellStyle name="Total 2 2 3 2 2" xfId="5723" xr:uid="{00000000-0005-0000-0000-000032130000}"/>
    <cellStyle name="Total 2 2 3 2 2 2" xfId="6036" xr:uid="{00000000-0005-0000-0000-000033130000}"/>
    <cellStyle name="Total 2 2 3 2 3" xfId="5989" xr:uid="{00000000-0005-0000-0000-000034130000}"/>
    <cellStyle name="Total 2 2 30" xfId="1379" xr:uid="{00000000-0005-0000-0000-000035130000}"/>
    <cellStyle name="Total 2 2 30 2" xfId="4415" xr:uid="{00000000-0005-0000-0000-000036130000}"/>
    <cellStyle name="Total 2 2 30 2 2" xfId="5778" xr:uid="{00000000-0005-0000-0000-000037130000}"/>
    <cellStyle name="Total 2 2 30 2 2 2" xfId="6059" xr:uid="{00000000-0005-0000-0000-000038130000}"/>
    <cellStyle name="Total 2 2 30 2 3" xfId="5990" xr:uid="{00000000-0005-0000-0000-000039130000}"/>
    <cellStyle name="Total 2 2 31" xfId="1380" xr:uid="{00000000-0005-0000-0000-00003A130000}"/>
    <cellStyle name="Total 2 2 31 2" xfId="4416" xr:uid="{00000000-0005-0000-0000-00003B130000}"/>
    <cellStyle name="Total 2 2 31 2 2" xfId="5696" xr:uid="{00000000-0005-0000-0000-00003C130000}"/>
    <cellStyle name="Total 2 2 31 2 2 2" xfId="6025" xr:uid="{00000000-0005-0000-0000-00003D130000}"/>
    <cellStyle name="Total 2 2 31 2 3" xfId="5991" xr:uid="{00000000-0005-0000-0000-00003E130000}"/>
    <cellStyle name="Total 2 2 32" xfId="1381" xr:uid="{00000000-0005-0000-0000-00003F130000}"/>
    <cellStyle name="Total 2 2 32 2" xfId="4417" xr:uid="{00000000-0005-0000-0000-000040130000}"/>
    <cellStyle name="Total 2 2 32 2 2" xfId="5750" xr:uid="{00000000-0005-0000-0000-000041130000}"/>
    <cellStyle name="Total 2 2 32 2 2 2" xfId="6047" xr:uid="{00000000-0005-0000-0000-000042130000}"/>
    <cellStyle name="Total 2 2 32 2 3" xfId="5992" xr:uid="{00000000-0005-0000-0000-000043130000}"/>
    <cellStyle name="Total 2 2 33" xfId="1382" xr:uid="{00000000-0005-0000-0000-000044130000}"/>
    <cellStyle name="Total 2 2 33 2" xfId="4418" xr:uid="{00000000-0005-0000-0000-000045130000}"/>
    <cellStyle name="Total 2 2 33 2 2" xfId="5665" xr:uid="{00000000-0005-0000-0000-000046130000}"/>
    <cellStyle name="Total 2 2 33 2 2 2" xfId="6013" xr:uid="{00000000-0005-0000-0000-000047130000}"/>
    <cellStyle name="Total 2 2 33 2 3" xfId="5993" xr:uid="{00000000-0005-0000-0000-000048130000}"/>
    <cellStyle name="Total 2 2 34" xfId="1383" xr:uid="{00000000-0005-0000-0000-000049130000}"/>
    <cellStyle name="Total 2 2 34 2" xfId="4419" xr:uid="{00000000-0005-0000-0000-00004A130000}"/>
    <cellStyle name="Total 2 2 34 2 2" xfId="5636" xr:uid="{00000000-0005-0000-0000-00004B130000}"/>
    <cellStyle name="Total 2 2 34 2 2 2" xfId="6002" xr:uid="{00000000-0005-0000-0000-00004C130000}"/>
    <cellStyle name="Total 2 2 34 2 3" xfId="5994" xr:uid="{00000000-0005-0000-0000-00004D130000}"/>
    <cellStyle name="Total 2 2 35" xfId="3761" xr:uid="{00000000-0005-0000-0000-00004E130000}"/>
    <cellStyle name="Total 2 2 35 2" xfId="5692" xr:uid="{00000000-0005-0000-0000-00004F130000}"/>
    <cellStyle name="Total 2 2 35 2 2" xfId="6023" xr:uid="{00000000-0005-0000-0000-000050130000}"/>
    <cellStyle name="Total 2 2 35 3" xfId="5967" xr:uid="{00000000-0005-0000-0000-000051130000}"/>
    <cellStyle name="Total 2 2 4" xfId="1384" xr:uid="{00000000-0005-0000-0000-000052130000}"/>
    <cellStyle name="Total 2 2 4 2" xfId="4420" xr:uid="{00000000-0005-0000-0000-000053130000}"/>
    <cellStyle name="Total 2 2 4 2 2" xfId="5722" xr:uid="{00000000-0005-0000-0000-000054130000}"/>
    <cellStyle name="Total 2 2 4 2 2 2" xfId="6035" xr:uid="{00000000-0005-0000-0000-000055130000}"/>
    <cellStyle name="Total 2 2 4 2 3" xfId="5995" xr:uid="{00000000-0005-0000-0000-000056130000}"/>
    <cellStyle name="Total 2 2 5" xfId="1385" xr:uid="{00000000-0005-0000-0000-000057130000}"/>
    <cellStyle name="Total 2 2 5 2" xfId="4421" xr:uid="{00000000-0005-0000-0000-000058130000}"/>
    <cellStyle name="Total 2 2 5 2 2" xfId="5777" xr:uid="{00000000-0005-0000-0000-000059130000}"/>
    <cellStyle name="Total 2 2 5 2 2 2" xfId="6058" xr:uid="{00000000-0005-0000-0000-00005A130000}"/>
    <cellStyle name="Total 2 2 5 2 3" xfId="5996" xr:uid="{00000000-0005-0000-0000-00005B130000}"/>
    <cellStyle name="Total 2 2 6" xfId="1386" xr:uid="{00000000-0005-0000-0000-00005C130000}"/>
    <cellStyle name="Total 2 2 6 2" xfId="4422" xr:uid="{00000000-0005-0000-0000-00005D130000}"/>
    <cellStyle name="Total 2 2 6 2 2" xfId="5695" xr:uid="{00000000-0005-0000-0000-00005E130000}"/>
    <cellStyle name="Total 2 2 6 2 2 2" xfId="6024" xr:uid="{00000000-0005-0000-0000-00005F130000}"/>
    <cellStyle name="Total 2 2 6 2 3" xfId="5997" xr:uid="{00000000-0005-0000-0000-000060130000}"/>
    <cellStyle name="Total 2 2 7" xfId="1387" xr:uid="{00000000-0005-0000-0000-000061130000}"/>
    <cellStyle name="Total 2 2 7 2" xfId="4423" xr:uid="{00000000-0005-0000-0000-000062130000}"/>
    <cellStyle name="Total 2 2 7 2 2" xfId="5749" xr:uid="{00000000-0005-0000-0000-000063130000}"/>
    <cellStyle name="Total 2 2 7 2 2 2" xfId="6046" xr:uid="{00000000-0005-0000-0000-000064130000}"/>
    <cellStyle name="Total 2 2 7 2 3" xfId="5998" xr:uid="{00000000-0005-0000-0000-000065130000}"/>
    <cellStyle name="Total 2 2 8" xfId="1388" xr:uid="{00000000-0005-0000-0000-000066130000}"/>
    <cellStyle name="Total 2 2 8 2" xfId="4424" xr:uid="{00000000-0005-0000-0000-000067130000}"/>
    <cellStyle name="Total 2 2 8 2 2" xfId="5664" xr:uid="{00000000-0005-0000-0000-000068130000}"/>
    <cellStyle name="Total 2 2 8 2 2 2" xfId="6012" xr:uid="{00000000-0005-0000-0000-000069130000}"/>
    <cellStyle name="Total 2 2 8 2 3" xfId="5999" xr:uid="{00000000-0005-0000-0000-00006A130000}"/>
    <cellStyle name="Total 2 2 9" xfId="1389" xr:uid="{00000000-0005-0000-0000-00006B130000}"/>
    <cellStyle name="Total 2 2 9 2" xfId="4425" xr:uid="{00000000-0005-0000-0000-00006C130000}"/>
    <cellStyle name="Total 2 2 9 2 2" xfId="5635" xr:uid="{00000000-0005-0000-0000-00006D130000}"/>
    <cellStyle name="Total 2 2 9 2 2 2" xfId="6001" xr:uid="{00000000-0005-0000-0000-00006E130000}"/>
    <cellStyle name="Total 2 2 9 2 3" xfId="6000" xr:uid="{00000000-0005-0000-0000-00006F130000}"/>
    <cellStyle name="Total 2 3" xfId="5948" xr:uid="{00000000-0005-0000-0000-000070130000}"/>
    <cellStyle name="Total 2 3 2" xfId="6073" xr:uid="{00000000-0005-0000-0000-000071130000}"/>
    <cellStyle name="Warning Text" xfId="12" builtinId="11" customBuiltin="1"/>
    <cellStyle name="Warning Text 2" xfId="375" xr:uid="{00000000-0005-0000-0000-000073130000}"/>
    <cellStyle name="Warning Text 2 2" xfId="461" xr:uid="{00000000-0005-0000-0000-000074130000}"/>
    <cellStyle name="Warning Text 2 3" xfId="5949" xr:uid="{00000000-0005-0000-0000-000075130000}"/>
    <cellStyle name="Акцент1" xfId="5859" xr:uid="{00000000-0005-0000-0000-000076130000}"/>
    <cellStyle name="Акцент1 10" xfId="1390" xr:uid="{00000000-0005-0000-0000-000077130000}"/>
    <cellStyle name="Акцент1 11" xfId="1391" xr:uid="{00000000-0005-0000-0000-000078130000}"/>
    <cellStyle name="Акцент1 12" xfId="1392" xr:uid="{00000000-0005-0000-0000-000079130000}"/>
    <cellStyle name="Акцент1 13" xfId="1393" xr:uid="{00000000-0005-0000-0000-00007A130000}"/>
    <cellStyle name="Акцент1 14" xfId="1394" xr:uid="{00000000-0005-0000-0000-00007B130000}"/>
    <cellStyle name="Акцент1 15" xfId="1395" xr:uid="{00000000-0005-0000-0000-00007C130000}"/>
    <cellStyle name="Акцент1 16" xfId="1396" xr:uid="{00000000-0005-0000-0000-00007D130000}"/>
    <cellStyle name="Акцент1 17" xfId="1397" xr:uid="{00000000-0005-0000-0000-00007E130000}"/>
    <cellStyle name="Акцент1 18" xfId="1398" xr:uid="{00000000-0005-0000-0000-00007F130000}"/>
    <cellStyle name="Акцент1 19" xfId="1399" xr:uid="{00000000-0005-0000-0000-000080130000}"/>
    <cellStyle name="Акцент1 2" xfId="1400" xr:uid="{00000000-0005-0000-0000-000081130000}"/>
    <cellStyle name="Акцент1 20" xfId="1401" xr:uid="{00000000-0005-0000-0000-000082130000}"/>
    <cellStyle name="Акцент1 21" xfId="1402" xr:uid="{00000000-0005-0000-0000-000083130000}"/>
    <cellStyle name="Акцент1 22" xfId="1403" xr:uid="{00000000-0005-0000-0000-000084130000}"/>
    <cellStyle name="Акцент1 23" xfId="1404" xr:uid="{00000000-0005-0000-0000-000085130000}"/>
    <cellStyle name="Акцент1 24" xfId="1405" xr:uid="{00000000-0005-0000-0000-000086130000}"/>
    <cellStyle name="Акцент1 25" xfId="1406" xr:uid="{00000000-0005-0000-0000-000087130000}"/>
    <cellStyle name="Акцент1 26" xfId="1407" xr:uid="{00000000-0005-0000-0000-000088130000}"/>
    <cellStyle name="Акцент1 27" xfId="1408" xr:uid="{00000000-0005-0000-0000-000089130000}"/>
    <cellStyle name="Акцент1 28" xfId="1409" xr:uid="{00000000-0005-0000-0000-00008A130000}"/>
    <cellStyle name="Акцент1 29" xfId="1410" xr:uid="{00000000-0005-0000-0000-00008B130000}"/>
    <cellStyle name="Акцент1 3" xfId="1411" xr:uid="{00000000-0005-0000-0000-00008C130000}"/>
    <cellStyle name="Акцент1 30" xfId="1412" xr:uid="{00000000-0005-0000-0000-00008D130000}"/>
    <cellStyle name="Акцент1 31" xfId="1413" xr:uid="{00000000-0005-0000-0000-00008E130000}"/>
    <cellStyle name="Акцент1 32" xfId="1414" xr:uid="{00000000-0005-0000-0000-00008F130000}"/>
    <cellStyle name="Акцент1 33" xfId="1415" xr:uid="{00000000-0005-0000-0000-000090130000}"/>
    <cellStyle name="Акцент1 34" xfId="1416" xr:uid="{00000000-0005-0000-0000-000091130000}"/>
    <cellStyle name="Акцент1 35" xfId="1417" xr:uid="{00000000-0005-0000-0000-000092130000}"/>
    <cellStyle name="Акцент1 36" xfId="1418" xr:uid="{00000000-0005-0000-0000-000093130000}"/>
    <cellStyle name="Акцент1 4" xfId="1419" xr:uid="{00000000-0005-0000-0000-000094130000}"/>
    <cellStyle name="Акцент1 5" xfId="1420" xr:uid="{00000000-0005-0000-0000-000095130000}"/>
    <cellStyle name="Акцент1 6" xfId="1421" xr:uid="{00000000-0005-0000-0000-000096130000}"/>
    <cellStyle name="Акцент1 7" xfId="1422" xr:uid="{00000000-0005-0000-0000-000097130000}"/>
    <cellStyle name="Акцент1 8" xfId="1423" xr:uid="{00000000-0005-0000-0000-000098130000}"/>
    <cellStyle name="Акцент1 9" xfId="1424" xr:uid="{00000000-0005-0000-0000-000099130000}"/>
    <cellStyle name="Акцент2" xfId="5870" xr:uid="{00000000-0005-0000-0000-00009A130000}"/>
    <cellStyle name="Акцент2 10" xfId="1425" xr:uid="{00000000-0005-0000-0000-00009B130000}"/>
    <cellStyle name="Акцент2 11" xfId="1426" xr:uid="{00000000-0005-0000-0000-00009C130000}"/>
    <cellStyle name="Акцент2 12" xfId="1427" xr:uid="{00000000-0005-0000-0000-00009D130000}"/>
    <cellStyle name="Акцент2 13" xfId="1428" xr:uid="{00000000-0005-0000-0000-00009E130000}"/>
    <cellStyle name="Акцент2 14" xfId="1429" xr:uid="{00000000-0005-0000-0000-00009F130000}"/>
    <cellStyle name="Акцент2 15" xfId="1430" xr:uid="{00000000-0005-0000-0000-0000A0130000}"/>
    <cellStyle name="Акцент2 16" xfId="1431" xr:uid="{00000000-0005-0000-0000-0000A1130000}"/>
    <cellStyle name="Акцент2 17" xfId="1432" xr:uid="{00000000-0005-0000-0000-0000A2130000}"/>
    <cellStyle name="Акцент2 18" xfId="1433" xr:uid="{00000000-0005-0000-0000-0000A3130000}"/>
    <cellStyle name="Акцент2 19" xfId="1434" xr:uid="{00000000-0005-0000-0000-0000A4130000}"/>
    <cellStyle name="Акцент2 2" xfId="1435" xr:uid="{00000000-0005-0000-0000-0000A5130000}"/>
    <cellStyle name="Акцент2 20" xfId="1436" xr:uid="{00000000-0005-0000-0000-0000A6130000}"/>
    <cellStyle name="Акцент2 21" xfId="1437" xr:uid="{00000000-0005-0000-0000-0000A7130000}"/>
    <cellStyle name="Акцент2 22" xfId="1438" xr:uid="{00000000-0005-0000-0000-0000A8130000}"/>
    <cellStyle name="Акцент2 23" xfId="1439" xr:uid="{00000000-0005-0000-0000-0000A9130000}"/>
    <cellStyle name="Акцент2 24" xfId="1440" xr:uid="{00000000-0005-0000-0000-0000AA130000}"/>
    <cellStyle name="Акцент2 25" xfId="1441" xr:uid="{00000000-0005-0000-0000-0000AB130000}"/>
    <cellStyle name="Акцент2 26" xfId="1442" xr:uid="{00000000-0005-0000-0000-0000AC130000}"/>
    <cellStyle name="Акцент2 27" xfId="1443" xr:uid="{00000000-0005-0000-0000-0000AD130000}"/>
    <cellStyle name="Акцент2 28" xfId="1444" xr:uid="{00000000-0005-0000-0000-0000AE130000}"/>
    <cellStyle name="Акцент2 29" xfId="1445" xr:uid="{00000000-0005-0000-0000-0000AF130000}"/>
    <cellStyle name="Акцент2 3" xfId="1446" xr:uid="{00000000-0005-0000-0000-0000B0130000}"/>
    <cellStyle name="Акцент2 30" xfId="1447" xr:uid="{00000000-0005-0000-0000-0000B1130000}"/>
    <cellStyle name="Акцент2 31" xfId="1448" xr:uid="{00000000-0005-0000-0000-0000B2130000}"/>
    <cellStyle name="Акцент2 32" xfId="1449" xr:uid="{00000000-0005-0000-0000-0000B3130000}"/>
    <cellStyle name="Акцент2 33" xfId="1450" xr:uid="{00000000-0005-0000-0000-0000B4130000}"/>
    <cellStyle name="Акцент2 34" xfId="1451" xr:uid="{00000000-0005-0000-0000-0000B5130000}"/>
    <cellStyle name="Акцент2 35" xfId="1452" xr:uid="{00000000-0005-0000-0000-0000B6130000}"/>
    <cellStyle name="Акцент2 36" xfId="1453" xr:uid="{00000000-0005-0000-0000-0000B7130000}"/>
    <cellStyle name="Акцент2 4" xfId="1454" xr:uid="{00000000-0005-0000-0000-0000B8130000}"/>
    <cellStyle name="Акцент2 5" xfId="1455" xr:uid="{00000000-0005-0000-0000-0000B9130000}"/>
    <cellStyle name="Акцент2 6" xfId="1456" xr:uid="{00000000-0005-0000-0000-0000BA130000}"/>
    <cellStyle name="Акцент2 7" xfId="1457" xr:uid="{00000000-0005-0000-0000-0000BB130000}"/>
    <cellStyle name="Акцент2 8" xfId="1458" xr:uid="{00000000-0005-0000-0000-0000BC130000}"/>
    <cellStyle name="Акцент2 9" xfId="1459" xr:uid="{00000000-0005-0000-0000-0000BD130000}"/>
    <cellStyle name="Акцент3" xfId="5882" xr:uid="{00000000-0005-0000-0000-0000BE130000}"/>
    <cellStyle name="Акцент3 10" xfId="1460" xr:uid="{00000000-0005-0000-0000-0000BF130000}"/>
    <cellStyle name="Акцент3 11" xfId="1461" xr:uid="{00000000-0005-0000-0000-0000C0130000}"/>
    <cellStyle name="Акцент3 12" xfId="1462" xr:uid="{00000000-0005-0000-0000-0000C1130000}"/>
    <cellStyle name="Акцент3 13" xfId="1463" xr:uid="{00000000-0005-0000-0000-0000C2130000}"/>
    <cellStyle name="Акцент3 14" xfId="1464" xr:uid="{00000000-0005-0000-0000-0000C3130000}"/>
    <cellStyle name="Акцент3 15" xfId="1465" xr:uid="{00000000-0005-0000-0000-0000C4130000}"/>
    <cellStyle name="Акцент3 16" xfId="1466" xr:uid="{00000000-0005-0000-0000-0000C5130000}"/>
    <cellStyle name="Акцент3 17" xfId="1467" xr:uid="{00000000-0005-0000-0000-0000C6130000}"/>
    <cellStyle name="Акцент3 18" xfId="1468" xr:uid="{00000000-0005-0000-0000-0000C7130000}"/>
    <cellStyle name="Акцент3 19" xfId="1469" xr:uid="{00000000-0005-0000-0000-0000C8130000}"/>
    <cellStyle name="Акцент3 2" xfId="1470" xr:uid="{00000000-0005-0000-0000-0000C9130000}"/>
    <cellStyle name="Акцент3 20" xfId="1471" xr:uid="{00000000-0005-0000-0000-0000CA130000}"/>
    <cellStyle name="Акцент3 21" xfId="1472" xr:uid="{00000000-0005-0000-0000-0000CB130000}"/>
    <cellStyle name="Акцент3 22" xfId="1473" xr:uid="{00000000-0005-0000-0000-0000CC130000}"/>
    <cellStyle name="Акцент3 23" xfId="1474" xr:uid="{00000000-0005-0000-0000-0000CD130000}"/>
    <cellStyle name="Акцент3 24" xfId="1475" xr:uid="{00000000-0005-0000-0000-0000CE130000}"/>
    <cellStyle name="Акцент3 25" xfId="1476" xr:uid="{00000000-0005-0000-0000-0000CF130000}"/>
    <cellStyle name="Акцент3 26" xfId="1477" xr:uid="{00000000-0005-0000-0000-0000D0130000}"/>
    <cellStyle name="Акцент3 27" xfId="1478" xr:uid="{00000000-0005-0000-0000-0000D1130000}"/>
    <cellStyle name="Акцент3 28" xfId="1479" xr:uid="{00000000-0005-0000-0000-0000D2130000}"/>
    <cellStyle name="Акцент3 29" xfId="1480" xr:uid="{00000000-0005-0000-0000-0000D3130000}"/>
    <cellStyle name="Акцент3 3" xfId="1481" xr:uid="{00000000-0005-0000-0000-0000D4130000}"/>
    <cellStyle name="Акцент3 30" xfId="1482" xr:uid="{00000000-0005-0000-0000-0000D5130000}"/>
    <cellStyle name="Акцент3 31" xfId="1483" xr:uid="{00000000-0005-0000-0000-0000D6130000}"/>
    <cellStyle name="Акцент3 32" xfId="1484" xr:uid="{00000000-0005-0000-0000-0000D7130000}"/>
    <cellStyle name="Акцент3 33" xfId="1485" xr:uid="{00000000-0005-0000-0000-0000D8130000}"/>
    <cellStyle name="Акцент3 34" xfId="1486" xr:uid="{00000000-0005-0000-0000-0000D9130000}"/>
    <cellStyle name="Акцент3 35" xfId="1487" xr:uid="{00000000-0005-0000-0000-0000DA130000}"/>
    <cellStyle name="Акцент3 36" xfId="1488" xr:uid="{00000000-0005-0000-0000-0000DB130000}"/>
    <cellStyle name="Акцент3 4" xfId="1489" xr:uid="{00000000-0005-0000-0000-0000DC130000}"/>
    <cellStyle name="Акцент3 5" xfId="1490" xr:uid="{00000000-0005-0000-0000-0000DD130000}"/>
    <cellStyle name="Акцент3 6" xfId="1491" xr:uid="{00000000-0005-0000-0000-0000DE130000}"/>
    <cellStyle name="Акцент3 7" xfId="1492" xr:uid="{00000000-0005-0000-0000-0000DF130000}"/>
    <cellStyle name="Акцент3 8" xfId="1493" xr:uid="{00000000-0005-0000-0000-0000E0130000}"/>
    <cellStyle name="Акцент3 9" xfId="1494" xr:uid="{00000000-0005-0000-0000-0000E1130000}"/>
    <cellStyle name="Акцент4" xfId="5897" xr:uid="{00000000-0005-0000-0000-0000E2130000}"/>
    <cellStyle name="Акцент4 10" xfId="1495" xr:uid="{00000000-0005-0000-0000-0000E3130000}"/>
    <cellStyle name="Акцент4 11" xfId="1496" xr:uid="{00000000-0005-0000-0000-0000E4130000}"/>
    <cellStyle name="Акцент4 12" xfId="1497" xr:uid="{00000000-0005-0000-0000-0000E5130000}"/>
    <cellStyle name="Акцент4 13" xfId="1498" xr:uid="{00000000-0005-0000-0000-0000E6130000}"/>
    <cellStyle name="Акцент4 14" xfId="1499" xr:uid="{00000000-0005-0000-0000-0000E7130000}"/>
    <cellStyle name="Акцент4 15" xfId="1500" xr:uid="{00000000-0005-0000-0000-0000E8130000}"/>
    <cellStyle name="Акцент4 16" xfId="1501" xr:uid="{00000000-0005-0000-0000-0000E9130000}"/>
    <cellStyle name="Акцент4 17" xfId="1502" xr:uid="{00000000-0005-0000-0000-0000EA130000}"/>
    <cellStyle name="Акцент4 18" xfId="1503" xr:uid="{00000000-0005-0000-0000-0000EB130000}"/>
    <cellStyle name="Акцент4 19" xfId="1504" xr:uid="{00000000-0005-0000-0000-0000EC130000}"/>
    <cellStyle name="Акцент4 2" xfId="1505" xr:uid="{00000000-0005-0000-0000-0000ED130000}"/>
    <cellStyle name="Акцент4 20" xfId="1506" xr:uid="{00000000-0005-0000-0000-0000EE130000}"/>
    <cellStyle name="Акцент4 21" xfId="1507" xr:uid="{00000000-0005-0000-0000-0000EF130000}"/>
    <cellStyle name="Акцент4 22" xfId="1508" xr:uid="{00000000-0005-0000-0000-0000F0130000}"/>
    <cellStyle name="Акцент4 23" xfId="1509" xr:uid="{00000000-0005-0000-0000-0000F1130000}"/>
    <cellStyle name="Акцент4 24" xfId="1510" xr:uid="{00000000-0005-0000-0000-0000F2130000}"/>
    <cellStyle name="Акцент4 25" xfId="1511" xr:uid="{00000000-0005-0000-0000-0000F3130000}"/>
    <cellStyle name="Акцент4 26" xfId="1512" xr:uid="{00000000-0005-0000-0000-0000F4130000}"/>
    <cellStyle name="Акцент4 27" xfId="1513" xr:uid="{00000000-0005-0000-0000-0000F5130000}"/>
    <cellStyle name="Акцент4 28" xfId="1514" xr:uid="{00000000-0005-0000-0000-0000F6130000}"/>
    <cellStyle name="Акцент4 29" xfId="1515" xr:uid="{00000000-0005-0000-0000-0000F7130000}"/>
    <cellStyle name="Акцент4 3" xfId="1516" xr:uid="{00000000-0005-0000-0000-0000F8130000}"/>
    <cellStyle name="Акцент4 30" xfId="1517" xr:uid="{00000000-0005-0000-0000-0000F9130000}"/>
    <cellStyle name="Акцент4 31" xfId="1518" xr:uid="{00000000-0005-0000-0000-0000FA130000}"/>
    <cellStyle name="Акцент4 32" xfId="1519" xr:uid="{00000000-0005-0000-0000-0000FB130000}"/>
    <cellStyle name="Акцент4 33" xfId="1520" xr:uid="{00000000-0005-0000-0000-0000FC130000}"/>
    <cellStyle name="Акцент4 34" xfId="1521" xr:uid="{00000000-0005-0000-0000-0000FD130000}"/>
    <cellStyle name="Акцент4 35" xfId="1522" xr:uid="{00000000-0005-0000-0000-0000FE130000}"/>
    <cellStyle name="Акцент4 36" xfId="1523" xr:uid="{00000000-0005-0000-0000-0000FF130000}"/>
    <cellStyle name="Акцент4 4" xfId="1524" xr:uid="{00000000-0005-0000-0000-000000140000}"/>
    <cellStyle name="Акцент4 5" xfId="1525" xr:uid="{00000000-0005-0000-0000-000001140000}"/>
    <cellStyle name="Акцент4 6" xfId="1526" xr:uid="{00000000-0005-0000-0000-000002140000}"/>
    <cellStyle name="Акцент4 7" xfId="1527" xr:uid="{00000000-0005-0000-0000-000003140000}"/>
    <cellStyle name="Акцент4 8" xfId="1528" xr:uid="{00000000-0005-0000-0000-000004140000}"/>
    <cellStyle name="Акцент4 9" xfId="1529" xr:uid="{00000000-0005-0000-0000-000005140000}"/>
    <cellStyle name="Акцент5" xfId="5872" xr:uid="{00000000-0005-0000-0000-000006140000}"/>
    <cellStyle name="Акцент5 10" xfId="1530" xr:uid="{00000000-0005-0000-0000-000007140000}"/>
    <cellStyle name="Акцент5 11" xfId="1531" xr:uid="{00000000-0005-0000-0000-000008140000}"/>
    <cellStyle name="Акцент5 12" xfId="1532" xr:uid="{00000000-0005-0000-0000-000009140000}"/>
    <cellStyle name="Акцент5 13" xfId="1533" xr:uid="{00000000-0005-0000-0000-00000A140000}"/>
    <cellStyle name="Акцент5 14" xfId="1534" xr:uid="{00000000-0005-0000-0000-00000B140000}"/>
    <cellStyle name="Акцент5 15" xfId="1535" xr:uid="{00000000-0005-0000-0000-00000C140000}"/>
    <cellStyle name="Акцент5 16" xfId="1536" xr:uid="{00000000-0005-0000-0000-00000D140000}"/>
    <cellStyle name="Акцент5 17" xfId="1537" xr:uid="{00000000-0005-0000-0000-00000E140000}"/>
    <cellStyle name="Акцент5 18" xfId="1538" xr:uid="{00000000-0005-0000-0000-00000F140000}"/>
    <cellStyle name="Акцент5 19" xfId="1539" xr:uid="{00000000-0005-0000-0000-000010140000}"/>
    <cellStyle name="Акцент5 2" xfId="1540" xr:uid="{00000000-0005-0000-0000-000011140000}"/>
    <cellStyle name="Акцент5 20" xfId="1541" xr:uid="{00000000-0005-0000-0000-000012140000}"/>
    <cellStyle name="Акцент5 21" xfId="1542" xr:uid="{00000000-0005-0000-0000-000013140000}"/>
    <cellStyle name="Акцент5 22" xfId="1543" xr:uid="{00000000-0005-0000-0000-000014140000}"/>
    <cellStyle name="Акцент5 23" xfId="1544" xr:uid="{00000000-0005-0000-0000-000015140000}"/>
    <cellStyle name="Акцент5 24" xfId="1545" xr:uid="{00000000-0005-0000-0000-000016140000}"/>
    <cellStyle name="Акцент5 25" xfId="1546" xr:uid="{00000000-0005-0000-0000-000017140000}"/>
    <cellStyle name="Акцент5 26" xfId="1547" xr:uid="{00000000-0005-0000-0000-000018140000}"/>
    <cellStyle name="Акцент5 27" xfId="1548" xr:uid="{00000000-0005-0000-0000-000019140000}"/>
    <cellStyle name="Акцент5 28" xfId="1549" xr:uid="{00000000-0005-0000-0000-00001A140000}"/>
    <cellStyle name="Акцент5 29" xfId="1550" xr:uid="{00000000-0005-0000-0000-00001B140000}"/>
    <cellStyle name="Акцент5 3" xfId="1551" xr:uid="{00000000-0005-0000-0000-00001C140000}"/>
    <cellStyle name="Акцент5 30" xfId="1552" xr:uid="{00000000-0005-0000-0000-00001D140000}"/>
    <cellStyle name="Акцент5 31" xfId="1553" xr:uid="{00000000-0005-0000-0000-00001E140000}"/>
    <cellStyle name="Акцент5 32" xfId="1554" xr:uid="{00000000-0005-0000-0000-00001F140000}"/>
    <cellStyle name="Акцент5 33" xfId="1555" xr:uid="{00000000-0005-0000-0000-000020140000}"/>
    <cellStyle name="Акцент5 34" xfId="1556" xr:uid="{00000000-0005-0000-0000-000021140000}"/>
    <cellStyle name="Акцент5 35" xfId="1557" xr:uid="{00000000-0005-0000-0000-000022140000}"/>
    <cellStyle name="Акцент5 36" xfId="1558" xr:uid="{00000000-0005-0000-0000-000023140000}"/>
    <cellStyle name="Акцент5 4" xfId="1559" xr:uid="{00000000-0005-0000-0000-000024140000}"/>
    <cellStyle name="Акцент5 5" xfId="1560" xr:uid="{00000000-0005-0000-0000-000025140000}"/>
    <cellStyle name="Акцент5 6" xfId="1561" xr:uid="{00000000-0005-0000-0000-000026140000}"/>
    <cellStyle name="Акцент5 7" xfId="1562" xr:uid="{00000000-0005-0000-0000-000027140000}"/>
    <cellStyle name="Акцент5 8" xfId="1563" xr:uid="{00000000-0005-0000-0000-000028140000}"/>
    <cellStyle name="Акцент5 9" xfId="1564" xr:uid="{00000000-0005-0000-0000-000029140000}"/>
    <cellStyle name="Акцент6" xfId="5899" xr:uid="{00000000-0005-0000-0000-00002A140000}"/>
    <cellStyle name="Акцент6 10" xfId="1565" xr:uid="{00000000-0005-0000-0000-00002B140000}"/>
    <cellStyle name="Акцент6 11" xfId="1566" xr:uid="{00000000-0005-0000-0000-00002C140000}"/>
    <cellStyle name="Акцент6 12" xfId="1567" xr:uid="{00000000-0005-0000-0000-00002D140000}"/>
    <cellStyle name="Акцент6 13" xfId="1568" xr:uid="{00000000-0005-0000-0000-00002E140000}"/>
    <cellStyle name="Акцент6 14" xfId="1569" xr:uid="{00000000-0005-0000-0000-00002F140000}"/>
    <cellStyle name="Акцент6 15" xfId="1570" xr:uid="{00000000-0005-0000-0000-000030140000}"/>
    <cellStyle name="Акцент6 16" xfId="1571" xr:uid="{00000000-0005-0000-0000-000031140000}"/>
    <cellStyle name="Акцент6 17" xfId="1572" xr:uid="{00000000-0005-0000-0000-000032140000}"/>
    <cellStyle name="Акцент6 18" xfId="1573" xr:uid="{00000000-0005-0000-0000-000033140000}"/>
    <cellStyle name="Акцент6 19" xfId="1574" xr:uid="{00000000-0005-0000-0000-000034140000}"/>
    <cellStyle name="Акцент6 2" xfId="1575" xr:uid="{00000000-0005-0000-0000-000035140000}"/>
    <cellStyle name="Акцент6 20" xfId="1576" xr:uid="{00000000-0005-0000-0000-000036140000}"/>
    <cellStyle name="Акцент6 21" xfId="1577" xr:uid="{00000000-0005-0000-0000-000037140000}"/>
    <cellStyle name="Акцент6 22" xfId="1578" xr:uid="{00000000-0005-0000-0000-000038140000}"/>
    <cellStyle name="Акцент6 23" xfId="1579" xr:uid="{00000000-0005-0000-0000-000039140000}"/>
    <cellStyle name="Акцент6 24" xfId="1580" xr:uid="{00000000-0005-0000-0000-00003A140000}"/>
    <cellStyle name="Акцент6 25" xfId="1581" xr:uid="{00000000-0005-0000-0000-00003B140000}"/>
    <cellStyle name="Акцент6 26" xfId="1582" xr:uid="{00000000-0005-0000-0000-00003C140000}"/>
    <cellStyle name="Акцент6 27" xfId="1583" xr:uid="{00000000-0005-0000-0000-00003D140000}"/>
    <cellStyle name="Акцент6 28" xfId="1584" xr:uid="{00000000-0005-0000-0000-00003E140000}"/>
    <cellStyle name="Акцент6 29" xfId="1585" xr:uid="{00000000-0005-0000-0000-00003F140000}"/>
    <cellStyle name="Акцент6 3" xfId="1586" xr:uid="{00000000-0005-0000-0000-000040140000}"/>
    <cellStyle name="Акцент6 30" xfId="1587" xr:uid="{00000000-0005-0000-0000-000041140000}"/>
    <cellStyle name="Акцент6 31" xfId="1588" xr:uid="{00000000-0005-0000-0000-000042140000}"/>
    <cellStyle name="Акцент6 32" xfId="1589" xr:uid="{00000000-0005-0000-0000-000043140000}"/>
    <cellStyle name="Акцент6 33" xfId="1590" xr:uid="{00000000-0005-0000-0000-000044140000}"/>
    <cellStyle name="Акцент6 34" xfId="1591" xr:uid="{00000000-0005-0000-0000-000045140000}"/>
    <cellStyle name="Акцент6 35" xfId="1592" xr:uid="{00000000-0005-0000-0000-000046140000}"/>
    <cellStyle name="Акцент6 36" xfId="1593" xr:uid="{00000000-0005-0000-0000-000047140000}"/>
    <cellStyle name="Акцент6 4" xfId="1594" xr:uid="{00000000-0005-0000-0000-000048140000}"/>
    <cellStyle name="Акцент6 5" xfId="1595" xr:uid="{00000000-0005-0000-0000-000049140000}"/>
    <cellStyle name="Акцент6 6" xfId="1596" xr:uid="{00000000-0005-0000-0000-00004A140000}"/>
    <cellStyle name="Акцент6 7" xfId="1597" xr:uid="{00000000-0005-0000-0000-00004B140000}"/>
    <cellStyle name="Акцент6 8" xfId="1598" xr:uid="{00000000-0005-0000-0000-00004C140000}"/>
    <cellStyle name="Акцент6 9" xfId="1599" xr:uid="{00000000-0005-0000-0000-00004D140000}"/>
    <cellStyle name="Беззащитный" xfId="1600" xr:uid="{00000000-0005-0000-0000-00004E140000}"/>
    <cellStyle name="Ввод " xfId="5875" xr:uid="{00000000-0005-0000-0000-00004F140000}"/>
    <cellStyle name="Ввод  10" xfId="1601" xr:uid="{00000000-0005-0000-0000-000050140000}"/>
    <cellStyle name="Ввод  11" xfId="1602" xr:uid="{00000000-0005-0000-0000-000051140000}"/>
    <cellStyle name="Ввод  12" xfId="1603" xr:uid="{00000000-0005-0000-0000-000052140000}"/>
    <cellStyle name="Ввод  13" xfId="1604" xr:uid="{00000000-0005-0000-0000-000053140000}"/>
    <cellStyle name="Ввод  14" xfId="1605" xr:uid="{00000000-0005-0000-0000-000054140000}"/>
    <cellStyle name="Ввод  15" xfId="1606" xr:uid="{00000000-0005-0000-0000-000055140000}"/>
    <cellStyle name="Ввод  16" xfId="1607" xr:uid="{00000000-0005-0000-0000-000056140000}"/>
    <cellStyle name="Ввод  17" xfId="1608" xr:uid="{00000000-0005-0000-0000-000057140000}"/>
    <cellStyle name="Ввод  18" xfId="1609" xr:uid="{00000000-0005-0000-0000-000058140000}"/>
    <cellStyle name="Ввод  19" xfId="1610" xr:uid="{00000000-0005-0000-0000-000059140000}"/>
    <cellStyle name="Ввод  2" xfId="1611" xr:uid="{00000000-0005-0000-0000-00005A140000}"/>
    <cellStyle name="Ввод  20" xfId="1612" xr:uid="{00000000-0005-0000-0000-00005B140000}"/>
    <cellStyle name="Ввод  21" xfId="1613" xr:uid="{00000000-0005-0000-0000-00005C140000}"/>
    <cellStyle name="Ввод  22" xfId="1614" xr:uid="{00000000-0005-0000-0000-00005D140000}"/>
    <cellStyle name="Ввод  23" xfId="1615" xr:uid="{00000000-0005-0000-0000-00005E140000}"/>
    <cellStyle name="Ввод  24" xfId="1616" xr:uid="{00000000-0005-0000-0000-00005F140000}"/>
    <cellStyle name="Ввод  25" xfId="1617" xr:uid="{00000000-0005-0000-0000-000060140000}"/>
    <cellStyle name="Ввод  26" xfId="1618" xr:uid="{00000000-0005-0000-0000-000061140000}"/>
    <cellStyle name="Ввод  27" xfId="1619" xr:uid="{00000000-0005-0000-0000-000062140000}"/>
    <cellStyle name="Ввод  28" xfId="1620" xr:uid="{00000000-0005-0000-0000-000063140000}"/>
    <cellStyle name="Ввод  29" xfId="1621" xr:uid="{00000000-0005-0000-0000-000064140000}"/>
    <cellStyle name="Ввод  3" xfId="1622" xr:uid="{00000000-0005-0000-0000-000065140000}"/>
    <cellStyle name="Ввод  30" xfId="1623" xr:uid="{00000000-0005-0000-0000-000066140000}"/>
    <cellStyle name="Ввод  31" xfId="1624" xr:uid="{00000000-0005-0000-0000-000067140000}"/>
    <cellStyle name="Ввод  32" xfId="1625" xr:uid="{00000000-0005-0000-0000-000068140000}"/>
    <cellStyle name="Ввод  33" xfId="1626" xr:uid="{00000000-0005-0000-0000-000069140000}"/>
    <cellStyle name="Ввод  34" xfId="1627" xr:uid="{00000000-0005-0000-0000-00006A140000}"/>
    <cellStyle name="Ввод  35" xfId="1628" xr:uid="{00000000-0005-0000-0000-00006B140000}"/>
    <cellStyle name="Ввод  36" xfId="1629" xr:uid="{00000000-0005-0000-0000-00006C140000}"/>
    <cellStyle name="Ввод  4" xfId="1630" xr:uid="{00000000-0005-0000-0000-00006D140000}"/>
    <cellStyle name="Ввод  5" xfId="1631" xr:uid="{00000000-0005-0000-0000-00006E140000}"/>
    <cellStyle name="Ввод  6" xfId="1632" xr:uid="{00000000-0005-0000-0000-00006F140000}"/>
    <cellStyle name="Ввод  7" xfId="1633" xr:uid="{00000000-0005-0000-0000-000070140000}"/>
    <cellStyle name="Ввод  8" xfId="1634" xr:uid="{00000000-0005-0000-0000-000071140000}"/>
    <cellStyle name="Ввод  9" xfId="1635" xr:uid="{00000000-0005-0000-0000-000072140000}"/>
    <cellStyle name="Вывод" xfId="5892" xr:uid="{00000000-0005-0000-0000-000073140000}"/>
    <cellStyle name="Вывод 10" xfId="1636" xr:uid="{00000000-0005-0000-0000-000074140000}"/>
    <cellStyle name="Вывод 11" xfId="1637" xr:uid="{00000000-0005-0000-0000-000075140000}"/>
    <cellStyle name="Вывод 12" xfId="1638" xr:uid="{00000000-0005-0000-0000-000076140000}"/>
    <cellStyle name="Вывод 13" xfId="1639" xr:uid="{00000000-0005-0000-0000-000077140000}"/>
    <cellStyle name="Вывод 14" xfId="1640" xr:uid="{00000000-0005-0000-0000-000078140000}"/>
    <cellStyle name="Вывод 15" xfId="1641" xr:uid="{00000000-0005-0000-0000-000079140000}"/>
    <cellStyle name="Вывод 16" xfId="1642" xr:uid="{00000000-0005-0000-0000-00007A140000}"/>
    <cellStyle name="Вывод 17" xfId="1643" xr:uid="{00000000-0005-0000-0000-00007B140000}"/>
    <cellStyle name="Вывод 18" xfId="1644" xr:uid="{00000000-0005-0000-0000-00007C140000}"/>
    <cellStyle name="Вывод 19" xfId="1645" xr:uid="{00000000-0005-0000-0000-00007D140000}"/>
    <cellStyle name="Вывод 2" xfId="1646" xr:uid="{00000000-0005-0000-0000-00007E140000}"/>
    <cellStyle name="Вывод 20" xfId="1647" xr:uid="{00000000-0005-0000-0000-00007F140000}"/>
    <cellStyle name="Вывод 21" xfId="1648" xr:uid="{00000000-0005-0000-0000-000080140000}"/>
    <cellStyle name="Вывод 22" xfId="1649" xr:uid="{00000000-0005-0000-0000-000081140000}"/>
    <cellStyle name="Вывод 23" xfId="1650" xr:uid="{00000000-0005-0000-0000-000082140000}"/>
    <cellStyle name="Вывод 24" xfId="1651" xr:uid="{00000000-0005-0000-0000-000083140000}"/>
    <cellStyle name="Вывод 25" xfId="1652" xr:uid="{00000000-0005-0000-0000-000084140000}"/>
    <cellStyle name="Вывод 26" xfId="1653" xr:uid="{00000000-0005-0000-0000-000085140000}"/>
    <cellStyle name="Вывод 27" xfId="1654" xr:uid="{00000000-0005-0000-0000-000086140000}"/>
    <cellStyle name="Вывод 28" xfId="1655" xr:uid="{00000000-0005-0000-0000-000087140000}"/>
    <cellStyle name="Вывод 29" xfId="1656" xr:uid="{00000000-0005-0000-0000-000088140000}"/>
    <cellStyle name="Вывод 3" xfId="1657" xr:uid="{00000000-0005-0000-0000-000089140000}"/>
    <cellStyle name="Вывод 30" xfId="1658" xr:uid="{00000000-0005-0000-0000-00008A140000}"/>
    <cellStyle name="Вывод 31" xfId="1659" xr:uid="{00000000-0005-0000-0000-00008B140000}"/>
    <cellStyle name="Вывод 32" xfId="1660" xr:uid="{00000000-0005-0000-0000-00008C140000}"/>
    <cellStyle name="Вывод 33" xfId="1661" xr:uid="{00000000-0005-0000-0000-00008D140000}"/>
    <cellStyle name="Вывод 34" xfId="1662" xr:uid="{00000000-0005-0000-0000-00008E140000}"/>
    <cellStyle name="Вывод 35" xfId="1663" xr:uid="{00000000-0005-0000-0000-00008F140000}"/>
    <cellStyle name="Вывод 36" xfId="1664" xr:uid="{00000000-0005-0000-0000-000090140000}"/>
    <cellStyle name="Вывод 37" xfId="5961" xr:uid="{00000000-0005-0000-0000-000091140000}"/>
    <cellStyle name="Вывод 4" xfId="1665" xr:uid="{00000000-0005-0000-0000-000092140000}"/>
    <cellStyle name="Вывод 5" xfId="1666" xr:uid="{00000000-0005-0000-0000-000093140000}"/>
    <cellStyle name="Вывод 6" xfId="1667" xr:uid="{00000000-0005-0000-0000-000094140000}"/>
    <cellStyle name="Вывод 7" xfId="1668" xr:uid="{00000000-0005-0000-0000-000095140000}"/>
    <cellStyle name="Вывод 8" xfId="1669" xr:uid="{00000000-0005-0000-0000-000096140000}"/>
    <cellStyle name="Вывод 9" xfId="1670" xr:uid="{00000000-0005-0000-0000-000097140000}"/>
    <cellStyle name="Вычисление" xfId="5862" xr:uid="{00000000-0005-0000-0000-000098140000}"/>
    <cellStyle name="Вычисление 10" xfId="1671" xr:uid="{00000000-0005-0000-0000-000099140000}"/>
    <cellStyle name="Вычисление 11" xfId="1672" xr:uid="{00000000-0005-0000-0000-00009A140000}"/>
    <cellStyle name="Вычисление 12" xfId="1673" xr:uid="{00000000-0005-0000-0000-00009B140000}"/>
    <cellStyle name="Вычисление 13" xfId="1674" xr:uid="{00000000-0005-0000-0000-00009C140000}"/>
    <cellStyle name="Вычисление 14" xfId="1675" xr:uid="{00000000-0005-0000-0000-00009D140000}"/>
    <cellStyle name="Вычисление 15" xfId="1676" xr:uid="{00000000-0005-0000-0000-00009E140000}"/>
    <cellStyle name="Вычисление 16" xfId="1677" xr:uid="{00000000-0005-0000-0000-00009F140000}"/>
    <cellStyle name="Вычисление 17" xfId="1678" xr:uid="{00000000-0005-0000-0000-0000A0140000}"/>
    <cellStyle name="Вычисление 18" xfId="1679" xr:uid="{00000000-0005-0000-0000-0000A1140000}"/>
    <cellStyle name="Вычисление 19" xfId="1680" xr:uid="{00000000-0005-0000-0000-0000A2140000}"/>
    <cellStyle name="Вычисление 2" xfId="1681" xr:uid="{00000000-0005-0000-0000-0000A3140000}"/>
    <cellStyle name="Вычисление 20" xfId="1682" xr:uid="{00000000-0005-0000-0000-0000A4140000}"/>
    <cellStyle name="Вычисление 21" xfId="1683" xr:uid="{00000000-0005-0000-0000-0000A5140000}"/>
    <cellStyle name="Вычисление 22" xfId="1684" xr:uid="{00000000-0005-0000-0000-0000A6140000}"/>
    <cellStyle name="Вычисление 23" xfId="1685" xr:uid="{00000000-0005-0000-0000-0000A7140000}"/>
    <cellStyle name="Вычисление 24" xfId="1686" xr:uid="{00000000-0005-0000-0000-0000A8140000}"/>
    <cellStyle name="Вычисление 25" xfId="1687" xr:uid="{00000000-0005-0000-0000-0000A9140000}"/>
    <cellStyle name="Вычисление 26" xfId="1688" xr:uid="{00000000-0005-0000-0000-0000AA140000}"/>
    <cellStyle name="Вычисление 27" xfId="1689" xr:uid="{00000000-0005-0000-0000-0000AB140000}"/>
    <cellStyle name="Вычисление 28" xfId="1690" xr:uid="{00000000-0005-0000-0000-0000AC140000}"/>
    <cellStyle name="Вычисление 29" xfId="1691" xr:uid="{00000000-0005-0000-0000-0000AD140000}"/>
    <cellStyle name="Вычисление 3" xfId="1692" xr:uid="{00000000-0005-0000-0000-0000AE140000}"/>
    <cellStyle name="Вычисление 30" xfId="1693" xr:uid="{00000000-0005-0000-0000-0000AF140000}"/>
    <cellStyle name="Вычисление 31" xfId="1694" xr:uid="{00000000-0005-0000-0000-0000B0140000}"/>
    <cellStyle name="Вычисление 32" xfId="1695" xr:uid="{00000000-0005-0000-0000-0000B1140000}"/>
    <cellStyle name="Вычисление 33" xfId="1696" xr:uid="{00000000-0005-0000-0000-0000B2140000}"/>
    <cellStyle name="Вычисление 34" xfId="1697" xr:uid="{00000000-0005-0000-0000-0000B3140000}"/>
    <cellStyle name="Вычисление 35" xfId="1698" xr:uid="{00000000-0005-0000-0000-0000B4140000}"/>
    <cellStyle name="Вычисление 36" xfId="1699" xr:uid="{00000000-0005-0000-0000-0000B5140000}"/>
    <cellStyle name="Вычисление 4" xfId="1700" xr:uid="{00000000-0005-0000-0000-0000B6140000}"/>
    <cellStyle name="Вычисление 5" xfId="1701" xr:uid="{00000000-0005-0000-0000-0000B7140000}"/>
    <cellStyle name="Вычисление 6" xfId="1702" xr:uid="{00000000-0005-0000-0000-0000B8140000}"/>
    <cellStyle name="Вычисление 7" xfId="1703" xr:uid="{00000000-0005-0000-0000-0000B9140000}"/>
    <cellStyle name="Вычисление 8" xfId="1704" xr:uid="{00000000-0005-0000-0000-0000BA140000}"/>
    <cellStyle name="Вычисление 9" xfId="1705" xr:uid="{00000000-0005-0000-0000-0000BB140000}"/>
    <cellStyle name="Заголовок 1" xfId="5900" xr:uid="{00000000-0005-0000-0000-0000BC140000}"/>
    <cellStyle name="Заголовок 1 10" xfId="1706" xr:uid="{00000000-0005-0000-0000-0000BD140000}"/>
    <cellStyle name="Заголовок 1 11" xfId="1707" xr:uid="{00000000-0005-0000-0000-0000BE140000}"/>
    <cellStyle name="Заголовок 1 12" xfId="1708" xr:uid="{00000000-0005-0000-0000-0000BF140000}"/>
    <cellStyle name="Заголовок 1 13" xfId="1709" xr:uid="{00000000-0005-0000-0000-0000C0140000}"/>
    <cellStyle name="Заголовок 1 14" xfId="1710" xr:uid="{00000000-0005-0000-0000-0000C1140000}"/>
    <cellStyle name="Заголовок 1 15" xfId="1711" xr:uid="{00000000-0005-0000-0000-0000C2140000}"/>
    <cellStyle name="Заголовок 1 16" xfId="1712" xr:uid="{00000000-0005-0000-0000-0000C3140000}"/>
    <cellStyle name="Заголовок 1 17" xfId="1713" xr:uid="{00000000-0005-0000-0000-0000C4140000}"/>
    <cellStyle name="Заголовок 1 18" xfId="1714" xr:uid="{00000000-0005-0000-0000-0000C5140000}"/>
    <cellStyle name="Заголовок 1 19" xfId="1715" xr:uid="{00000000-0005-0000-0000-0000C6140000}"/>
    <cellStyle name="Заголовок 1 2" xfId="1716" xr:uid="{00000000-0005-0000-0000-0000C7140000}"/>
    <cellStyle name="Заголовок 1 20" xfId="1717" xr:uid="{00000000-0005-0000-0000-0000C8140000}"/>
    <cellStyle name="Заголовок 1 21" xfId="1718" xr:uid="{00000000-0005-0000-0000-0000C9140000}"/>
    <cellStyle name="Заголовок 1 22" xfId="1719" xr:uid="{00000000-0005-0000-0000-0000CA140000}"/>
    <cellStyle name="Заголовок 1 23" xfId="1720" xr:uid="{00000000-0005-0000-0000-0000CB140000}"/>
    <cellStyle name="Заголовок 1 24" xfId="1721" xr:uid="{00000000-0005-0000-0000-0000CC140000}"/>
    <cellStyle name="Заголовок 1 25" xfId="1722" xr:uid="{00000000-0005-0000-0000-0000CD140000}"/>
    <cellStyle name="Заголовок 1 26" xfId="1723" xr:uid="{00000000-0005-0000-0000-0000CE140000}"/>
    <cellStyle name="Заголовок 1 27" xfId="1724" xr:uid="{00000000-0005-0000-0000-0000CF140000}"/>
    <cellStyle name="Заголовок 1 28" xfId="1725" xr:uid="{00000000-0005-0000-0000-0000D0140000}"/>
    <cellStyle name="Заголовок 1 29" xfId="1726" xr:uid="{00000000-0005-0000-0000-0000D1140000}"/>
    <cellStyle name="Заголовок 1 3" xfId="1727" xr:uid="{00000000-0005-0000-0000-0000D2140000}"/>
    <cellStyle name="Заголовок 1 30" xfId="1728" xr:uid="{00000000-0005-0000-0000-0000D3140000}"/>
    <cellStyle name="Заголовок 1 31" xfId="1729" xr:uid="{00000000-0005-0000-0000-0000D4140000}"/>
    <cellStyle name="Заголовок 1 32" xfId="1730" xr:uid="{00000000-0005-0000-0000-0000D5140000}"/>
    <cellStyle name="Заголовок 1 33" xfId="1731" xr:uid="{00000000-0005-0000-0000-0000D6140000}"/>
    <cellStyle name="Заголовок 1 34" xfId="1732" xr:uid="{00000000-0005-0000-0000-0000D7140000}"/>
    <cellStyle name="Заголовок 1 35" xfId="1733" xr:uid="{00000000-0005-0000-0000-0000D8140000}"/>
    <cellStyle name="Заголовок 1 36" xfId="1734" xr:uid="{00000000-0005-0000-0000-0000D9140000}"/>
    <cellStyle name="Заголовок 1 4" xfId="1735" xr:uid="{00000000-0005-0000-0000-0000DA140000}"/>
    <cellStyle name="Заголовок 1 5" xfId="1736" xr:uid="{00000000-0005-0000-0000-0000DB140000}"/>
    <cellStyle name="Заголовок 1 6" xfId="1737" xr:uid="{00000000-0005-0000-0000-0000DC140000}"/>
    <cellStyle name="Заголовок 1 7" xfId="1738" xr:uid="{00000000-0005-0000-0000-0000DD140000}"/>
    <cellStyle name="Заголовок 1 8" xfId="1739" xr:uid="{00000000-0005-0000-0000-0000DE140000}"/>
    <cellStyle name="Заголовок 1 9" xfId="1740" xr:uid="{00000000-0005-0000-0000-0000DF140000}"/>
    <cellStyle name="Заголовок 2" xfId="5877" xr:uid="{00000000-0005-0000-0000-0000E0140000}"/>
    <cellStyle name="Заголовок 2 10" xfId="1741" xr:uid="{00000000-0005-0000-0000-0000E1140000}"/>
    <cellStyle name="Заголовок 2 11" xfId="1742" xr:uid="{00000000-0005-0000-0000-0000E2140000}"/>
    <cellStyle name="Заголовок 2 12" xfId="1743" xr:uid="{00000000-0005-0000-0000-0000E3140000}"/>
    <cellStyle name="Заголовок 2 13" xfId="1744" xr:uid="{00000000-0005-0000-0000-0000E4140000}"/>
    <cellStyle name="Заголовок 2 14" xfId="1745" xr:uid="{00000000-0005-0000-0000-0000E5140000}"/>
    <cellStyle name="Заголовок 2 15" xfId="1746" xr:uid="{00000000-0005-0000-0000-0000E6140000}"/>
    <cellStyle name="Заголовок 2 16" xfId="1747" xr:uid="{00000000-0005-0000-0000-0000E7140000}"/>
    <cellStyle name="Заголовок 2 17" xfId="1748" xr:uid="{00000000-0005-0000-0000-0000E8140000}"/>
    <cellStyle name="Заголовок 2 18" xfId="1749" xr:uid="{00000000-0005-0000-0000-0000E9140000}"/>
    <cellStyle name="Заголовок 2 19" xfId="1750" xr:uid="{00000000-0005-0000-0000-0000EA140000}"/>
    <cellStyle name="Заголовок 2 2" xfId="1751" xr:uid="{00000000-0005-0000-0000-0000EB140000}"/>
    <cellStyle name="Заголовок 2 20" xfId="1752" xr:uid="{00000000-0005-0000-0000-0000EC140000}"/>
    <cellStyle name="Заголовок 2 21" xfId="1753" xr:uid="{00000000-0005-0000-0000-0000ED140000}"/>
    <cellStyle name="Заголовок 2 22" xfId="1754" xr:uid="{00000000-0005-0000-0000-0000EE140000}"/>
    <cellStyle name="Заголовок 2 23" xfId="1755" xr:uid="{00000000-0005-0000-0000-0000EF140000}"/>
    <cellStyle name="Заголовок 2 24" xfId="1756" xr:uid="{00000000-0005-0000-0000-0000F0140000}"/>
    <cellStyle name="Заголовок 2 25" xfId="1757" xr:uid="{00000000-0005-0000-0000-0000F1140000}"/>
    <cellStyle name="Заголовок 2 26" xfId="1758" xr:uid="{00000000-0005-0000-0000-0000F2140000}"/>
    <cellStyle name="Заголовок 2 27" xfId="1759" xr:uid="{00000000-0005-0000-0000-0000F3140000}"/>
    <cellStyle name="Заголовок 2 28" xfId="1760" xr:uid="{00000000-0005-0000-0000-0000F4140000}"/>
    <cellStyle name="Заголовок 2 29" xfId="1761" xr:uid="{00000000-0005-0000-0000-0000F5140000}"/>
    <cellStyle name="Заголовок 2 3" xfId="1762" xr:uid="{00000000-0005-0000-0000-0000F6140000}"/>
    <cellStyle name="Заголовок 2 30" xfId="1763" xr:uid="{00000000-0005-0000-0000-0000F7140000}"/>
    <cellStyle name="Заголовок 2 31" xfId="1764" xr:uid="{00000000-0005-0000-0000-0000F8140000}"/>
    <cellStyle name="Заголовок 2 32" xfId="1765" xr:uid="{00000000-0005-0000-0000-0000F9140000}"/>
    <cellStyle name="Заголовок 2 33" xfId="1766" xr:uid="{00000000-0005-0000-0000-0000FA140000}"/>
    <cellStyle name="Заголовок 2 34" xfId="1767" xr:uid="{00000000-0005-0000-0000-0000FB140000}"/>
    <cellStyle name="Заголовок 2 35" xfId="1768" xr:uid="{00000000-0005-0000-0000-0000FC140000}"/>
    <cellStyle name="Заголовок 2 36" xfId="1769" xr:uid="{00000000-0005-0000-0000-0000FD140000}"/>
    <cellStyle name="Заголовок 2 4" xfId="1770" xr:uid="{00000000-0005-0000-0000-0000FE140000}"/>
    <cellStyle name="Заголовок 2 5" xfId="1771" xr:uid="{00000000-0005-0000-0000-0000FF140000}"/>
    <cellStyle name="Заголовок 2 6" xfId="1772" xr:uid="{00000000-0005-0000-0000-000000150000}"/>
    <cellStyle name="Заголовок 2 7" xfId="1773" xr:uid="{00000000-0005-0000-0000-000001150000}"/>
    <cellStyle name="Заголовок 2 8" xfId="1774" xr:uid="{00000000-0005-0000-0000-000002150000}"/>
    <cellStyle name="Заголовок 2 9" xfId="1775" xr:uid="{00000000-0005-0000-0000-000003150000}"/>
    <cellStyle name="Заголовок 3" xfId="5891" xr:uid="{00000000-0005-0000-0000-000004150000}"/>
    <cellStyle name="Заголовок 3 10" xfId="1776" xr:uid="{00000000-0005-0000-0000-000005150000}"/>
    <cellStyle name="Заголовок 3 11" xfId="1777" xr:uid="{00000000-0005-0000-0000-000006150000}"/>
    <cellStyle name="Заголовок 3 12" xfId="1778" xr:uid="{00000000-0005-0000-0000-000007150000}"/>
    <cellStyle name="Заголовок 3 13" xfId="1779" xr:uid="{00000000-0005-0000-0000-000008150000}"/>
    <cellStyle name="Заголовок 3 14" xfId="1780" xr:uid="{00000000-0005-0000-0000-000009150000}"/>
    <cellStyle name="Заголовок 3 15" xfId="1781" xr:uid="{00000000-0005-0000-0000-00000A150000}"/>
    <cellStyle name="Заголовок 3 16" xfId="1782" xr:uid="{00000000-0005-0000-0000-00000B150000}"/>
    <cellStyle name="Заголовок 3 17" xfId="1783" xr:uid="{00000000-0005-0000-0000-00000C150000}"/>
    <cellStyle name="Заголовок 3 18" xfId="1784" xr:uid="{00000000-0005-0000-0000-00000D150000}"/>
    <cellStyle name="Заголовок 3 19" xfId="1785" xr:uid="{00000000-0005-0000-0000-00000E150000}"/>
    <cellStyle name="Заголовок 3 2" xfId="1786" xr:uid="{00000000-0005-0000-0000-00000F150000}"/>
    <cellStyle name="Заголовок 3 20" xfId="1787" xr:uid="{00000000-0005-0000-0000-000010150000}"/>
    <cellStyle name="Заголовок 3 21" xfId="1788" xr:uid="{00000000-0005-0000-0000-000011150000}"/>
    <cellStyle name="Заголовок 3 22" xfId="1789" xr:uid="{00000000-0005-0000-0000-000012150000}"/>
    <cellStyle name="Заголовок 3 23" xfId="1790" xr:uid="{00000000-0005-0000-0000-000013150000}"/>
    <cellStyle name="Заголовок 3 24" xfId="1791" xr:uid="{00000000-0005-0000-0000-000014150000}"/>
    <cellStyle name="Заголовок 3 25" xfId="1792" xr:uid="{00000000-0005-0000-0000-000015150000}"/>
    <cellStyle name="Заголовок 3 26" xfId="1793" xr:uid="{00000000-0005-0000-0000-000016150000}"/>
    <cellStyle name="Заголовок 3 27" xfId="1794" xr:uid="{00000000-0005-0000-0000-000017150000}"/>
    <cellStyle name="Заголовок 3 28" xfId="1795" xr:uid="{00000000-0005-0000-0000-000018150000}"/>
    <cellStyle name="Заголовок 3 29" xfId="1796" xr:uid="{00000000-0005-0000-0000-000019150000}"/>
    <cellStyle name="Заголовок 3 3" xfId="1797" xr:uid="{00000000-0005-0000-0000-00001A150000}"/>
    <cellStyle name="Заголовок 3 30" xfId="1798" xr:uid="{00000000-0005-0000-0000-00001B150000}"/>
    <cellStyle name="Заголовок 3 31" xfId="1799" xr:uid="{00000000-0005-0000-0000-00001C150000}"/>
    <cellStyle name="Заголовок 3 32" xfId="1800" xr:uid="{00000000-0005-0000-0000-00001D150000}"/>
    <cellStyle name="Заголовок 3 33" xfId="1801" xr:uid="{00000000-0005-0000-0000-00001E150000}"/>
    <cellStyle name="Заголовок 3 34" xfId="1802" xr:uid="{00000000-0005-0000-0000-00001F150000}"/>
    <cellStyle name="Заголовок 3 35" xfId="1803" xr:uid="{00000000-0005-0000-0000-000020150000}"/>
    <cellStyle name="Заголовок 3 36" xfId="1804" xr:uid="{00000000-0005-0000-0000-000021150000}"/>
    <cellStyle name="Заголовок 3 4" xfId="1805" xr:uid="{00000000-0005-0000-0000-000022150000}"/>
    <cellStyle name="Заголовок 3 5" xfId="1806" xr:uid="{00000000-0005-0000-0000-000023150000}"/>
    <cellStyle name="Заголовок 3 6" xfId="1807" xr:uid="{00000000-0005-0000-0000-000024150000}"/>
    <cellStyle name="Заголовок 3 7" xfId="1808" xr:uid="{00000000-0005-0000-0000-000025150000}"/>
    <cellStyle name="Заголовок 3 8" xfId="1809" xr:uid="{00000000-0005-0000-0000-000026150000}"/>
    <cellStyle name="Заголовок 3 9" xfId="1810" xr:uid="{00000000-0005-0000-0000-000027150000}"/>
    <cellStyle name="Заголовок 4" xfId="5881" xr:uid="{00000000-0005-0000-0000-000028150000}"/>
    <cellStyle name="Заголовок 4 10" xfId="1811" xr:uid="{00000000-0005-0000-0000-000029150000}"/>
    <cellStyle name="Заголовок 4 11" xfId="1812" xr:uid="{00000000-0005-0000-0000-00002A150000}"/>
    <cellStyle name="Заголовок 4 12" xfId="1813" xr:uid="{00000000-0005-0000-0000-00002B150000}"/>
    <cellStyle name="Заголовок 4 13" xfId="1814" xr:uid="{00000000-0005-0000-0000-00002C150000}"/>
    <cellStyle name="Заголовок 4 14" xfId="1815" xr:uid="{00000000-0005-0000-0000-00002D150000}"/>
    <cellStyle name="Заголовок 4 15" xfId="1816" xr:uid="{00000000-0005-0000-0000-00002E150000}"/>
    <cellStyle name="Заголовок 4 16" xfId="1817" xr:uid="{00000000-0005-0000-0000-00002F150000}"/>
    <cellStyle name="Заголовок 4 17" xfId="1818" xr:uid="{00000000-0005-0000-0000-000030150000}"/>
    <cellStyle name="Заголовок 4 18" xfId="1819" xr:uid="{00000000-0005-0000-0000-000031150000}"/>
    <cellStyle name="Заголовок 4 19" xfId="1820" xr:uid="{00000000-0005-0000-0000-000032150000}"/>
    <cellStyle name="Заголовок 4 2" xfId="1821" xr:uid="{00000000-0005-0000-0000-000033150000}"/>
    <cellStyle name="Заголовок 4 20" xfId="1822" xr:uid="{00000000-0005-0000-0000-000034150000}"/>
    <cellStyle name="Заголовок 4 21" xfId="1823" xr:uid="{00000000-0005-0000-0000-000035150000}"/>
    <cellStyle name="Заголовок 4 22" xfId="1824" xr:uid="{00000000-0005-0000-0000-000036150000}"/>
    <cellStyle name="Заголовок 4 23" xfId="1825" xr:uid="{00000000-0005-0000-0000-000037150000}"/>
    <cellStyle name="Заголовок 4 24" xfId="1826" xr:uid="{00000000-0005-0000-0000-000038150000}"/>
    <cellStyle name="Заголовок 4 25" xfId="1827" xr:uid="{00000000-0005-0000-0000-000039150000}"/>
    <cellStyle name="Заголовок 4 26" xfId="1828" xr:uid="{00000000-0005-0000-0000-00003A150000}"/>
    <cellStyle name="Заголовок 4 27" xfId="1829" xr:uid="{00000000-0005-0000-0000-00003B150000}"/>
    <cellStyle name="Заголовок 4 28" xfId="1830" xr:uid="{00000000-0005-0000-0000-00003C150000}"/>
    <cellStyle name="Заголовок 4 29" xfId="1831" xr:uid="{00000000-0005-0000-0000-00003D150000}"/>
    <cellStyle name="Заголовок 4 3" xfId="1832" xr:uid="{00000000-0005-0000-0000-00003E150000}"/>
    <cellStyle name="Заголовок 4 30" xfId="1833" xr:uid="{00000000-0005-0000-0000-00003F150000}"/>
    <cellStyle name="Заголовок 4 31" xfId="1834" xr:uid="{00000000-0005-0000-0000-000040150000}"/>
    <cellStyle name="Заголовок 4 32" xfId="1835" xr:uid="{00000000-0005-0000-0000-000041150000}"/>
    <cellStyle name="Заголовок 4 33" xfId="1836" xr:uid="{00000000-0005-0000-0000-000042150000}"/>
    <cellStyle name="Заголовок 4 34" xfId="1837" xr:uid="{00000000-0005-0000-0000-000043150000}"/>
    <cellStyle name="Заголовок 4 35" xfId="1838" xr:uid="{00000000-0005-0000-0000-000044150000}"/>
    <cellStyle name="Заголовок 4 36" xfId="1839" xr:uid="{00000000-0005-0000-0000-000045150000}"/>
    <cellStyle name="Заголовок 4 4" xfId="1840" xr:uid="{00000000-0005-0000-0000-000046150000}"/>
    <cellStyle name="Заголовок 4 5" xfId="1841" xr:uid="{00000000-0005-0000-0000-000047150000}"/>
    <cellStyle name="Заголовок 4 6" xfId="1842" xr:uid="{00000000-0005-0000-0000-000048150000}"/>
    <cellStyle name="Заголовок 4 7" xfId="1843" xr:uid="{00000000-0005-0000-0000-000049150000}"/>
    <cellStyle name="Заголовок 4 8" xfId="1844" xr:uid="{00000000-0005-0000-0000-00004A150000}"/>
    <cellStyle name="Заголовок 4 9" xfId="1845" xr:uid="{00000000-0005-0000-0000-00004B150000}"/>
    <cellStyle name="Защитный" xfId="1846" xr:uid="{00000000-0005-0000-0000-00004C150000}"/>
    <cellStyle name="Итог" xfId="5893" xr:uid="{00000000-0005-0000-0000-00004D150000}"/>
    <cellStyle name="Итог 10" xfId="1847" xr:uid="{00000000-0005-0000-0000-00004E150000}"/>
    <cellStyle name="Итог 11" xfId="1848" xr:uid="{00000000-0005-0000-0000-00004F150000}"/>
    <cellStyle name="Итог 12" xfId="1849" xr:uid="{00000000-0005-0000-0000-000050150000}"/>
    <cellStyle name="Итог 13" xfId="1850" xr:uid="{00000000-0005-0000-0000-000051150000}"/>
    <cellStyle name="Итог 14" xfId="1851" xr:uid="{00000000-0005-0000-0000-000052150000}"/>
    <cellStyle name="Итог 15" xfId="1852" xr:uid="{00000000-0005-0000-0000-000053150000}"/>
    <cellStyle name="Итог 16" xfId="1853" xr:uid="{00000000-0005-0000-0000-000054150000}"/>
    <cellStyle name="Итог 17" xfId="1854" xr:uid="{00000000-0005-0000-0000-000055150000}"/>
    <cellStyle name="Итог 18" xfId="1855" xr:uid="{00000000-0005-0000-0000-000056150000}"/>
    <cellStyle name="Итог 19" xfId="1856" xr:uid="{00000000-0005-0000-0000-000057150000}"/>
    <cellStyle name="Итог 2" xfId="1857" xr:uid="{00000000-0005-0000-0000-000058150000}"/>
    <cellStyle name="Итог 20" xfId="1858" xr:uid="{00000000-0005-0000-0000-000059150000}"/>
    <cellStyle name="Итог 21" xfId="1859" xr:uid="{00000000-0005-0000-0000-00005A150000}"/>
    <cellStyle name="Итог 22" xfId="1860" xr:uid="{00000000-0005-0000-0000-00005B150000}"/>
    <cellStyle name="Итог 23" xfId="1861" xr:uid="{00000000-0005-0000-0000-00005C150000}"/>
    <cellStyle name="Итог 24" xfId="1862" xr:uid="{00000000-0005-0000-0000-00005D150000}"/>
    <cellStyle name="Итог 25" xfId="1863" xr:uid="{00000000-0005-0000-0000-00005E150000}"/>
    <cellStyle name="Итог 26" xfId="1864" xr:uid="{00000000-0005-0000-0000-00005F150000}"/>
    <cellStyle name="Итог 27" xfId="1865" xr:uid="{00000000-0005-0000-0000-000060150000}"/>
    <cellStyle name="Итог 28" xfId="1866" xr:uid="{00000000-0005-0000-0000-000061150000}"/>
    <cellStyle name="Итог 29" xfId="1867" xr:uid="{00000000-0005-0000-0000-000062150000}"/>
    <cellStyle name="Итог 3" xfId="1868" xr:uid="{00000000-0005-0000-0000-000063150000}"/>
    <cellStyle name="Итог 30" xfId="1869" xr:uid="{00000000-0005-0000-0000-000064150000}"/>
    <cellStyle name="Итог 31" xfId="1870" xr:uid="{00000000-0005-0000-0000-000065150000}"/>
    <cellStyle name="Итог 32" xfId="1871" xr:uid="{00000000-0005-0000-0000-000066150000}"/>
    <cellStyle name="Итог 33" xfId="1872" xr:uid="{00000000-0005-0000-0000-000067150000}"/>
    <cellStyle name="Итог 34" xfId="1873" xr:uid="{00000000-0005-0000-0000-000068150000}"/>
    <cellStyle name="Итог 35" xfId="1874" xr:uid="{00000000-0005-0000-0000-000069150000}"/>
    <cellStyle name="Итог 36" xfId="1875" xr:uid="{00000000-0005-0000-0000-00006A150000}"/>
    <cellStyle name="Итог 37" xfId="6071" xr:uid="{00000000-0005-0000-0000-00006B150000}"/>
    <cellStyle name="Итог 4" xfId="1876" xr:uid="{00000000-0005-0000-0000-00006C150000}"/>
    <cellStyle name="Итог 5" xfId="1877" xr:uid="{00000000-0005-0000-0000-00006D150000}"/>
    <cellStyle name="Итог 6" xfId="1878" xr:uid="{00000000-0005-0000-0000-00006E150000}"/>
    <cellStyle name="Итог 7" xfId="1879" xr:uid="{00000000-0005-0000-0000-00006F150000}"/>
    <cellStyle name="Итог 8" xfId="1880" xr:uid="{00000000-0005-0000-0000-000070150000}"/>
    <cellStyle name="Итог 9" xfId="1881" xr:uid="{00000000-0005-0000-0000-000071150000}"/>
    <cellStyle name="Контрольная ячейка" xfId="5854" xr:uid="{00000000-0005-0000-0000-000072150000}"/>
    <cellStyle name="Контрольная ячейка 10" xfId="1882" xr:uid="{00000000-0005-0000-0000-000073150000}"/>
    <cellStyle name="Контрольная ячейка 11" xfId="1883" xr:uid="{00000000-0005-0000-0000-000074150000}"/>
    <cellStyle name="Контрольная ячейка 12" xfId="1884" xr:uid="{00000000-0005-0000-0000-000075150000}"/>
    <cellStyle name="Контрольная ячейка 13" xfId="1885" xr:uid="{00000000-0005-0000-0000-000076150000}"/>
    <cellStyle name="Контрольная ячейка 14" xfId="1886" xr:uid="{00000000-0005-0000-0000-000077150000}"/>
    <cellStyle name="Контрольная ячейка 15" xfId="1887" xr:uid="{00000000-0005-0000-0000-000078150000}"/>
    <cellStyle name="Контрольная ячейка 16" xfId="1888" xr:uid="{00000000-0005-0000-0000-000079150000}"/>
    <cellStyle name="Контрольная ячейка 17" xfId="1889" xr:uid="{00000000-0005-0000-0000-00007A150000}"/>
    <cellStyle name="Контрольная ячейка 18" xfId="1890" xr:uid="{00000000-0005-0000-0000-00007B150000}"/>
    <cellStyle name="Контрольная ячейка 19" xfId="1891" xr:uid="{00000000-0005-0000-0000-00007C150000}"/>
    <cellStyle name="Контрольная ячейка 2" xfId="1892" xr:uid="{00000000-0005-0000-0000-00007D150000}"/>
    <cellStyle name="Контрольная ячейка 20" xfId="1893" xr:uid="{00000000-0005-0000-0000-00007E150000}"/>
    <cellStyle name="Контрольная ячейка 21" xfId="1894" xr:uid="{00000000-0005-0000-0000-00007F150000}"/>
    <cellStyle name="Контрольная ячейка 22" xfId="1895" xr:uid="{00000000-0005-0000-0000-000080150000}"/>
    <cellStyle name="Контрольная ячейка 23" xfId="1896" xr:uid="{00000000-0005-0000-0000-000081150000}"/>
    <cellStyle name="Контрольная ячейка 24" xfId="1897" xr:uid="{00000000-0005-0000-0000-000082150000}"/>
    <cellStyle name="Контрольная ячейка 25" xfId="1898" xr:uid="{00000000-0005-0000-0000-000083150000}"/>
    <cellStyle name="Контрольная ячейка 26" xfId="1899" xr:uid="{00000000-0005-0000-0000-000084150000}"/>
    <cellStyle name="Контрольная ячейка 27" xfId="1900" xr:uid="{00000000-0005-0000-0000-000085150000}"/>
    <cellStyle name="Контрольная ячейка 28" xfId="1901" xr:uid="{00000000-0005-0000-0000-000086150000}"/>
    <cellStyle name="Контрольная ячейка 29" xfId="1902" xr:uid="{00000000-0005-0000-0000-000087150000}"/>
    <cellStyle name="Контрольная ячейка 3" xfId="1903" xr:uid="{00000000-0005-0000-0000-000088150000}"/>
    <cellStyle name="Контрольная ячейка 30" xfId="1904" xr:uid="{00000000-0005-0000-0000-000089150000}"/>
    <cellStyle name="Контрольная ячейка 31" xfId="1905" xr:uid="{00000000-0005-0000-0000-00008A150000}"/>
    <cellStyle name="Контрольная ячейка 32" xfId="1906" xr:uid="{00000000-0005-0000-0000-00008B150000}"/>
    <cellStyle name="Контрольная ячейка 33" xfId="1907" xr:uid="{00000000-0005-0000-0000-00008C150000}"/>
    <cellStyle name="Контрольная ячейка 34" xfId="1908" xr:uid="{00000000-0005-0000-0000-00008D150000}"/>
    <cellStyle name="Контрольная ячейка 35" xfId="1909" xr:uid="{00000000-0005-0000-0000-00008E150000}"/>
    <cellStyle name="Контрольная ячейка 36" xfId="1910" xr:uid="{00000000-0005-0000-0000-00008F150000}"/>
    <cellStyle name="Контрольная ячейка 4" xfId="1911" xr:uid="{00000000-0005-0000-0000-000090150000}"/>
    <cellStyle name="Контрольная ячейка 5" xfId="1912" xr:uid="{00000000-0005-0000-0000-000091150000}"/>
    <cellStyle name="Контрольная ячейка 6" xfId="1913" xr:uid="{00000000-0005-0000-0000-000092150000}"/>
    <cellStyle name="Контрольная ячейка 7" xfId="1914" xr:uid="{00000000-0005-0000-0000-000093150000}"/>
    <cellStyle name="Контрольная ячейка 8" xfId="1915" xr:uid="{00000000-0005-0000-0000-000094150000}"/>
    <cellStyle name="Контрольная ячейка 9" xfId="1916" xr:uid="{00000000-0005-0000-0000-000095150000}"/>
    <cellStyle name="Название" xfId="5894" xr:uid="{00000000-0005-0000-0000-000096150000}"/>
    <cellStyle name="Название 2" xfId="2382" xr:uid="{00000000-0005-0000-0000-000097150000}"/>
    <cellStyle name="Нейтральный" xfId="5876" xr:uid="{00000000-0005-0000-0000-000098150000}"/>
    <cellStyle name="Нейтральный 10" xfId="1917" xr:uid="{00000000-0005-0000-0000-000099150000}"/>
    <cellStyle name="Нейтральный 11" xfId="1918" xr:uid="{00000000-0005-0000-0000-00009A150000}"/>
    <cellStyle name="Нейтральный 12" xfId="1919" xr:uid="{00000000-0005-0000-0000-00009B150000}"/>
    <cellStyle name="Нейтральный 13" xfId="1920" xr:uid="{00000000-0005-0000-0000-00009C150000}"/>
    <cellStyle name="Нейтральный 14" xfId="1921" xr:uid="{00000000-0005-0000-0000-00009D150000}"/>
    <cellStyle name="Нейтральный 15" xfId="1922" xr:uid="{00000000-0005-0000-0000-00009E150000}"/>
    <cellStyle name="Нейтральный 16" xfId="1923" xr:uid="{00000000-0005-0000-0000-00009F150000}"/>
    <cellStyle name="Нейтральный 17" xfId="1924" xr:uid="{00000000-0005-0000-0000-0000A0150000}"/>
    <cellStyle name="Нейтральный 18" xfId="1925" xr:uid="{00000000-0005-0000-0000-0000A1150000}"/>
    <cellStyle name="Нейтральный 19" xfId="1926" xr:uid="{00000000-0005-0000-0000-0000A2150000}"/>
    <cellStyle name="Нейтральный 2" xfId="169" xr:uid="{00000000-0005-0000-0000-0000A3150000}"/>
    <cellStyle name="Нейтральный 2 2" xfId="1927" xr:uid="{00000000-0005-0000-0000-0000A4150000}"/>
    <cellStyle name="Нейтральный 20" xfId="1928" xr:uid="{00000000-0005-0000-0000-0000A5150000}"/>
    <cellStyle name="Нейтральный 21" xfId="1929" xr:uid="{00000000-0005-0000-0000-0000A6150000}"/>
    <cellStyle name="Нейтральный 22" xfId="1930" xr:uid="{00000000-0005-0000-0000-0000A7150000}"/>
    <cellStyle name="Нейтральный 23" xfId="1931" xr:uid="{00000000-0005-0000-0000-0000A8150000}"/>
    <cellStyle name="Нейтральный 24" xfId="1932" xr:uid="{00000000-0005-0000-0000-0000A9150000}"/>
    <cellStyle name="Нейтральный 25" xfId="1933" xr:uid="{00000000-0005-0000-0000-0000AA150000}"/>
    <cellStyle name="Нейтральный 26" xfId="1934" xr:uid="{00000000-0005-0000-0000-0000AB150000}"/>
    <cellStyle name="Нейтральный 27" xfId="1935" xr:uid="{00000000-0005-0000-0000-0000AC150000}"/>
    <cellStyle name="Нейтральный 28" xfId="1936" xr:uid="{00000000-0005-0000-0000-0000AD150000}"/>
    <cellStyle name="Нейтральный 29" xfId="1937" xr:uid="{00000000-0005-0000-0000-0000AE150000}"/>
    <cellStyle name="Нейтральный 3" xfId="1938" xr:uid="{00000000-0005-0000-0000-0000AF150000}"/>
    <cellStyle name="Нейтральный 30" xfId="1939" xr:uid="{00000000-0005-0000-0000-0000B0150000}"/>
    <cellStyle name="Нейтральный 31" xfId="1940" xr:uid="{00000000-0005-0000-0000-0000B1150000}"/>
    <cellStyle name="Нейтральный 32" xfId="1941" xr:uid="{00000000-0005-0000-0000-0000B2150000}"/>
    <cellStyle name="Нейтральный 33" xfId="1942" xr:uid="{00000000-0005-0000-0000-0000B3150000}"/>
    <cellStyle name="Нейтральный 34" xfId="1943" xr:uid="{00000000-0005-0000-0000-0000B4150000}"/>
    <cellStyle name="Нейтральный 35" xfId="1944" xr:uid="{00000000-0005-0000-0000-0000B5150000}"/>
    <cellStyle name="Нейтральный 36" xfId="1945" xr:uid="{00000000-0005-0000-0000-0000B6150000}"/>
    <cellStyle name="Нейтральный 4" xfId="1946" xr:uid="{00000000-0005-0000-0000-0000B7150000}"/>
    <cellStyle name="Нейтральный 5" xfId="1947" xr:uid="{00000000-0005-0000-0000-0000B8150000}"/>
    <cellStyle name="Нейтральный 6" xfId="1948" xr:uid="{00000000-0005-0000-0000-0000B9150000}"/>
    <cellStyle name="Нейтральный 7" xfId="1949" xr:uid="{00000000-0005-0000-0000-0000BA150000}"/>
    <cellStyle name="Нейтральный 8" xfId="1950" xr:uid="{00000000-0005-0000-0000-0000BB150000}"/>
    <cellStyle name="Нейтральный 9" xfId="1951" xr:uid="{00000000-0005-0000-0000-0000BC150000}"/>
    <cellStyle name="Обычный 13" xfId="1952" xr:uid="{00000000-0005-0000-0000-0000BD150000}"/>
    <cellStyle name="Обычный 14" xfId="1953" xr:uid="{00000000-0005-0000-0000-0000BE150000}"/>
    <cellStyle name="Обычный 15" xfId="1954" xr:uid="{00000000-0005-0000-0000-0000BF150000}"/>
    <cellStyle name="Обычный 16" xfId="68" xr:uid="{00000000-0005-0000-0000-0000C0150000}"/>
    <cellStyle name="Обычный 16 2" xfId="1955" xr:uid="{00000000-0005-0000-0000-0000C1150000}"/>
    <cellStyle name="Обычный 17" xfId="69" xr:uid="{00000000-0005-0000-0000-0000C2150000}"/>
    <cellStyle name="Обычный 17 2" xfId="1956" xr:uid="{00000000-0005-0000-0000-0000C3150000}"/>
    <cellStyle name="Обычный 18" xfId="1957" xr:uid="{00000000-0005-0000-0000-0000C4150000}"/>
    <cellStyle name="Обычный 19" xfId="1958" xr:uid="{00000000-0005-0000-0000-0000C5150000}"/>
    <cellStyle name="Обычный 2" xfId="60" xr:uid="{00000000-0005-0000-0000-0000C6150000}"/>
    <cellStyle name="Обычный 2 10" xfId="1959" xr:uid="{00000000-0005-0000-0000-0000C7150000}"/>
    <cellStyle name="Обычный 2 10 2" xfId="1960" xr:uid="{00000000-0005-0000-0000-0000C8150000}"/>
    <cellStyle name="Обычный 2 11" xfId="1961" xr:uid="{00000000-0005-0000-0000-0000C9150000}"/>
    <cellStyle name="Обычный 2 11 2" xfId="1962" xr:uid="{00000000-0005-0000-0000-0000CA150000}"/>
    <cellStyle name="Обычный 2 12" xfId="1963" xr:uid="{00000000-0005-0000-0000-0000CB150000}"/>
    <cellStyle name="Обычный 2 12 2" xfId="1964" xr:uid="{00000000-0005-0000-0000-0000CC150000}"/>
    <cellStyle name="Обычный 2 13" xfId="1965" xr:uid="{00000000-0005-0000-0000-0000CD150000}"/>
    <cellStyle name="Обычный 2 13 2" xfId="1966" xr:uid="{00000000-0005-0000-0000-0000CE150000}"/>
    <cellStyle name="Обычный 2 14" xfId="1967" xr:uid="{00000000-0005-0000-0000-0000CF150000}"/>
    <cellStyle name="Обычный 2 14 2" xfId="1968" xr:uid="{00000000-0005-0000-0000-0000D0150000}"/>
    <cellStyle name="Обычный 2 14 2 2" xfId="2927" xr:uid="{00000000-0005-0000-0000-0000D1150000}"/>
    <cellStyle name="Обычный 2 14 2 2 2" xfId="5012" xr:uid="{00000000-0005-0000-0000-0000D2150000}"/>
    <cellStyle name="Обычный 2 14 2 3" xfId="3506" xr:uid="{00000000-0005-0000-0000-0000D3150000}"/>
    <cellStyle name="Обычный 2 14 2 3 2" xfId="5591" xr:uid="{00000000-0005-0000-0000-0000D4150000}"/>
    <cellStyle name="Обычный 2 14 2 4" xfId="4439" xr:uid="{00000000-0005-0000-0000-0000D5150000}"/>
    <cellStyle name="Обычный 2 14 3" xfId="2926" xr:uid="{00000000-0005-0000-0000-0000D6150000}"/>
    <cellStyle name="Обычный 2 14 3 2" xfId="5011" xr:uid="{00000000-0005-0000-0000-0000D7150000}"/>
    <cellStyle name="Обычный 2 14 4" xfId="3505" xr:uid="{00000000-0005-0000-0000-0000D8150000}"/>
    <cellStyle name="Обычный 2 14 4 2" xfId="5590" xr:uid="{00000000-0005-0000-0000-0000D9150000}"/>
    <cellStyle name="Обычный 2 14 5" xfId="4438" xr:uid="{00000000-0005-0000-0000-0000DA150000}"/>
    <cellStyle name="Обычный 2 15" xfId="1969" xr:uid="{00000000-0005-0000-0000-0000DB150000}"/>
    <cellStyle name="Обычный 2 16" xfId="1970" xr:uid="{00000000-0005-0000-0000-0000DC150000}"/>
    <cellStyle name="Обычный 2 17" xfId="1971" xr:uid="{00000000-0005-0000-0000-0000DD150000}"/>
    <cellStyle name="Обычный 2 18" xfId="1972" xr:uid="{00000000-0005-0000-0000-0000DE150000}"/>
    <cellStyle name="Обычный 2 19" xfId="1973" xr:uid="{00000000-0005-0000-0000-0000DF150000}"/>
    <cellStyle name="Обычный 2 2" xfId="43" xr:uid="{00000000-0005-0000-0000-0000E0150000}"/>
    <cellStyle name="Обычный 2 2 10" xfId="1974" xr:uid="{00000000-0005-0000-0000-0000E1150000}"/>
    <cellStyle name="Обычный 2 2 11" xfId="1975" xr:uid="{00000000-0005-0000-0000-0000E2150000}"/>
    <cellStyle name="Обычный 2 2 12" xfId="1976" xr:uid="{00000000-0005-0000-0000-0000E3150000}"/>
    <cellStyle name="Обычный 2 2 13" xfId="1977" xr:uid="{00000000-0005-0000-0000-0000E4150000}"/>
    <cellStyle name="Обычный 2 2 14" xfId="1978" xr:uid="{00000000-0005-0000-0000-0000E5150000}"/>
    <cellStyle name="Обычный 2 2 15" xfId="1979" xr:uid="{00000000-0005-0000-0000-0000E6150000}"/>
    <cellStyle name="Обычный 2 2 16" xfId="1980" xr:uid="{00000000-0005-0000-0000-0000E7150000}"/>
    <cellStyle name="Обычный 2 2 17" xfId="1981" xr:uid="{00000000-0005-0000-0000-0000E8150000}"/>
    <cellStyle name="Обычный 2 2 18" xfId="1982" xr:uid="{00000000-0005-0000-0000-0000E9150000}"/>
    <cellStyle name="Обычный 2 2 19" xfId="1983" xr:uid="{00000000-0005-0000-0000-0000EA150000}"/>
    <cellStyle name="Обычный 2 2 2" xfId="114" xr:uid="{00000000-0005-0000-0000-0000EB150000}"/>
    <cellStyle name="Обычный 2 2 2 2" xfId="133" xr:uid="{00000000-0005-0000-0000-0000EC150000}"/>
    <cellStyle name="Обычный 2 2 2 2 2" xfId="190" xr:uid="{00000000-0005-0000-0000-0000ED150000}"/>
    <cellStyle name="Обычный 2 2 2 2 2 2" xfId="3601" xr:uid="{00000000-0005-0000-0000-0000EE150000}"/>
    <cellStyle name="Обычный 2 2 2 2 3" xfId="1985" xr:uid="{00000000-0005-0000-0000-0000EF150000}"/>
    <cellStyle name="Обычный 2 2 2 2 4" xfId="3553" xr:uid="{00000000-0005-0000-0000-0000F0150000}"/>
    <cellStyle name="Обычный 2 2 2 3" xfId="149" xr:uid="{00000000-0005-0000-0000-0000F1150000}"/>
    <cellStyle name="Обычный 2 2 2 3 2" xfId="205" xr:uid="{00000000-0005-0000-0000-0000F2150000}"/>
    <cellStyle name="Обычный 2 2 2 3 2 2" xfId="3616" xr:uid="{00000000-0005-0000-0000-0000F3150000}"/>
    <cellStyle name="Обычный 2 2 2 3 3" xfId="3568" xr:uid="{00000000-0005-0000-0000-0000F4150000}"/>
    <cellStyle name="Обычный 2 2 2 4" xfId="166" xr:uid="{00000000-0005-0000-0000-0000F5150000}"/>
    <cellStyle name="Обычный 2 2 2 4 2" xfId="3583" xr:uid="{00000000-0005-0000-0000-0000F6150000}"/>
    <cellStyle name="Обычный 2 2 2 5" xfId="1984" xr:uid="{00000000-0005-0000-0000-0000F7150000}"/>
    <cellStyle name="Обычный 2 2 2 6" xfId="3539" xr:uid="{00000000-0005-0000-0000-0000F8150000}"/>
    <cellStyle name="Обычный 2 2 20" xfId="1986" xr:uid="{00000000-0005-0000-0000-0000F9150000}"/>
    <cellStyle name="Обычный 2 2 21" xfId="1987" xr:uid="{00000000-0005-0000-0000-0000FA150000}"/>
    <cellStyle name="Обычный 2 2 22" xfId="1988" xr:uid="{00000000-0005-0000-0000-0000FB150000}"/>
    <cellStyle name="Обычный 2 2 23" xfId="1989" xr:uid="{00000000-0005-0000-0000-0000FC150000}"/>
    <cellStyle name="Обычный 2 2 24" xfId="1990" xr:uid="{00000000-0005-0000-0000-0000FD150000}"/>
    <cellStyle name="Обычный 2 2 25" xfId="1991" xr:uid="{00000000-0005-0000-0000-0000FE150000}"/>
    <cellStyle name="Обычный 2 2 26" xfId="1992" xr:uid="{00000000-0005-0000-0000-0000FF150000}"/>
    <cellStyle name="Обычный 2 2 27" xfId="1993" xr:uid="{00000000-0005-0000-0000-000000160000}"/>
    <cellStyle name="Обычный 2 2 28" xfId="1994" xr:uid="{00000000-0005-0000-0000-000001160000}"/>
    <cellStyle name="Обычный 2 2 29" xfId="1995" xr:uid="{00000000-0005-0000-0000-000002160000}"/>
    <cellStyle name="Обычный 2 2 3" xfId="126" xr:uid="{00000000-0005-0000-0000-000003160000}"/>
    <cellStyle name="Обычный 2 2 3 2" xfId="183" xr:uid="{00000000-0005-0000-0000-000004160000}"/>
    <cellStyle name="Обычный 2 2 3 2 2" xfId="1997" xr:uid="{00000000-0005-0000-0000-000005160000}"/>
    <cellStyle name="Обычный 2 2 3 2 3" xfId="3595" xr:uid="{00000000-0005-0000-0000-000006160000}"/>
    <cellStyle name="Обычный 2 2 3 3" xfId="1996" xr:uid="{00000000-0005-0000-0000-000007160000}"/>
    <cellStyle name="Обычный 2 2 3 4" xfId="3547" xr:uid="{00000000-0005-0000-0000-000008160000}"/>
    <cellStyle name="Обычный 2 2 30" xfId="1998" xr:uid="{00000000-0005-0000-0000-000009160000}"/>
    <cellStyle name="Обычный 2 2 31" xfId="1999" xr:uid="{00000000-0005-0000-0000-00000A160000}"/>
    <cellStyle name="Обычный 2 2 32" xfId="2000" xr:uid="{00000000-0005-0000-0000-00000B160000}"/>
    <cellStyle name="Обычный 2 2 33" xfId="2001" xr:uid="{00000000-0005-0000-0000-00000C160000}"/>
    <cellStyle name="Обычный 2 2 34" xfId="2002" xr:uid="{00000000-0005-0000-0000-00000D160000}"/>
    <cellStyle name="Обычный 2 2 35" xfId="2003" xr:uid="{00000000-0005-0000-0000-00000E160000}"/>
    <cellStyle name="Обычный 2 2 36" xfId="2004" xr:uid="{00000000-0005-0000-0000-00000F160000}"/>
    <cellStyle name="Обычный 2 2 37" xfId="462" xr:uid="{00000000-0005-0000-0000-000010160000}"/>
    <cellStyle name="Обычный 2 2 4" xfId="143" xr:uid="{00000000-0005-0000-0000-000011160000}"/>
    <cellStyle name="Обычный 2 2 4 2" xfId="199" xr:uid="{00000000-0005-0000-0000-000012160000}"/>
    <cellStyle name="Обычный 2 2 4 2 2" xfId="3610" xr:uid="{00000000-0005-0000-0000-000013160000}"/>
    <cellStyle name="Обычный 2 2 4 3" xfId="2005" xr:uid="{00000000-0005-0000-0000-000014160000}"/>
    <cellStyle name="Обычный 2 2 4 4" xfId="3562" xr:uid="{00000000-0005-0000-0000-000015160000}"/>
    <cellStyle name="Обычный 2 2 5" xfId="160" xr:uid="{00000000-0005-0000-0000-000016160000}"/>
    <cellStyle name="Обычный 2 2 5 2" xfId="2006" xr:uid="{00000000-0005-0000-0000-000017160000}"/>
    <cellStyle name="Обычный 2 2 5 3" xfId="3577" xr:uid="{00000000-0005-0000-0000-000018160000}"/>
    <cellStyle name="Обычный 2 2 6" xfId="107" xr:uid="{00000000-0005-0000-0000-000019160000}"/>
    <cellStyle name="Обычный 2 2 6 2" xfId="2007" xr:uid="{00000000-0005-0000-0000-00001A160000}"/>
    <cellStyle name="Обычный 2 2 6 3" xfId="3534" xr:uid="{00000000-0005-0000-0000-00001B160000}"/>
    <cellStyle name="Обычный 2 2 7" xfId="2008" xr:uid="{00000000-0005-0000-0000-00001C160000}"/>
    <cellStyle name="Обычный 2 2 8" xfId="2009" xr:uid="{00000000-0005-0000-0000-00001D160000}"/>
    <cellStyle name="Обычный 2 2 9" xfId="2010" xr:uid="{00000000-0005-0000-0000-00001E160000}"/>
    <cellStyle name="Обычный 2 20" xfId="2011" xr:uid="{00000000-0005-0000-0000-00001F160000}"/>
    <cellStyle name="Обычный 2 21" xfId="2012" xr:uid="{00000000-0005-0000-0000-000020160000}"/>
    <cellStyle name="Обычный 2 22" xfId="2013" xr:uid="{00000000-0005-0000-0000-000021160000}"/>
    <cellStyle name="Обычный 2 23" xfId="2014" xr:uid="{00000000-0005-0000-0000-000022160000}"/>
    <cellStyle name="Обычный 2 24" xfId="2015" xr:uid="{00000000-0005-0000-0000-000023160000}"/>
    <cellStyle name="Обычный 2 25" xfId="2016" xr:uid="{00000000-0005-0000-0000-000024160000}"/>
    <cellStyle name="Обычный 2 26" xfId="2017" xr:uid="{00000000-0005-0000-0000-000025160000}"/>
    <cellStyle name="Обычный 2 27" xfId="2018" xr:uid="{00000000-0005-0000-0000-000026160000}"/>
    <cellStyle name="Обычный 2 28" xfId="2019" xr:uid="{00000000-0005-0000-0000-000027160000}"/>
    <cellStyle name="Обычный 2 29" xfId="2020" xr:uid="{00000000-0005-0000-0000-000028160000}"/>
    <cellStyle name="Обычный 2 3" xfId="75" xr:uid="{00000000-0005-0000-0000-000029160000}"/>
    <cellStyle name="Обычный 2 3 2" xfId="129" xr:uid="{00000000-0005-0000-0000-00002A160000}"/>
    <cellStyle name="Обычный 2 3 2 2" xfId="186" xr:uid="{00000000-0005-0000-0000-00002B160000}"/>
    <cellStyle name="Обычный 2 3 2 2 2" xfId="3598" xr:uid="{00000000-0005-0000-0000-00002C160000}"/>
    <cellStyle name="Обычный 2 3 2 3" xfId="3550" xr:uid="{00000000-0005-0000-0000-00002D160000}"/>
    <cellStyle name="Обычный 2 3 3" xfId="146" xr:uid="{00000000-0005-0000-0000-00002E160000}"/>
    <cellStyle name="Обычный 2 3 3 2" xfId="202" xr:uid="{00000000-0005-0000-0000-00002F160000}"/>
    <cellStyle name="Обычный 2 3 3 2 2" xfId="3613" xr:uid="{00000000-0005-0000-0000-000030160000}"/>
    <cellStyle name="Обычный 2 3 3 3" xfId="3565" xr:uid="{00000000-0005-0000-0000-000031160000}"/>
    <cellStyle name="Обычный 2 3 4" xfId="163" xr:uid="{00000000-0005-0000-0000-000032160000}"/>
    <cellStyle name="Обычный 2 3 4 2" xfId="3580" xr:uid="{00000000-0005-0000-0000-000033160000}"/>
    <cellStyle name="Обычный 2 3 5" xfId="110" xr:uid="{00000000-0005-0000-0000-000034160000}"/>
    <cellStyle name="Обычный 2 3 5 2" xfId="3537" xr:uid="{00000000-0005-0000-0000-000035160000}"/>
    <cellStyle name="Обычный 2 30" xfId="2021" xr:uid="{00000000-0005-0000-0000-000036160000}"/>
    <cellStyle name="Обычный 2 31" xfId="2022" xr:uid="{00000000-0005-0000-0000-000037160000}"/>
    <cellStyle name="Обычный 2 32" xfId="2023" xr:uid="{00000000-0005-0000-0000-000038160000}"/>
    <cellStyle name="Обычный 2 33" xfId="2024" xr:uid="{00000000-0005-0000-0000-000039160000}"/>
    <cellStyle name="Обычный 2 34" xfId="2025" xr:uid="{00000000-0005-0000-0000-00003A160000}"/>
    <cellStyle name="Обычный 2 35" xfId="2026" xr:uid="{00000000-0005-0000-0000-00003B160000}"/>
    <cellStyle name="Обычный 2 36" xfId="2027" xr:uid="{00000000-0005-0000-0000-00003C160000}"/>
    <cellStyle name="Обычный 2 37" xfId="2028" xr:uid="{00000000-0005-0000-0000-00003D160000}"/>
    <cellStyle name="Обычный 2 38" xfId="360" xr:uid="{00000000-0005-0000-0000-00003E160000}"/>
    <cellStyle name="Обычный 2 39" xfId="5853" xr:uid="{00000000-0005-0000-0000-00003F160000}"/>
    <cellStyle name="Обычный 2 4" xfId="82" xr:uid="{00000000-0005-0000-0000-000040160000}"/>
    <cellStyle name="Обычный 2 4 2" xfId="182" xr:uid="{00000000-0005-0000-0000-000041160000}"/>
    <cellStyle name="Обычный 2 4 2 2" xfId="2030" xr:uid="{00000000-0005-0000-0000-000042160000}"/>
    <cellStyle name="Обычный 2 4 2 3" xfId="3594" xr:uid="{00000000-0005-0000-0000-000043160000}"/>
    <cellStyle name="Обычный 2 4 3" xfId="125" xr:uid="{00000000-0005-0000-0000-000044160000}"/>
    <cellStyle name="Обычный 2 4 3 2" xfId="3546" xr:uid="{00000000-0005-0000-0000-000045160000}"/>
    <cellStyle name="Обычный 2 4 4" xfId="2029" xr:uid="{00000000-0005-0000-0000-000046160000}"/>
    <cellStyle name="Обычный 2 5" xfId="142" xr:uid="{00000000-0005-0000-0000-000047160000}"/>
    <cellStyle name="Обычный 2 5 2" xfId="198" xr:uid="{00000000-0005-0000-0000-000048160000}"/>
    <cellStyle name="Обычный 2 5 2 2" xfId="2032" xr:uid="{00000000-0005-0000-0000-000049160000}"/>
    <cellStyle name="Обычный 2 5 2 3" xfId="3609" xr:uid="{00000000-0005-0000-0000-00004A160000}"/>
    <cellStyle name="Обычный 2 5 3" xfId="2031" xr:uid="{00000000-0005-0000-0000-00004B160000}"/>
    <cellStyle name="Обычный 2 5 4" xfId="3561" xr:uid="{00000000-0005-0000-0000-00004C160000}"/>
    <cellStyle name="Обычный 2 6" xfId="159" xr:uid="{00000000-0005-0000-0000-00004D160000}"/>
    <cellStyle name="Обычный 2 6 2" xfId="2034" xr:uid="{00000000-0005-0000-0000-00004E160000}"/>
    <cellStyle name="Обычный 2 6 3" xfId="2033" xr:uid="{00000000-0005-0000-0000-00004F160000}"/>
    <cellStyle name="Обычный 2 6 4" xfId="3576" xr:uid="{00000000-0005-0000-0000-000050160000}"/>
    <cellStyle name="Обычный 2 7" xfId="106" xr:uid="{00000000-0005-0000-0000-000051160000}"/>
    <cellStyle name="Обычный 2 7 2" xfId="2036" xr:uid="{00000000-0005-0000-0000-000052160000}"/>
    <cellStyle name="Обычный 2 7 3" xfId="2035" xr:uid="{00000000-0005-0000-0000-000053160000}"/>
    <cellStyle name="Обычный 2 7 4" xfId="3533" xr:uid="{00000000-0005-0000-0000-000054160000}"/>
    <cellStyle name="Обычный 2 8" xfId="2037" xr:uid="{00000000-0005-0000-0000-000055160000}"/>
    <cellStyle name="Обычный 2 8 2" xfId="2038" xr:uid="{00000000-0005-0000-0000-000056160000}"/>
    <cellStyle name="Обычный 2 9" xfId="2039" xr:uid="{00000000-0005-0000-0000-000057160000}"/>
    <cellStyle name="Обычный 2 9 2" xfId="2040" xr:uid="{00000000-0005-0000-0000-000058160000}"/>
    <cellStyle name="Обычный 2 9 2 2" xfId="2929" xr:uid="{00000000-0005-0000-0000-000059160000}"/>
    <cellStyle name="Обычный 2 9 2 2 2" xfId="5014" xr:uid="{00000000-0005-0000-0000-00005A160000}"/>
    <cellStyle name="Обычный 2 9 2 3" xfId="3508" xr:uid="{00000000-0005-0000-0000-00005B160000}"/>
    <cellStyle name="Обычный 2 9 2 3 2" xfId="5593" xr:uid="{00000000-0005-0000-0000-00005C160000}"/>
    <cellStyle name="Обычный 2 9 2 4" xfId="4441" xr:uid="{00000000-0005-0000-0000-00005D160000}"/>
    <cellStyle name="Обычный 2 9 3" xfId="2928" xr:uid="{00000000-0005-0000-0000-00005E160000}"/>
    <cellStyle name="Обычный 2 9 3 2" xfId="5013" xr:uid="{00000000-0005-0000-0000-00005F160000}"/>
    <cellStyle name="Обычный 2 9 4" xfId="3507" xr:uid="{00000000-0005-0000-0000-000060160000}"/>
    <cellStyle name="Обычный 2 9 4 2" xfId="5592" xr:uid="{00000000-0005-0000-0000-000061160000}"/>
    <cellStyle name="Обычный 2 9 5" xfId="4440" xr:uid="{00000000-0005-0000-0000-000062160000}"/>
    <cellStyle name="Обычный 2_900005052015" xfId="2041" xr:uid="{00000000-0005-0000-0000-000063160000}"/>
    <cellStyle name="Обычный 23" xfId="2042" xr:uid="{00000000-0005-0000-0000-000064160000}"/>
    <cellStyle name="Обычный 24" xfId="2043" xr:uid="{00000000-0005-0000-0000-000065160000}"/>
    <cellStyle name="Обычный 25" xfId="70" xr:uid="{00000000-0005-0000-0000-000066160000}"/>
    <cellStyle name="Обычный 27" xfId="2044" xr:uid="{00000000-0005-0000-0000-000067160000}"/>
    <cellStyle name="Обычный 28" xfId="2045" xr:uid="{00000000-0005-0000-0000-000068160000}"/>
    <cellStyle name="Обычный 29" xfId="2046" xr:uid="{00000000-0005-0000-0000-000069160000}"/>
    <cellStyle name="Обычный 3" xfId="108" xr:uid="{00000000-0005-0000-0000-00006A160000}"/>
    <cellStyle name="Обычный 3 2" xfId="127" xr:uid="{00000000-0005-0000-0000-00006B160000}"/>
    <cellStyle name="Обычный 3 2 2" xfId="184" xr:uid="{00000000-0005-0000-0000-00006C160000}"/>
    <cellStyle name="Обычный 3 2 2 2" xfId="2049" xr:uid="{00000000-0005-0000-0000-00006D160000}"/>
    <cellStyle name="Обычный 3 2 2 3" xfId="3596" xr:uid="{00000000-0005-0000-0000-00006E160000}"/>
    <cellStyle name="Обычный 3 2 3" xfId="2048" xr:uid="{00000000-0005-0000-0000-00006F160000}"/>
    <cellStyle name="Обычный 3 2 4" xfId="3548" xr:uid="{00000000-0005-0000-0000-000070160000}"/>
    <cellStyle name="Обычный 3 3" xfId="144" xr:uid="{00000000-0005-0000-0000-000071160000}"/>
    <cellStyle name="Обычный 3 3 2" xfId="200" xr:uid="{00000000-0005-0000-0000-000072160000}"/>
    <cellStyle name="Обычный 3 3 2 2" xfId="3611" xr:uid="{00000000-0005-0000-0000-000073160000}"/>
    <cellStyle name="Обычный 3 3 3" xfId="3563" xr:uid="{00000000-0005-0000-0000-000074160000}"/>
    <cellStyle name="Обычный 3 4" xfId="161" xr:uid="{00000000-0005-0000-0000-000075160000}"/>
    <cellStyle name="Обычный 3 4 2" xfId="3578" xr:uid="{00000000-0005-0000-0000-000076160000}"/>
    <cellStyle name="Обычный 3 5" xfId="2047" xr:uid="{00000000-0005-0000-0000-000077160000}"/>
    <cellStyle name="Обычный 3 6" xfId="3535" xr:uid="{00000000-0005-0000-0000-000078160000}"/>
    <cellStyle name="Обычный 30" xfId="2050" xr:uid="{00000000-0005-0000-0000-000079160000}"/>
    <cellStyle name="Обычный 31" xfId="2051" xr:uid="{00000000-0005-0000-0000-00007A160000}"/>
    <cellStyle name="Обычный 32" xfId="2052" xr:uid="{00000000-0005-0000-0000-00007B160000}"/>
    <cellStyle name="Обычный 34" xfId="2053" xr:uid="{00000000-0005-0000-0000-00007C160000}"/>
    <cellStyle name="Обычный 35" xfId="2054" xr:uid="{00000000-0005-0000-0000-00007D160000}"/>
    <cellStyle name="Обычный 36" xfId="2055" xr:uid="{00000000-0005-0000-0000-00007E160000}"/>
    <cellStyle name="Обычный 4" xfId="2056" xr:uid="{00000000-0005-0000-0000-00007F160000}"/>
    <cellStyle name="Обычный 4 2" xfId="2057" xr:uid="{00000000-0005-0000-0000-000080160000}"/>
    <cellStyle name="Обычный 5" xfId="226" xr:uid="{00000000-0005-0000-0000-000081160000}"/>
    <cellStyle name="Обычный 5 2" xfId="2058" xr:uid="{00000000-0005-0000-0000-000082160000}"/>
    <cellStyle name="Обычный 6" xfId="65" xr:uid="{00000000-0005-0000-0000-000083160000}"/>
    <cellStyle name="Обычный 6 2" xfId="2059" xr:uid="{00000000-0005-0000-0000-000084160000}"/>
    <cellStyle name="Обычный 7" xfId="67" xr:uid="{00000000-0005-0000-0000-000085160000}"/>
    <cellStyle name="Обычный 7 2" xfId="2060" xr:uid="{00000000-0005-0000-0000-000086160000}"/>
    <cellStyle name="Обычный_Лист1" xfId="86" xr:uid="{00000000-0005-0000-0000-000087160000}"/>
    <cellStyle name="Плохой" xfId="5896" xr:uid="{00000000-0005-0000-0000-000088160000}"/>
    <cellStyle name="Плохой 10" xfId="2061" xr:uid="{00000000-0005-0000-0000-000089160000}"/>
    <cellStyle name="Плохой 11" xfId="2062" xr:uid="{00000000-0005-0000-0000-00008A160000}"/>
    <cellStyle name="Плохой 12" xfId="2063" xr:uid="{00000000-0005-0000-0000-00008B160000}"/>
    <cellStyle name="Плохой 13" xfId="2064" xr:uid="{00000000-0005-0000-0000-00008C160000}"/>
    <cellStyle name="Плохой 14" xfId="2065" xr:uid="{00000000-0005-0000-0000-00008D160000}"/>
    <cellStyle name="Плохой 15" xfId="2066" xr:uid="{00000000-0005-0000-0000-00008E160000}"/>
    <cellStyle name="Плохой 16" xfId="2067" xr:uid="{00000000-0005-0000-0000-00008F160000}"/>
    <cellStyle name="Плохой 17" xfId="2068" xr:uid="{00000000-0005-0000-0000-000090160000}"/>
    <cellStyle name="Плохой 18" xfId="2069" xr:uid="{00000000-0005-0000-0000-000091160000}"/>
    <cellStyle name="Плохой 19" xfId="2070" xr:uid="{00000000-0005-0000-0000-000092160000}"/>
    <cellStyle name="Плохой 2" xfId="156" xr:uid="{00000000-0005-0000-0000-000093160000}"/>
    <cellStyle name="Плохой 2 2" xfId="2071" xr:uid="{00000000-0005-0000-0000-000094160000}"/>
    <cellStyle name="Плохой 20" xfId="2072" xr:uid="{00000000-0005-0000-0000-000095160000}"/>
    <cellStyle name="Плохой 21" xfId="2073" xr:uid="{00000000-0005-0000-0000-000096160000}"/>
    <cellStyle name="Плохой 22" xfId="2074" xr:uid="{00000000-0005-0000-0000-000097160000}"/>
    <cellStyle name="Плохой 23" xfId="2075" xr:uid="{00000000-0005-0000-0000-000098160000}"/>
    <cellStyle name="Плохой 24" xfId="2076" xr:uid="{00000000-0005-0000-0000-000099160000}"/>
    <cellStyle name="Плохой 25" xfId="2077" xr:uid="{00000000-0005-0000-0000-00009A160000}"/>
    <cellStyle name="Плохой 26" xfId="2078" xr:uid="{00000000-0005-0000-0000-00009B160000}"/>
    <cellStyle name="Плохой 27" xfId="2079" xr:uid="{00000000-0005-0000-0000-00009C160000}"/>
    <cellStyle name="Плохой 28" xfId="2080" xr:uid="{00000000-0005-0000-0000-00009D160000}"/>
    <cellStyle name="Плохой 29" xfId="2081" xr:uid="{00000000-0005-0000-0000-00009E160000}"/>
    <cellStyle name="Плохой 3" xfId="2082" xr:uid="{00000000-0005-0000-0000-00009F160000}"/>
    <cellStyle name="Плохой 30" xfId="2083" xr:uid="{00000000-0005-0000-0000-0000A0160000}"/>
    <cellStyle name="Плохой 31" xfId="2084" xr:uid="{00000000-0005-0000-0000-0000A1160000}"/>
    <cellStyle name="Плохой 32" xfId="2085" xr:uid="{00000000-0005-0000-0000-0000A2160000}"/>
    <cellStyle name="Плохой 33" xfId="2086" xr:uid="{00000000-0005-0000-0000-0000A3160000}"/>
    <cellStyle name="Плохой 34" xfId="2087" xr:uid="{00000000-0005-0000-0000-0000A4160000}"/>
    <cellStyle name="Плохой 35" xfId="2088" xr:uid="{00000000-0005-0000-0000-0000A5160000}"/>
    <cellStyle name="Плохой 36" xfId="2089" xr:uid="{00000000-0005-0000-0000-0000A6160000}"/>
    <cellStyle name="Плохой 4" xfId="2090" xr:uid="{00000000-0005-0000-0000-0000A7160000}"/>
    <cellStyle name="Плохой 5" xfId="2091" xr:uid="{00000000-0005-0000-0000-0000A8160000}"/>
    <cellStyle name="Плохой 6" xfId="2092" xr:uid="{00000000-0005-0000-0000-0000A9160000}"/>
    <cellStyle name="Плохой 7" xfId="2093" xr:uid="{00000000-0005-0000-0000-0000AA160000}"/>
    <cellStyle name="Плохой 8" xfId="2094" xr:uid="{00000000-0005-0000-0000-0000AB160000}"/>
    <cellStyle name="Плохой 9" xfId="2095" xr:uid="{00000000-0005-0000-0000-0000AC160000}"/>
    <cellStyle name="Пояснение" xfId="5874" xr:uid="{00000000-0005-0000-0000-0000AD160000}"/>
    <cellStyle name="Пояснение 10" xfId="2096" xr:uid="{00000000-0005-0000-0000-0000AE160000}"/>
    <cellStyle name="Пояснение 11" xfId="2097" xr:uid="{00000000-0005-0000-0000-0000AF160000}"/>
    <cellStyle name="Пояснение 12" xfId="2098" xr:uid="{00000000-0005-0000-0000-0000B0160000}"/>
    <cellStyle name="Пояснение 13" xfId="2099" xr:uid="{00000000-0005-0000-0000-0000B1160000}"/>
    <cellStyle name="Пояснение 14" xfId="2100" xr:uid="{00000000-0005-0000-0000-0000B2160000}"/>
    <cellStyle name="Пояснение 15" xfId="2101" xr:uid="{00000000-0005-0000-0000-0000B3160000}"/>
    <cellStyle name="Пояснение 16" xfId="2102" xr:uid="{00000000-0005-0000-0000-0000B4160000}"/>
    <cellStyle name="Пояснение 17" xfId="2103" xr:uid="{00000000-0005-0000-0000-0000B5160000}"/>
    <cellStyle name="Пояснение 18" xfId="2104" xr:uid="{00000000-0005-0000-0000-0000B6160000}"/>
    <cellStyle name="Пояснение 19" xfId="2105" xr:uid="{00000000-0005-0000-0000-0000B7160000}"/>
    <cellStyle name="Пояснение 2" xfId="2106" xr:uid="{00000000-0005-0000-0000-0000B8160000}"/>
    <cellStyle name="Пояснение 20" xfId="2107" xr:uid="{00000000-0005-0000-0000-0000B9160000}"/>
    <cellStyle name="Пояснение 21" xfId="2108" xr:uid="{00000000-0005-0000-0000-0000BA160000}"/>
    <cellStyle name="Пояснение 22" xfId="2109" xr:uid="{00000000-0005-0000-0000-0000BB160000}"/>
    <cellStyle name="Пояснение 23" xfId="2110" xr:uid="{00000000-0005-0000-0000-0000BC160000}"/>
    <cellStyle name="Пояснение 24" xfId="2111" xr:uid="{00000000-0005-0000-0000-0000BD160000}"/>
    <cellStyle name="Пояснение 25" xfId="2112" xr:uid="{00000000-0005-0000-0000-0000BE160000}"/>
    <cellStyle name="Пояснение 26" xfId="2113" xr:uid="{00000000-0005-0000-0000-0000BF160000}"/>
    <cellStyle name="Пояснение 27" xfId="2114" xr:uid="{00000000-0005-0000-0000-0000C0160000}"/>
    <cellStyle name="Пояснение 28" xfId="2115" xr:uid="{00000000-0005-0000-0000-0000C1160000}"/>
    <cellStyle name="Пояснение 29" xfId="2116" xr:uid="{00000000-0005-0000-0000-0000C2160000}"/>
    <cellStyle name="Пояснение 3" xfId="2117" xr:uid="{00000000-0005-0000-0000-0000C3160000}"/>
    <cellStyle name="Пояснение 30" xfId="2118" xr:uid="{00000000-0005-0000-0000-0000C4160000}"/>
    <cellStyle name="Пояснение 31" xfId="2119" xr:uid="{00000000-0005-0000-0000-0000C5160000}"/>
    <cellStyle name="Пояснение 32" xfId="2120" xr:uid="{00000000-0005-0000-0000-0000C6160000}"/>
    <cellStyle name="Пояснение 33" xfId="2121" xr:uid="{00000000-0005-0000-0000-0000C7160000}"/>
    <cellStyle name="Пояснение 34" xfId="2122" xr:uid="{00000000-0005-0000-0000-0000C8160000}"/>
    <cellStyle name="Пояснение 35" xfId="2123" xr:uid="{00000000-0005-0000-0000-0000C9160000}"/>
    <cellStyle name="Пояснение 36" xfId="2124" xr:uid="{00000000-0005-0000-0000-0000CA160000}"/>
    <cellStyle name="Пояснение 4" xfId="2125" xr:uid="{00000000-0005-0000-0000-0000CB160000}"/>
    <cellStyle name="Пояснение 5" xfId="2126" xr:uid="{00000000-0005-0000-0000-0000CC160000}"/>
    <cellStyle name="Пояснение 6" xfId="2127" xr:uid="{00000000-0005-0000-0000-0000CD160000}"/>
    <cellStyle name="Пояснение 7" xfId="2128" xr:uid="{00000000-0005-0000-0000-0000CE160000}"/>
    <cellStyle name="Пояснение 8" xfId="2129" xr:uid="{00000000-0005-0000-0000-0000CF160000}"/>
    <cellStyle name="Пояснение 9" xfId="2130" xr:uid="{00000000-0005-0000-0000-0000D0160000}"/>
    <cellStyle name="Примечание" xfId="5898" xr:uid="{00000000-0005-0000-0000-0000D1160000}"/>
    <cellStyle name="Примечание 10" xfId="2131" xr:uid="{00000000-0005-0000-0000-0000D2160000}"/>
    <cellStyle name="Примечание 11" xfId="2132" xr:uid="{00000000-0005-0000-0000-0000D3160000}"/>
    <cellStyle name="Примечание 12" xfId="2133" xr:uid="{00000000-0005-0000-0000-0000D4160000}"/>
    <cellStyle name="Примечание 13" xfId="2134" xr:uid="{00000000-0005-0000-0000-0000D5160000}"/>
    <cellStyle name="Примечание 14" xfId="2135" xr:uid="{00000000-0005-0000-0000-0000D6160000}"/>
    <cellStyle name="Примечание 15" xfId="2136" xr:uid="{00000000-0005-0000-0000-0000D7160000}"/>
    <cellStyle name="Примечание 16" xfId="2137" xr:uid="{00000000-0005-0000-0000-0000D8160000}"/>
    <cellStyle name="Примечание 17" xfId="2138" xr:uid="{00000000-0005-0000-0000-0000D9160000}"/>
    <cellStyle name="Примечание 18" xfId="2139" xr:uid="{00000000-0005-0000-0000-0000DA160000}"/>
    <cellStyle name="Примечание 19" xfId="2140" xr:uid="{00000000-0005-0000-0000-0000DB160000}"/>
    <cellStyle name="Примечание 2" xfId="2141" xr:uid="{00000000-0005-0000-0000-0000DC160000}"/>
    <cellStyle name="Примечание 2 2" xfId="2383" xr:uid="{00000000-0005-0000-0000-0000DD160000}"/>
    <cellStyle name="Примечание 2 2 2" xfId="4474" xr:uid="{00000000-0005-0000-0000-0000DE160000}"/>
    <cellStyle name="Примечание 20" xfId="2142" xr:uid="{00000000-0005-0000-0000-0000DF160000}"/>
    <cellStyle name="Примечание 21" xfId="2143" xr:uid="{00000000-0005-0000-0000-0000E0160000}"/>
    <cellStyle name="Примечание 22" xfId="2144" xr:uid="{00000000-0005-0000-0000-0000E1160000}"/>
    <cellStyle name="Примечание 23" xfId="2145" xr:uid="{00000000-0005-0000-0000-0000E2160000}"/>
    <cellStyle name="Примечание 24" xfId="2146" xr:uid="{00000000-0005-0000-0000-0000E3160000}"/>
    <cellStyle name="Примечание 25" xfId="2147" xr:uid="{00000000-0005-0000-0000-0000E4160000}"/>
    <cellStyle name="Примечание 26" xfId="2148" xr:uid="{00000000-0005-0000-0000-0000E5160000}"/>
    <cellStyle name="Примечание 27" xfId="2149" xr:uid="{00000000-0005-0000-0000-0000E6160000}"/>
    <cellStyle name="Примечание 28" xfId="2150" xr:uid="{00000000-0005-0000-0000-0000E7160000}"/>
    <cellStyle name="Примечание 29" xfId="2151" xr:uid="{00000000-0005-0000-0000-0000E8160000}"/>
    <cellStyle name="Примечание 3" xfId="2152" xr:uid="{00000000-0005-0000-0000-0000E9160000}"/>
    <cellStyle name="Примечание 30" xfId="2153" xr:uid="{00000000-0005-0000-0000-0000EA160000}"/>
    <cellStyle name="Примечание 31" xfId="2154" xr:uid="{00000000-0005-0000-0000-0000EB160000}"/>
    <cellStyle name="Примечание 32" xfId="2155" xr:uid="{00000000-0005-0000-0000-0000EC160000}"/>
    <cellStyle name="Примечание 33" xfId="2156" xr:uid="{00000000-0005-0000-0000-0000ED160000}"/>
    <cellStyle name="Примечание 34" xfId="2157" xr:uid="{00000000-0005-0000-0000-0000EE160000}"/>
    <cellStyle name="Примечание 35" xfId="2158" xr:uid="{00000000-0005-0000-0000-0000EF160000}"/>
    <cellStyle name="Примечание 36" xfId="2159" xr:uid="{00000000-0005-0000-0000-0000F0160000}"/>
    <cellStyle name="Примечание 4" xfId="2160" xr:uid="{00000000-0005-0000-0000-0000F1160000}"/>
    <cellStyle name="Примечание 5" xfId="2161" xr:uid="{00000000-0005-0000-0000-0000F2160000}"/>
    <cellStyle name="Примечание 6" xfId="2162" xr:uid="{00000000-0005-0000-0000-0000F3160000}"/>
    <cellStyle name="Примечание 7" xfId="2163" xr:uid="{00000000-0005-0000-0000-0000F4160000}"/>
    <cellStyle name="Примечание 8" xfId="2164" xr:uid="{00000000-0005-0000-0000-0000F5160000}"/>
    <cellStyle name="Примечание 9" xfId="2165" xr:uid="{00000000-0005-0000-0000-0000F6160000}"/>
    <cellStyle name="Связанная ячейка" xfId="5871" xr:uid="{00000000-0005-0000-0000-0000F7160000}"/>
    <cellStyle name="Связанная ячейка 10" xfId="2166" xr:uid="{00000000-0005-0000-0000-0000F8160000}"/>
    <cellStyle name="Связанная ячейка 11" xfId="2167" xr:uid="{00000000-0005-0000-0000-0000F9160000}"/>
    <cellStyle name="Связанная ячейка 12" xfId="2168" xr:uid="{00000000-0005-0000-0000-0000FA160000}"/>
    <cellStyle name="Связанная ячейка 13" xfId="2169" xr:uid="{00000000-0005-0000-0000-0000FB160000}"/>
    <cellStyle name="Связанная ячейка 14" xfId="2170" xr:uid="{00000000-0005-0000-0000-0000FC160000}"/>
    <cellStyle name="Связанная ячейка 15" xfId="2171" xr:uid="{00000000-0005-0000-0000-0000FD160000}"/>
    <cellStyle name="Связанная ячейка 16" xfId="2172" xr:uid="{00000000-0005-0000-0000-0000FE160000}"/>
    <cellStyle name="Связанная ячейка 17" xfId="2173" xr:uid="{00000000-0005-0000-0000-0000FF160000}"/>
    <cellStyle name="Связанная ячейка 18" xfId="2174" xr:uid="{00000000-0005-0000-0000-000000170000}"/>
    <cellStyle name="Связанная ячейка 19" xfId="2175" xr:uid="{00000000-0005-0000-0000-000001170000}"/>
    <cellStyle name="Связанная ячейка 2" xfId="2176" xr:uid="{00000000-0005-0000-0000-000002170000}"/>
    <cellStyle name="Связанная ячейка 20" xfId="2177" xr:uid="{00000000-0005-0000-0000-000003170000}"/>
    <cellStyle name="Связанная ячейка 21" xfId="2178" xr:uid="{00000000-0005-0000-0000-000004170000}"/>
    <cellStyle name="Связанная ячейка 22" xfId="2179" xr:uid="{00000000-0005-0000-0000-000005170000}"/>
    <cellStyle name="Связанная ячейка 23" xfId="2180" xr:uid="{00000000-0005-0000-0000-000006170000}"/>
    <cellStyle name="Связанная ячейка 24" xfId="2181" xr:uid="{00000000-0005-0000-0000-000007170000}"/>
    <cellStyle name="Связанная ячейка 25" xfId="2182" xr:uid="{00000000-0005-0000-0000-000008170000}"/>
    <cellStyle name="Связанная ячейка 26" xfId="2183" xr:uid="{00000000-0005-0000-0000-000009170000}"/>
    <cellStyle name="Связанная ячейка 27" xfId="2184" xr:uid="{00000000-0005-0000-0000-00000A170000}"/>
    <cellStyle name="Связанная ячейка 28" xfId="2185" xr:uid="{00000000-0005-0000-0000-00000B170000}"/>
    <cellStyle name="Связанная ячейка 29" xfId="2186" xr:uid="{00000000-0005-0000-0000-00000C170000}"/>
    <cellStyle name="Связанная ячейка 3" xfId="2187" xr:uid="{00000000-0005-0000-0000-00000D170000}"/>
    <cellStyle name="Связанная ячейка 30" xfId="2188" xr:uid="{00000000-0005-0000-0000-00000E170000}"/>
    <cellStyle name="Связанная ячейка 31" xfId="2189" xr:uid="{00000000-0005-0000-0000-00000F170000}"/>
    <cellStyle name="Связанная ячейка 32" xfId="2190" xr:uid="{00000000-0005-0000-0000-000010170000}"/>
    <cellStyle name="Связанная ячейка 33" xfId="2191" xr:uid="{00000000-0005-0000-0000-000011170000}"/>
    <cellStyle name="Связанная ячейка 34" xfId="2192" xr:uid="{00000000-0005-0000-0000-000012170000}"/>
    <cellStyle name="Связанная ячейка 35" xfId="2193" xr:uid="{00000000-0005-0000-0000-000013170000}"/>
    <cellStyle name="Связанная ячейка 36" xfId="2194" xr:uid="{00000000-0005-0000-0000-000014170000}"/>
    <cellStyle name="Связанная ячейка 4" xfId="2195" xr:uid="{00000000-0005-0000-0000-000015170000}"/>
    <cellStyle name="Связанная ячейка 5" xfId="2196" xr:uid="{00000000-0005-0000-0000-000016170000}"/>
    <cellStyle name="Связанная ячейка 6" xfId="2197" xr:uid="{00000000-0005-0000-0000-000017170000}"/>
    <cellStyle name="Связанная ячейка 7" xfId="2198" xr:uid="{00000000-0005-0000-0000-000018170000}"/>
    <cellStyle name="Связанная ячейка 8" xfId="2199" xr:uid="{00000000-0005-0000-0000-000019170000}"/>
    <cellStyle name="Связанная ячейка 9" xfId="2200" xr:uid="{00000000-0005-0000-0000-00001A170000}"/>
    <cellStyle name="Стиль 1" xfId="136" xr:uid="{00000000-0005-0000-0000-00001B170000}"/>
    <cellStyle name="Стиль 1 2" xfId="170" xr:uid="{00000000-0005-0000-0000-00001C170000}"/>
    <cellStyle name="Текст предупреждения" xfId="5902" xr:uid="{00000000-0005-0000-0000-00001D170000}"/>
    <cellStyle name="Текст предупреждения 10" xfId="2201" xr:uid="{00000000-0005-0000-0000-00001E170000}"/>
    <cellStyle name="Текст предупреждения 11" xfId="2202" xr:uid="{00000000-0005-0000-0000-00001F170000}"/>
    <cellStyle name="Текст предупреждения 12" xfId="2203" xr:uid="{00000000-0005-0000-0000-000020170000}"/>
    <cellStyle name="Текст предупреждения 13" xfId="2204" xr:uid="{00000000-0005-0000-0000-000021170000}"/>
    <cellStyle name="Текст предупреждения 14" xfId="2205" xr:uid="{00000000-0005-0000-0000-000022170000}"/>
    <cellStyle name="Текст предупреждения 15" xfId="2206" xr:uid="{00000000-0005-0000-0000-000023170000}"/>
    <cellStyle name="Текст предупреждения 16" xfId="2207" xr:uid="{00000000-0005-0000-0000-000024170000}"/>
    <cellStyle name="Текст предупреждения 17" xfId="2208" xr:uid="{00000000-0005-0000-0000-000025170000}"/>
    <cellStyle name="Текст предупреждения 18" xfId="2209" xr:uid="{00000000-0005-0000-0000-000026170000}"/>
    <cellStyle name="Текст предупреждения 19" xfId="2210" xr:uid="{00000000-0005-0000-0000-000027170000}"/>
    <cellStyle name="Текст предупреждения 2" xfId="2211" xr:uid="{00000000-0005-0000-0000-000028170000}"/>
    <cellStyle name="Текст предупреждения 20" xfId="2212" xr:uid="{00000000-0005-0000-0000-000029170000}"/>
    <cellStyle name="Текст предупреждения 21" xfId="2213" xr:uid="{00000000-0005-0000-0000-00002A170000}"/>
    <cellStyle name="Текст предупреждения 22" xfId="2214" xr:uid="{00000000-0005-0000-0000-00002B170000}"/>
    <cellStyle name="Текст предупреждения 23" xfId="2215" xr:uid="{00000000-0005-0000-0000-00002C170000}"/>
    <cellStyle name="Текст предупреждения 24" xfId="2216" xr:uid="{00000000-0005-0000-0000-00002D170000}"/>
    <cellStyle name="Текст предупреждения 25" xfId="2217" xr:uid="{00000000-0005-0000-0000-00002E170000}"/>
    <cellStyle name="Текст предупреждения 26" xfId="2218" xr:uid="{00000000-0005-0000-0000-00002F170000}"/>
    <cellStyle name="Текст предупреждения 27" xfId="2219" xr:uid="{00000000-0005-0000-0000-000030170000}"/>
    <cellStyle name="Текст предупреждения 28" xfId="2220" xr:uid="{00000000-0005-0000-0000-000031170000}"/>
    <cellStyle name="Текст предупреждения 29" xfId="2221" xr:uid="{00000000-0005-0000-0000-000032170000}"/>
    <cellStyle name="Текст предупреждения 3" xfId="2222" xr:uid="{00000000-0005-0000-0000-000033170000}"/>
    <cellStyle name="Текст предупреждения 30" xfId="2223" xr:uid="{00000000-0005-0000-0000-000034170000}"/>
    <cellStyle name="Текст предупреждения 31" xfId="2224" xr:uid="{00000000-0005-0000-0000-000035170000}"/>
    <cellStyle name="Текст предупреждения 32" xfId="2225" xr:uid="{00000000-0005-0000-0000-000036170000}"/>
    <cellStyle name="Текст предупреждения 33" xfId="2226" xr:uid="{00000000-0005-0000-0000-000037170000}"/>
    <cellStyle name="Текст предупреждения 34" xfId="2227" xr:uid="{00000000-0005-0000-0000-000038170000}"/>
    <cellStyle name="Текст предупреждения 35" xfId="2228" xr:uid="{00000000-0005-0000-0000-000039170000}"/>
    <cellStyle name="Текст предупреждения 36" xfId="2229" xr:uid="{00000000-0005-0000-0000-00003A170000}"/>
    <cellStyle name="Текст предупреждения 4" xfId="2230" xr:uid="{00000000-0005-0000-0000-00003B170000}"/>
    <cellStyle name="Текст предупреждения 5" xfId="2231" xr:uid="{00000000-0005-0000-0000-00003C170000}"/>
    <cellStyle name="Текст предупреждения 6" xfId="2232" xr:uid="{00000000-0005-0000-0000-00003D170000}"/>
    <cellStyle name="Текст предупреждения 7" xfId="2233" xr:uid="{00000000-0005-0000-0000-00003E170000}"/>
    <cellStyle name="Текст предупреждения 8" xfId="2234" xr:uid="{00000000-0005-0000-0000-00003F170000}"/>
    <cellStyle name="Текст предупреждения 9" xfId="2235" xr:uid="{00000000-0005-0000-0000-000040170000}"/>
    <cellStyle name="Финансовый 16" xfId="66" xr:uid="{00000000-0005-0000-0000-000041170000}"/>
    <cellStyle name="Финансовый 16 2" xfId="2236" xr:uid="{00000000-0005-0000-0000-000042170000}"/>
    <cellStyle name="Финансовый 2" xfId="137" xr:uid="{00000000-0005-0000-0000-000043170000}"/>
    <cellStyle name="Финансовый 2 10" xfId="2238" xr:uid="{00000000-0005-0000-0000-000044170000}"/>
    <cellStyle name="Финансовый 2 11" xfId="2239" xr:uid="{00000000-0005-0000-0000-000045170000}"/>
    <cellStyle name="Финансовый 2 12" xfId="2240" xr:uid="{00000000-0005-0000-0000-000046170000}"/>
    <cellStyle name="Финансовый 2 13" xfId="2241" xr:uid="{00000000-0005-0000-0000-000047170000}"/>
    <cellStyle name="Финансовый 2 14" xfId="2242" xr:uid="{00000000-0005-0000-0000-000048170000}"/>
    <cellStyle name="Финансовый 2 15" xfId="2243" xr:uid="{00000000-0005-0000-0000-000049170000}"/>
    <cellStyle name="Финансовый 2 16" xfId="2244" xr:uid="{00000000-0005-0000-0000-00004A170000}"/>
    <cellStyle name="Финансовый 2 17" xfId="2245" xr:uid="{00000000-0005-0000-0000-00004B170000}"/>
    <cellStyle name="Финансовый 2 18" xfId="2246" xr:uid="{00000000-0005-0000-0000-00004C170000}"/>
    <cellStyle name="Финансовый 2 19" xfId="2247" xr:uid="{00000000-0005-0000-0000-00004D170000}"/>
    <cellStyle name="Финансовый 2 2" xfId="193" xr:uid="{00000000-0005-0000-0000-00004E170000}"/>
    <cellStyle name="Финансовый 2 2 10" xfId="2249" xr:uid="{00000000-0005-0000-0000-00004F170000}"/>
    <cellStyle name="Финансовый 2 2 11" xfId="2250" xr:uid="{00000000-0005-0000-0000-000050170000}"/>
    <cellStyle name="Финансовый 2 2 12" xfId="2251" xr:uid="{00000000-0005-0000-0000-000051170000}"/>
    <cellStyle name="Финансовый 2 2 13" xfId="2252" xr:uid="{00000000-0005-0000-0000-000052170000}"/>
    <cellStyle name="Финансовый 2 2 14" xfId="2253" xr:uid="{00000000-0005-0000-0000-000053170000}"/>
    <cellStyle name="Финансовый 2 2 15" xfId="2254" xr:uid="{00000000-0005-0000-0000-000054170000}"/>
    <cellStyle name="Финансовый 2 2 16" xfId="2255" xr:uid="{00000000-0005-0000-0000-000055170000}"/>
    <cellStyle name="Финансовый 2 2 17" xfId="2256" xr:uid="{00000000-0005-0000-0000-000056170000}"/>
    <cellStyle name="Финансовый 2 2 18" xfId="2257" xr:uid="{00000000-0005-0000-0000-000057170000}"/>
    <cellStyle name="Финансовый 2 2 19" xfId="2258" xr:uid="{00000000-0005-0000-0000-000058170000}"/>
    <cellStyle name="Финансовый 2 2 2" xfId="2259" xr:uid="{00000000-0005-0000-0000-000059170000}"/>
    <cellStyle name="Финансовый 2 2 20" xfId="2260" xr:uid="{00000000-0005-0000-0000-00005A170000}"/>
    <cellStyle name="Финансовый 2 2 21" xfId="2261" xr:uid="{00000000-0005-0000-0000-00005B170000}"/>
    <cellStyle name="Финансовый 2 2 22" xfId="2262" xr:uid="{00000000-0005-0000-0000-00005C170000}"/>
    <cellStyle name="Финансовый 2 2 23" xfId="2263" xr:uid="{00000000-0005-0000-0000-00005D170000}"/>
    <cellStyle name="Финансовый 2 2 24" xfId="2264" xr:uid="{00000000-0005-0000-0000-00005E170000}"/>
    <cellStyle name="Финансовый 2 2 25" xfId="2265" xr:uid="{00000000-0005-0000-0000-00005F170000}"/>
    <cellStyle name="Финансовый 2 2 26" xfId="2266" xr:uid="{00000000-0005-0000-0000-000060170000}"/>
    <cellStyle name="Финансовый 2 2 27" xfId="2267" xr:uid="{00000000-0005-0000-0000-000061170000}"/>
    <cellStyle name="Финансовый 2 2 28" xfId="2268" xr:uid="{00000000-0005-0000-0000-000062170000}"/>
    <cellStyle name="Финансовый 2 2 29" xfId="2269" xr:uid="{00000000-0005-0000-0000-000063170000}"/>
    <cellStyle name="Финансовый 2 2 3" xfId="2270" xr:uid="{00000000-0005-0000-0000-000064170000}"/>
    <cellStyle name="Финансовый 2 2 30" xfId="2271" xr:uid="{00000000-0005-0000-0000-000065170000}"/>
    <cellStyle name="Финансовый 2 2 31" xfId="2272" xr:uid="{00000000-0005-0000-0000-000066170000}"/>
    <cellStyle name="Финансовый 2 2 32" xfId="2273" xr:uid="{00000000-0005-0000-0000-000067170000}"/>
    <cellStyle name="Финансовый 2 2 33" xfId="2274" xr:uid="{00000000-0005-0000-0000-000068170000}"/>
    <cellStyle name="Финансовый 2 2 34" xfId="2275" xr:uid="{00000000-0005-0000-0000-000069170000}"/>
    <cellStyle name="Финансовый 2 2 35" xfId="2276" xr:uid="{00000000-0005-0000-0000-00006A170000}"/>
    <cellStyle name="Финансовый 2 2 36" xfId="2277" xr:uid="{00000000-0005-0000-0000-00006B170000}"/>
    <cellStyle name="Финансовый 2 2 37" xfId="2248" xr:uid="{00000000-0005-0000-0000-00006C170000}"/>
    <cellStyle name="Финансовый 2 2 38" xfId="3604" xr:uid="{00000000-0005-0000-0000-00006D170000}"/>
    <cellStyle name="Финансовый 2 2 4" xfId="2278" xr:uid="{00000000-0005-0000-0000-00006E170000}"/>
    <cellStyle name="Финансовый 2 2 5" xfId="2279" xr:uid="{00000000-0005-0000-0000-00006F170000}"/>
    <cellStyle name="Финансовый 2 2 6" xfId="2280" xr:uid="{00000000-0005-0000-0000-000070170000}"/>
    <cellStyle name="Финансовый 2 2 7" xfId="2281" xr:uid="{00000000-0005-0000-0000-000071170000}"/>
    <cellStyle name="Финансовый 2 2 8" xfId="2282" xr:uid="{00000000-0005-0000-0000-000072170000}"/>
    <cellStyle name="Финансовый 2 2 9" xfId="2283" xr:uid="{00000000-0005-0000-0000-000073170000}"/>
    <cellStyle name="Финансовый 2 20" xfId="2284" xr:uid="{00000000-0005-0000-0000-000074170000}"/>
    <cellStyle name="Финансовый 2 21" xfId="2285" xr:uid="{00000000-0005-0000-0000-000075170000}"/>
    <cellStyle name="Финансовый 2 22" xfId="2286" xr:uid="{00000000-0005-0000-0000-000076170000}"/>
    <cellStyle name="Финансовый 2 23" xfId="2287" xr:uid="{00000000-0005-0000-0000-000077170000}"/>
    <cellStyle name="Финансовый 2 24" xfId="2288" xr:uid="{00000000-0005-0000-0000-000078170000}"/>
    <cellStyle name="Финансовый 2 25" xfId="2289" xr:uid="{00000000-0005-0000-0000-000079170000}"/>
    <cellStyle name="Финансовый 2 26" xfId="2290" xr:uid="{00000000-0005-0000-0000-00007A170000}"/>
    <cellStyle name="Финансовый 2 27" xfId="2291" xr:uid="{00000000-0005-0000-0000-00007B170000}"/>
    <cellStyle name="Финансовый 2 28" xfId="2292" xr:uid="{00000000-0005-0000-0000-00007C170000}"/>
    <cellStyle name="Финансовый 2 29" xfId="2293" xr:uid="{00000000-0005-0000-0000-00007D170000}"/>
    <cellStyle name="Финансовый 2 3" xfId="2294" xr:uid="{00000000-0005-0000-0000-00007E170000}"/>
    <cellStyle name="Финансовый 2 30" xfId="2295" xr:uid="{00000000-0005-0000-0000-00007F170000}"/>
    <cellStyle name="Финансовый 2 31" xfId="2296" xr:uid="{00000000-0005-0000-0000-000080170000}"/>
    <cellStyle name="Финансовый 2 32" xfId="2297" xr:uid="{00000000-0005-0000-0000-000081170000}"/>
    <cellStyle name="Финансовый 2 33" xfId="2298" xr:uid="{00000000-0005-0000-0000-000082170000}"/>
    <cellStyle name="Финансовый 2 34" xfId="2299" xr:uid="{00000000-0005-0000-0000-000083170000}"/>
    <cellStyle name="Финансовый 2 35" xfId="2300" xr:uid="{00000000-0005-0000-0000-000084170000}"/>
    <cellStyle name="Финансовый 2 36" xfId="2301" xr:uid="{00000000-0005-0000-0000-000085170000}"/>
    <cellStyle name="Финансовый 2 37" xfId="2237" xr:uid="{00000000-0005-0000-0000-000086170000}"/>
    <cellStyle name="Финансовый 2 38" xfId="3556" xr:uid="{00000000-0005-0000-0000-000087170000}"/>
    <cellStyle name="Финансовый 2 4" xfId="2302" xr:uid="{00000000-0005-0000-0000-000088170000}"/>
    <cellStyle name="Финансовый 2 5" xfId="2303" xr:uid="{00000000-0005-0000-0000-000089170000}"/>
    <cellStyle name="Финансовый 2 6" xfId="2304" xr:uid="{00000000-0005-0000-0000-00008A170000}"/>
    <cellStyle name="Финансовый 2 7" xfId="2305" xr:uid="{00000000-0005-0000-0000-00008B170000}"/>
    <cellStyle name="Финансовый 2 8" xfId="2306" xr:uid="{00000000-0005-0000-0000-00008C170000}"/>
    <cellStyle name="Финансовый 2 9" xfId="2307" xr:uid="{00000000-0005-0000-0000-00008D170000}"/>
    <cellStyle name="Финансовый 3" xfId="152" xr:uid="{00000000-0005-0000-0000-00008E170000}"/>
    <cellStyle name="Финансовый 3 2" xfId="208" xr:uid="{00000000-0005-0000-0000-00008F170000}"/>
    <cellStyle name="Финансовый 3 2 2" xfId="3619" xr:uid="{00000000-0005-0000-0000-000090170000}"/>
    <cellStyle name="Финансовый 3 3" xfId="2308" xr:uid="{00000000-0005-0000-0000-000091170000}"/>
    <cellStyle name="Финансовый 3 4" xfId="3571" xr:uid="{00000000-0005-0000-0000-000092170000}"/>
    <cellStyle name="Финансовый 4" xfId="171" xr:uid="{00000000-0005-0000-0000-000093170000}"/>
    <cellStyle name="Финансовый 4 2" xfId="2310" xr:uid="{00000000-0005-0000-0000-000094170000}"/>
    <cellStyle name="Финансовый 4 3" xfId="2309" xr:uid="{00000000-0005-0000-0000-000095170000}"/>
    <cellStyle name="Финансовый 4 4" xfId="3586" xr:uid="{00000000-0005-0000-0000-000096170000}"/>
    <cellStyle name="Хороший" xfId="5903" xr:uid="{00000000-0005-0000-0000-000097170000}"/>
    <cellStyle name="Хороший 10" xfId="2311" xr:uid="{00000000-0005-0000-0000-000098170000}"/>
    <cellStyle name="Хороший 11" xfId="2312" xr:uid="{00000000-0005-0000-0000-000099170000}"/>
    <cellStyle name="Хороший 12" xfId="2313" xr:uid="{00000000-0005-0000-0000-00009A170000}"/>
    <cellStyle name="Хороший 13" xfId="2314" xr:uid="{00000000-0005-0000-0000-00009B170000}"/>
    <cellStyle name="Хороший 14" xfId="2315" xr:uid="{00000000-0005-0000-0000-00009C170000}"/>
    <cellStyle name="Хороший 15" xfId="2316" xr:uid="{00000000-0005-0000-0000-00009D170000}"/>
    <cellStyle name="Хороший 16" xfId="2317" xr:uid="{00000000-0005-0000-0000-00009E170000}"/>
    <cellStyle name="Хороший 17" xfId="2318" xr:uid="{00000000-0005-0000-0000-00009F170000}"/>
    <cellStyle name="Хороший 18" xfId="2319" xr:uid="{00000000-0005-0000-0000-0000A0170000}"/>
    <cellStyle name="Хороший 19" xfId="2320" xr:uid="{00000000-0005-0000-0000-0000A1170000}"/>
    <cellStyle name="Хороший 2" xfId="157" xr:uid="{00000000-0005-0000-0000-0000A2170000}"/>
    <cellStyle name="Хороший 2 2" xfId="2321" xr:uid="{00000000-0005-0000-0000-0000A3170000}"/>
    <cellStyle name="Хороший 20" xfId="2322" xr:uid="{00000000-0005-0000-0000-0000A4170000}"/>
    <cellStyle name="Хороший 21" xfId="2323" xr:uid="{00000000-0005-0000-0000-0000A5170000}"/>
    <cellStyle name="Хороший 22" xfId="2324" xr:uid="{00000000-0005-0000-0000-0000A6170000}"/>
    <cellStyle name="Хороший 23" xfId="2325" xr:uid="{00000000-0005-0000-0000-0000A7170000}"/>
    <cellStyle name="Хороший 24" xfId="2326" xr:uid="{00000000-0005-0000-0000-0000A8170000}"/>
    <cellStyle name="Хороший 25" xfId="2327" xr:uid="{00000000-0005-0000-0000-0000A9170000}"/>
    <cellStyle name="Хороший 26" xfId="2328" xr:uid="{00000000-0005-0000-0000-0000AA170000}"/>
    <cellStyle name="Хороший 27" xfId="2329" xr:uid="{00000000-0005-0000-0000-0000AB170000}"/>
    <cellStyle name="Хороший 28" xfId="2330" xr:uid="{00000000-0005-0000-0000-0000AC170000}"/>
    <cellStyle name="Хороший 29" xfId="2331" xr:uid="{00000000-0005-0000-0000-0000AD170000}"/>
    <cellStyle name="Хороший 3" xfId="2332" xr:uid="{00000000-0005-0000-0000-0000AE170000}"/>
    <cellStyle name="Хороший 30" xfId="2333" xr:uid="{00000000-0005-0000-0000-0000AF170000}"/>
    <cellStyle name="Хороший 31" xfId="2334" xr:uid="{00000000-0005-0000-0000-0000B0170000}"/>
    <cellStyle name="Хороший 32" xfId="2335" xr:uid="{00000000-0005-0000-0000-0000B1170000}"/>
    <cellStyle name="Хороший 33" xfId="2336" xr:uid="{00000000-0005-0000-0000-0000B2170000}"/>
    <cellStyle name="Хороший 34" xfId="2337" xr:uid="{00000000-0005-0000-0000-0000B3170000}"/>
    <cellStyle name="Хороший 35" xfId="2338" xr:uid="{00000000-0005-0000-0000-0000B4170000}"/>
    <cellStyle name="Хороший 36" xfId="2339" xr:uid="{00000000-0005-0000-0000-0000B5170000}"/>
    <cellStyle name="Хороший 4" xfId="2340" xr:uid="{00000000-0005-0000-0000-0000B6170000}"/>
    <cellStyle name="Хороший 5" xfId="2341" xr:uid="{00000000-0005-0000-0000-0000B7170000}"/>
    <cellStyle name="Хороший 6" xfId="2342" xr:uid="{00000000-0005-0000-0000-0000B8170000}"/>
    <cellStyle name="Хороший 7" xfId="2343" xr:uid="{00000000-0005-0000-0000-0000B9170000}"/>
    <cellStyle name="Хороший 8" xfId="2344" xr:uid="{00000000-0005-0000-0000-0000BA170000}"/>
    <cellStyle name="Хороший 9" xfId="2345" xr:uid="{00000000-0005-0000-0000-0000BB170000}"/>
  </cellStyles>
  <dxfs count="4"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8"/>
          <bgColor theme="8"/>
        </patternFill>
      </fill>
    </dxf>
  </dxfs>
  <tableStyles count="1" defaultTableStyle="TableStyleMedium2" defaultPivotStyle="PivotStyleLight16">
    <tableStyle name="հաստիքացուցակ-style" pivot="0" count="4" xr9:uid="{00000000-0011-0000-FFFF-FFFF00000000}">
      <tableStyleElement type="headerRow" dxfId="3"/>
      <tableStyleElement type="total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12"/>
  <sheetViews>
    <sheetView topLeftCell="A4" zoomScale="85" zoomScaleNormal="85" zoomScaleSheetLayoutView="115" workbookViewId="0">
      <selection activeCell="D10" sqref="D10"/>
    </sheetView>
  </sheetViews>
  <sheetFormatPr defaultColWidth="8.28515625" defaultRowHeight="17.25"/>
  <cols>
    <col min="1" max="1" width="12.28515625" style="84" customWidth="1"/>
    <col min="2" max="2" width="21.85546875" style="84" customWidth="1"/>
    <col min="3" max="3" width="48" style="84" customWidth="1"/>
    <col min="4" max="4" width="29.5703125" style="84" customWidth="1"/>
    <col min="5" max="5" width="8.7109375" style="84" bestFit="1" customWidth="1"/>
    <col min="6" max="6" width="11.7109375" style="84" bestFit="1" customWidth="1"/>
    <col min="7" max="16384" width="8.28515625" style="84"/>
  </cols>
  <sheetData>
    <row r="1" spans="1:6" ht="17.45" customHeight="1">
      <c r="C1" s="421" t="s">
        <v>0</v>
      </c>
      <c r="D1" s="421"/>
    </row>
    <row r="2" spans="1:6" ht="17.100000000000001" customHeight="1">
      <c r="C2" s="422" t="s">
        <v>1</v>
      </c>
      <c r="D2" s="422"/>
    </row>
    <row r="3" spans="1:6" ht="17.100000000000001" customHeight="1">
      <c r="C3" s="422" t="s">
        <v>2</v>
      </c>
      <c r="D3" s="422"/>
    </row>
    <row r="4" spans="1:6">
      <c r="C4" s="86"/>
      <c r="D4" s="86"/>
    </row>
    <row r="5" spans="1:6" ht="75.75" customHeight="1">
      <c r="A5" s="423" t="s">
        <v>398</v>
      </c>
      <c r="B5" s="423"/>
      <c r="C5" s="423"/>
      <c r="D5" s="423"/>
    </row>
    <row r="6" spans="1:6" ht="17.649999999999999" customHeight="1">
      <c r="A6" s="87"/>
      <c r="B6" s="87"/>
      <c r="C6" s="87"/>
      <c r="D6" s="62" t="s">
        <v>320</v>
      </c>
    </row>
    <row r="7" spans="1:6" ht="90.6" customHeight="1">
      <c r="A7" s="424"/>
      <c r="B7" s="425"/>
      <c r="C7" s="426"/>
      <c r="D7" s="88" t="s">
        <v>399</v>
      </c>
    </row>
    <row r="8" spans="1:6" ht="28.9" customHeight="1">
      <c r="A8" s="418" t="s">
        <v>400</v>
      </c>
      <c r="B8" s="419"/>
      <c r="C8" s="420"/>
      <c r="D8" s="89">
        <f>D9</f>
        <v>5183122.8229999989</v>
      </c>
    </row>
    <row r="9" spans="1:6" s="254" customFormat="1" ht="28.9" customHeight="1">
      <c r="A9" s="415" t="s">
        <v>401</v>
      </c>
      <c r="B9" s="416"/>
      <c r="C9" s="417"/>
      <c r="D9" s="253">
        <f>'havelvac 3'!D9</f>
        <v>5183122.8229999989</v>
      </c>
      <c r="F9" s="333"/>
    </row>
    <row r="10" spans="1:6" ht="28.9" customHeight="1">
      <c r="A10" s="418" t="s">
        <v>402</v>
      </c>
      <c r="B10" s="419"/>
      <c r="C10" s="420"/>
      <c r="D10" s="89">
        <f>+D9-D8</f>
        <v>0</v>
      </c>
    </row>
    <row r="12" spans="1:6">
      <c r="D12" s="262"/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E14"/>
  <sheetViews>
    <sheetView zoomScale="85" zoomScaleNormal="85" zoomScaleSheetLayoutView="115" workbookViewId="0">
      <selection activeCell="D14" sqref="D14"/>
    </sheetView>
  </sheetViews>
  <sheetFormatPr defaultColWidth="8.28515625" defaultRowHeight="17.25"/>
  <cols>
    <col min="1" max="1" width="12.28515625" style="84" customWidth="1"/>
    <col min="2" max="2" width="15.42578125" style="84" customWidth="1"/>
    <col min="3" max="3" width="48" style="84" customWidth="1"/>
    <col min="4" max="4" width="44.5703125" style="84" customWidth="1"/>
    <col min="5" max="5" width="20.7109375" style="84" customWidth="1"/>
    <col min="6" max="6" width="21" style="84" customWidth="1"/>
    <col min="7" max="8" width="8.7109375" style="84" bestFit="1" customWidth="1"/>
    <col min="9" max="16384" width="8.28515625" style="84"/>
  </cols>
  <sheetData>
    <row r="1" spans="1:5" ht="36.6" customHeight="1">
      <c r="C1" s="436" t="s">
        <v>51</v>
      </c>
      <c r="D1" s="436"/>
    </row>
    <row r="2" spans="1:5" ht="17.100000000000001" customHeight="1">
      <c r="C2" s="437" t="s">
        <v>397</v>
      </c>
      <c r="D2" s="437"/>
      <c r="E2" s="85"/>
    </row>
    <row r="3" spans="1:5" ht="17.100000000000001" customHeight="1">
      <c r="C3" s="437" t="s">
        <v>2</v>
      </c>
      <c r="D3" s="437"/>
      <c r="E3" s="85"/>
    </row>
    <row r="4" spans="1:5">
      <c r="C4" s="86"/>
      <c r="D4" s="86"/>
      <c r="E4" s="85"/>
    </row>
    <row r="5" spans="1:5">
      <c r="C5" s="86"/>
      <c r="D5" s="86"/>
      <c r="E5" s="85"/>
    </row>
    <row r="6" spans="1:5" ht="84" customHeight="1">
      <c r="A6" s="438" t="s">
        <v>403</v>
      </c>
      <c r="B6" s="438"/>
      <c r="C6" s="438"/>
      <c r="D6" s="438"/>
    </row>
    <row r="7" spans="1:5">
      <c r="A7" s="90"/>
      <c r="B7" s="90"/>
      <c r="C7" s="90"/>
      <c r="D7" s="90"/>
    </row>
    <row r="8" spans="1:5" ht="17.649999999999999" customHeight="1">
      <c r="A8" s="87"/>
      <c r="B8" s="87"/>
      <c r="C8" s="87"/>
      <c r="D8" s="62" t="s">
        <v>320</v>
      </c>
    </row>
    <row r="9" spans="1:5" ht="62.45" customHeight="1">
      <c r="A9" s="439" t="s">
        <v>404</v>
      </c>
      <c r="B9" s="439"/>
      <c r="C9" s="439"/>
      <c r="D9" s="71" t="s">
        <v>391</v>
      </c>
    </row>
    <row r="10" spans="1:5">
      <c r="A10" s="439"/>
      <c r="B10" s="439"/>
      <c r="C10" s="439"/>
      <c r="D10" s="228" t="s">
        <v>8</v>
      </c>
    </row>
    <row r="11" spans="1:5" ht="28.35" customHeight="1">
      <c r="A11" s="427" t="s">
        <v>405</v>
      </c>
      <c r="B11" s="428"/>
      <c r="C11" s="429"/>
      <c r="D11" s="95">
        <f t="shared" ref="D11" si="0">+D12</f>
        <v>5183122.8229999989</v>
      </c>
    </row>
    <row r="12" spans="1:5" s="93" customFormat="1" ht="28.9" customHeight="1">
      <c r="A12" s="430" t="s">
        <v>360</v>
      </c>
      <c r="B12" s="431"/>
      <c r="C12" s="432"/>
      <c r="D12" s="92">
        <f t="shared" ref="D12" si="1">+D14</f>
        <v>5183122.8229999989</v>
      </c>
    </row>
    <row r="13" spans="1:5">
      <c r="A13" s="433" t="s">
        <v>255</v>
      </c>
      <c r="B13" s="434"/>
      <c r="C13" s="435"/>
      <c r="D13" s="96"/>
    </row>
    <row r="14" spans="1:5" s="94" customFormat="1">
      <c r="A14" s="418" t="s">
        <v>406</v>
      </c>
      <c r="B14" s="419"/>
      <c r="C14" s="420"/>
      <c r="D14" s="96">
        <f>'havelvac 3'!D9</f>
        <v>5183122.8229999989</v>
      </c>
    </row>
  </sheetData>
  <mergeCells count="9">
    <mergeCell ref="A11:C11"/>
    <mergeCell ref="A12:C12"/>
    <mergeCell ref="A13:C13"/>
    <mergeCell ref="A14:C14"/>
    <mergeCell ref="C1:D1"/>
    <mergeCell ref="C2:D2"/>
    <mergeCell ref="C3:D3"/>
    <mergeCell ref="A6:D6"/>
    <mergeCell ref="A9:C10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256"/>
  <sheetViews>
    <sheetView topLeftCell="A3" zoomScaleNormal="100" zoomScaleSheetLayoutView="115" workbookViewId="0">
      <selection activeCell="D11" sqref="D11"/>
    </sheetView>
  </sheetViews>
  <sheetFormatPr defaultColWidth="8.140625" defaultRowHeight="17.25"/>
  <cols>
    <col min="1" max="1" width="9.5703125" style="129" customWidth="1"/>
    <col min="2" max="2" width="13.28515625" style="129" customWidth="1"/>
    <col min="3" max="3" width="71.7109375" style="138" customWidth="1"/>
    <col min="4" max="4" width="47.5703125" style="138" customWidth="1"/>
    <col min="5" max="5" width="8.140625" style="124"/>
    <col min="6" max="6" width="15.42578125" style="124" bestFit="1" customWidth="1"/>
    <col min="7" max="7" width="18.28515625" style="124" customWidth="1"/>
    <col min="8" max="16384" width="8.140625" style="124"/>
  </cols>
  <sheetData>
    <row r="1" spans="1:6" ht="18" customHeight="1">
      <c r="C1" s="440" t="s">
        <v>318</v>
      </c>
      <c r="D1" s="440"/>
    </row>
    <row r="2" spans="1:6">
      <c r="C2" s="441" t="s">
        <v>1</v>
      </c>
      <c r="D2" s="441"/>
    </row>
    <row r="3" spans="1:6">
      <c r="C3" s="441" t="s">
        <v>2</v>
      </c>
      <c r="D3" s="441"/>
    </row>
    <row r="4" spans="1:6" ht="93" customHeight="1">
      <c r="A4" s="455" t="s">
        <v>203</v>
      </c>
      <c r="B4" s="455"/>
      <c r="C4" s="455"/>
      <c r="D4" s="455"/>
    </row>
    <row r="5" spans="1:6" ht="20.45" customHeight="1">
      <c r="A5" s="125"/>
      <c r="B5" s="125"/>
      <c r="C5" s="130"/>
      <c r="D5" s="62" t="s">
        <v>320</v>
      </c>
    </row>
    <row r="6" spans="1:6" s="126" customFormat="1" ht="71.45" customHeight="1">
      <c r="A6" s="445" t="s">
        <v>3</v>
      </c>
      <c r="B6" s="446"/>
      <c r="C6" s="447" t="s">
        <v>4</v>
      </c>
      <c r="D6" s="1" t="s">
        <v>5</v>
      </c>
    </row>
    <row r="7" spans="1:6" s="126" customFormat="1" ht="36" customHeight="1">
      <c r="A7" s="1" t="s">
        <v>6</v>
      </c>
      <c r="B7" s="1" t="s">
        <v>7</v>
      </c>
      <c r="C7" s="448"/>
      <c r="D7" s="1" t="s">
        <v>8</v>
      </c>
    </row>
    <row r="8" spans="1:6">
      <c r="A8" s="2"/>
      <c r="B8" s="2"/>
      <c r="C8" s="2" t="s">
        <v>9</v>
      </c>
      <c r="D8" s="139">
        <f>D9+D120</f>
        <v>5183122.8229999989</v>
      </c>
    </row>
    <row r="9" spans="1:6" ht="18" customHeight="1">
      <c r="A9" s="449" t="s">
        <v>10</v>
      </c>
      <c r="B9" s="450"/>
      <c r="C9" s="451"/>
      <c r="D9" s="139">
        <f>D30+D73+D164+D183+D202+D227+D11</f>
        <v>5183122.8229999989</v>
      </c>
      <c r="E9" s="124" t="b">
        <f>F73=F77</f>
        <v>1</v>
      </c>
      <c r="F9" s="261"/>
    </row>
    <row r="10" spans="1:6" s="382" customFormat="1" ht="44.25" customHeight="1">
      <c r="A10" s="465" t="s">
        <v>616</v>
      </c>
      <c r="B10" s="334"/>
      <c r="C10" s="329" t="s">
        <v>11</v>
      </c>
      <c r="D10" s="385"/>
      <c r="F10" s="261"/>
    </row>
    <row r="11" spans="1:6" s="382" customFormat="1" ht="37.5" customHeight="1">
      <c r="A11" s="466"/>
      <c r="B11" s="334"/>
      <c r="C11" s="405" t="s">
        <v>617</v>
      </c>
      <c r="D11" s="385">
        <f>D18+D24</f>
        <v>-304380.5</v>
      </c>
      <c r="F11" s="261"/>
    </row>
    <row r="12" spans="1:6" s="382" customFormat="1" ht="44.25" customHeight="1">
      <c r="A12" s="466"/>
      <c r="B12" s="334"/>
      <c r="C12" s="290" t="s">
        <v>13</v>
      </c>
      <c r="D12" s="385"/>
      <c r="F12" s="261"/>
    </row>
    <row r="13" spans="1:6" s="382" customFormat="1" ht="44.25" customHeight="1">
      <c r="A13" s="466"/>
      <c r="B13" s="334"/>
      <c r="C13" s="290" t="s">
        <v>622</v>
      </c>
      <c r="D13" s="385"/>
      <c r="F13" s="261"/>
    </row>
    <row r="14" spans="1:6" s="382" customFormat="1" ht="44.25" customHeight="1">
      <c r="A14" s="466"/>
      <c r="B14" s="334"/>
      <c r="C14" s="329" t="s">
        <v>15</v>
      </c>
      <c r="D14" s="385"/>
      <c r="F14" s="261"/>
    </row>
    <row r="15" spans="1:6" s="382" customFormat="1" ht="44.25" customHeight="1">
      <c r="A15" s="466"/>
      <c r="B15" s="334"/>
      <c r="C15" s="290" t="s">
        <v>623</v>
      </c>
      <c r="D15" s="385"/>
      <c r="F15" s="261"/>
    </row>
    <row r="16" spans="1:6" s="382" customFormat="1" ht="37.5" customHeight="1">
      <c r="A16" s="466"/>
      <c r="B16" s="338"/>
      <c r="C16" s="338" t="s">
        <v>624</v>
      </c>
      <c r="D16" s="385"/>
      <c r="F16" s="261"/>
    </row>
    <row r="17" spans="1:6" s="382" customFormat="1" ht="18" customHeight="1">
      <c r="A17" s="466"/>
      <c r="B17" s="459">
        <v>12003</v>
      </c>
      <c r="C17" s="337" t="s">
        <v>17</v>
      </c>
      <c r="D17" s="385"/>
      <c r="F17" s="261"/>
    </row>
    <row r="18" spans="1:6" s="382" customFormat="1" ht="45" customHeight="1">
      <c r="A18" s="466"/>
      <c r="B18" s="460"/>
      <c r="C18" s="331" t="s">
        <v>618</v>
      </c>
      <c r="D18" s="385">
        <f>'havelvac 10'!C22</f>
        <v>-256380.5</v>
      </c>
      <c r="F18" s="261"/>
    </row>
    <row r="19" spans="1:6" s="382" customFormat="1" ht="18" customHeight="1">
      <c r="A19" s="466"/>
      <c r="B19" s="460"/>
      <c r="C19" s="337" t="s">
        <v>19</v>
      </c>
      <c r="D19" s="385"/>
      <c r="F19" s="261"/>
    </row>
    <row r="20" spans="1:6" s="382" customFormat="1" ht="18" customHeight="1">
      <c r="A20" s="466"/>
      <c r="B20" s="460"/>
      <c r="C20" s="341" t="s">
        <v>618</v>
      </c>
      <c r="D20" s="385"/>
      <c r="F20" s="261"/>
    </row>
    <row r="21" spans="1:6" s="382" customFormat="1" ht="18" customHeight="1">
      <c r="A21" s="466"/>
      <c r="B21" s="460"/>
      <c r="C21" s="337" t="s">
        <v>21</v>
      </c>
      <c r="D21" s="385"/>
      <c r="F21" s="261"/>
    </row>
    <row r="22" spans="1:6" s="382" customFormat="1" ht="18" customHeight="1">
      <c r="A22" s="466"/>
      <c r="B22" s="461"/>
      <c r="C22" s="341" t="s">
        <v>46</v>
      </c>
      <c r="D22" s="385"/>
      <c r="F22" s="261"/>
    </row>
    <row r="23" spans="1:6" s="382" customFormat="1" ht="18" customHeight="1">
      <c r="A23" s="466"/>
      <c r="B23" s="462">
        <v>12004</v>
      </c>
      <c r="C23" s="337" t="s">
        <v>17</v>
      </c>
      <c r="D23" s="385"/>
      <c r="F23" s="261"/>
    </row>
    <row r="24" spans="1:6" s="382" customFormat="1" ht="48" customHeight="1">
      <c r="A24" s="466"/>
      <c r="B24" s="463"/>
      <c r="C24" s="331" t="s">
        <v>621</v>
      </c>
      <c r="D24" s="385">
        <f>'havelvac 10'!C32</f>
        <v>-48000</v>
      </c>
      <c r="F24" s="261"/>
    </row>
    <row r="25" spans="1:6" s="382" customFormat="1" ht="18" customHeight="1">
      <c r="A25" s="466"/>
      <c r="B25" s="463"/>
      <c r="C25" s="337" t="s">
        <v>19</v>
      </c>
      <c r="D25" s="385"/>
      <c r="F25" s="261"/>
    </row>
    <row r="26" spans="1:6" s="382" customFormat="1" ht="18" customHeight="1">
      <c r="A26" s="466"/>
      <c r="B26" s="463"/>
      <c r="C26" s="341" t="s">
        <v>621</v>
      </c>
      <c r="D26" s="385"/>
      <c r="F26" s="261"/>
    </row>
    <row r="27" spans="1:6" s="382" customFormat="1" ht="18" customHeight="1">
      <c r="A27" s="466"/>
      <c r="B27" s="463"/>
      <c r="C27" s="337" t="s">
        <v>21</v>
      </c>
      <c r="D27" s="385"/>
      <c r="F27" s="261"/>
    </row>
    <row r="28" spans="1:6" s="382" customFormat="1" ht="18" customHeight="1">
      <c r="A28" s="467"/>
      <c r="B28" s="464"/>
      <c r="C28" s="341" t="s">
        <v>46</v>
      </c>
      <c r="D28" s="385"/>
      <c r="F28" s="261"/>
    </row>
    <row r="29" spans="1:6">
      <c r="A29" s="474" t="s">
        <v>415</v>
      </c>
      <c r="B29" s="473"/>
      <c r="C29" s="236" t="s">
        <v>11</v>
      </c>
      <c r="D29" s="140"/>
    </row>
    <row r="30" spans="1:6" ht="34.5">
      <c r="A30" s="457"/>
      <c r="B30" s="473"/>
      <c r="C30" s="238" t="s">
        <v>416</v>
      </c>
      <c r="D30" s="141">
        <f>D37+D43+D49+D55+D61+D67</f>
        <v>-1022761</v>
      </c>
    </row>
    <row r="31" spans="1:6">
      <c r="A31" s="457"/>
      <c r="B31" s="473"/>
      <c r="C31" s="236" t="s">
        <v>13</v>
      </c>
      <c r="D31" s="140"/>
    </row>
    <row r="32" spans="1:6" ht="34.5">
      <c r="A32" s="457"/>
      <c r="B32" s="473"/>
      <c r="C32" s="237" t="s">
        <v>417</v>
      </c>
      <c r="D32" s="140"/>
    </row>
    <row r="33" spans="1:4">
      <c r="A33" s="457"/>
      <c r="B33" s="473"/>
      <c r="C33" s="236" t="s">
        <v>15</v>
      </c>
      <c r="D33" s="140"/>
    </row>
    <row r="34" spans="1:4" ht="69">
      <c r="A34" s="457"/>
      <c r="B34" s="473"/>
      <c r="C34" s="237" t="s">
        <v>418</v>
      </c>
      <c r="D34" s="140"/>
    </row>
    <row r="35" spans="1:4" ht="17.45" customHeight="1">
      <c r="A35" s="457"/>
      <c r="B35" s="453" t="s">
        <v>224</v>
      </c>
      <c r="C35" s="453"/>
      <c r="D35" s="453"/>
    </row>
    <row r="36" spans="1:4">
      <c r="A36" s="457"/>
      <c r="B36" s="456" t="s">
        <v>231</v>
      </c>
      <c r="C36" s="236" t="s">
        <v>17</v>
      </c>
      <c r="D36" s="140"/>
    </row>
    <row r="37" spans="1:4" ht="34.5">
      <c r="A37" s="457"/>
      <c r="B37" s="457"/>
      <c r="C37" s="238" t="s">
        <v>419</v>
      </c>
      <c r="D37" s="139">
        <f>'havelvac 4'!G884</f>
        <v>-200000</v>
      </c>
    </row>
    <row r="38" spans="1:4">
      <c r="A38" s="457"/>
      <c r="B38" s="457"/>
      <c r="C38" s="236" t="s">
        <v>19</v>
      </c>
      <c r="D38" s="140"/>
    </row>
    <row r="39" spans="1:4" ht="34.5">
      <c r="A39" s="457"/>
      <c r="B39" s="457"/>
      <c r="C39" s="237" t="s">
        <v>419</v>
      </c>
      <c r="D39" s="140"/>
    </row>
    <row r="40" spans="1:4">
      <c r="A40" s="457"/>
      <c r="B40" s="457"/>
      <c r="C40" s="236" t="s">
        <v>21</v>
      </c>
      <c r="D40" s="140"/>
    </row>
    <row r="41" spans="1:4">
      <c r="A41" s="457"/>
      <c r="B41" s="458"/>
      <c r="C41" s="237" t="s">
        <v>46</v>
      </c>
      <c r="D41" s="140"/>
    </row>
    <row r="42" spans="1:4">
      <c r="A42" s="457"/>
      <c r="B42" s="456" t="s">
        <v>232</v>
      </c>
      <c r="C42" s="236" t="s">
        <v>17</v>
      </c>
      <c r="D42" s="140"/>
    </row>
    <row r="43" spans="1:4" ht="34.5">
      <c r="A43" s="457"/>
      <c r="B43" s="457"/>
      <c r="C43" s="238" t="s">
        <v>420</v>
      </c>
      <c r="D43" s="139">
        <f>'havelvac 4'!G906</f>
        <v>-150000</v>
      </c>
    </row>
    <row r="44" spans="1:4">
      <c r="A44" s="457"/>
      <c r="B44" s="457"/>
      <c r="C44" s="236" t="s">
        <v>19</v>
      </c>
      <c r="D44" s="140"/>
    </row>
    <row r="45" spans="1:4" ht="34.5">
      <c r="A45" s="457"/>
      <c r="B45" s="457"/>
      <c r="C45" s="237" t="s">
        <v>421</v>
      </c>
      <c r="D45" s="140"/>
    </row>
    <row r="46" spans="1:4">
      <c r="A46" s="457"/>
      <c r="B46" s="457"/>
      <c r="C46" s="236" t="s">
        <v>21</v>
      </c>
      <c r="D46" s="140"/>
    </row>
    <row r="47" spans="1:4">
      <c r="A47" s="457"/>
      <c r="B47" s="458"/>
      <c r="C47" s="237" t="s">
        <v>46</v>
      </c>
      <c r="D47" s="140"/>
    </row>
    <row r="48" spans="1:4">
      <c r="A48" s="457"/>
      <c r="B48" s="456" t="s">
        <v>422</v>
      </c>
      <c r="C48" s="236" t="s">
        <v>17</v>
      </c>
      <c r="D48" s="140"/>
    </row>
    <row r="49" spans="1:4" ht="34.5">
      <c r="A49" s="457"/>
      <c r="B49" s="457"/>
      <c r="C49" s="238" t="s">
        <v>423</v>
      </c>
      <c r="D49" s="139">
        <f>'havelvac 4'!G915</f>
        <v>-35342</v>
      </c>
    </row>
    <row r="50" spans="1:4">
      <c r="A50" s="457"/>
      <c r="B50" s="457"/>
      <c r="C50" s="236" t="s">
        <v>19</v>
      </c>
      <c r="D50" s="140"/>
    </row>
    <row r="51" spans="1:4" ht="37.15" customHeight="1">
      <c r="A51" s="457"/>
      <c r="B51" s="457"/>
      <c r="C51" s="237" t="s">
        <v>424</v>
      </c>
      <c r="D51" s="140"/>
    </row>
    <row r="52" spans="1:4">
      <c r="A52" s="457"/>
      <c r="B52" s="457"/>
      <c r="C52" s="236" t="s">
        <v>21</v>
      </c>
      <c r="D52" s="140"/>
    </row>
    <row r="53" spans="1:4">
      <c r="A53" s="457"/>
      <c r="B53" s="458"/>
      <c r="C53" s="237" t="s">
        <v>46</v>
      </c>
      <c r="D53" s="140"/>
    </row>
    <row r="54" spans="1:4">
      <c r="A54" s="457"/>
      <c r="B54" s="456" t="s">
        <v>45</v>
      </c>
      <c r="C54" s="236" t="s">
        <v>17</v>
      </c>
      <c r="D54" s="140"/>
    </row>
    <row r="55" spans="1:4" ht="34.5">
      <c r="A55" s="457"/>
      <c r="B55" s="457"/>
      <c r="C55" s="238" t="s">
        <v>425</v>
      </c>
      <c r="D55" s="139">
        <f>'havelvac 4'!G893</f>
        <v>-600419</v>
      </c>
    </row>
    <row r="56" spans="1:4">
      <c r="A56" s="457"/>
      <c r="B56" s="457"/>
      <c r="C56" s="236" t="s">
        <v>19</v>
      </c>
      <c r="D56" s="140"/>
    </row>
    <row r="57" spans="1:4" ht="34.5">
      <c r="A57" s="457"/>
      <c r="B57" s="457"/>
      <c r="C57" s="237" t="s">
        <v>426</v>
      </c>
      <c r="D57" s="140"/>
    </row>
    <row r="58" spans="1:4">
      <c r="A58" s="457"/>
      <c r="B58" s="457"/>
      <c r="C58" s="236" t="s">
        <v>21</v>
      </c>
      <c r="D58" s="140"/>
    </row>
    <row r="59" spans="1:4">
      <c r="A59" s="457"/>
      <c r="B59" s="458"/>
      <c r="C59" s="237" t="s">
        <v>46</v>
      </c>
      <c r="D59" s="140"/>
    </row>
    <row r="60" spans="1:4" s="382" customFormat="1">
      <c r="A60" s="457"/>
      <c r="B60" s="474" t="s">
        <v>597</v>
      </c>
      <c r="C60" s="390" t="s">
        <v>17</v>
      </c>
      <c r="D60" s="383"/>
    </row>
    <row r="61" spans="1:4" s="382" customFormat="1" ht="34.5">
      <c r="A61" s="457"/>
      <c r="B61" s="457"/>
      <c r="C61" s="391" t="s">
        <v>598</v>
      </c>
      <c r="D61" s="385">
        <f>'havelvac 11'!D210</f>
        <v>-20000</v>
      </c>
    </row>
    <row r="62" spans="1:4" s="382" customFormat="1">
      <c r="A62" s="457"/>
      <c r="B62" s="457"/>
      <c r="C62" s="390" t="s">
        <v>19</v>
      </c>
      <c r="D62" s="383"/>
    </row>
    <row r="63" spans="1:4" s="382" customFormat="1" ht="34.5">
      <c r="A63" s="457"/>
      <c r="B63" s="457"/>
      <c r="C63" s="396" t="s">
        <v>599</v>
      </c>
      <c r="D63" s="383"/>
    </row>
    <row r="64" spans="1:4" s="382" customFormat="1">
      <c r="A64" s="457"/>
      <c r="B64" s="457"/>
      <c r="C64" s="390" t="s">
        <v>21</v>
      </c>
      <c r="D64" s="383"/>
    </row>
    <row r="65" spans="1:7" s="382" customFormat="1">
      <c r="A65" s="457"/>
      <c r="B65" s="458"/>
      <c r="C65" s="396" t="s">
        <v>46</v>
      </c>
      <c r="D65" s="383"/>
    </row>
    <row r="66" spans="1:7" s="382" customFormat="1">
      <c r="A66" s="457"/>
      <c r="B66" s="474" t="s">
        <v>600</v>
      </c>
      <c r="C66" s="390" t="s">
        <v>17</v>
      </c>
      <c r="D66" s="383"/>
    </row>
    <row r="67" spans="1:7" s="382" customFormat="1" ht="51.75">
      <c r="A67" s="457"/>
      <c r="B67" s="457"/>
      <c r="C67" s="391" t="s">
        <v>601</v>
      </c>
      <c r="D67" s="385">
        <f>'havelvac 11'!D220</f>
        <v>-17000</v>
      </c>
    </row>
    <row r="68" spans="1:7" s="382" customFormat="1">
      <c r="A68" s="457"/>
      <c r="B68" s="457"/>
      <c r="C68" s="390" t="s">
        <v>19</v>
      </c>
      <c r="D68" s="383"/>
    </row>
    <row r="69" spans="1:7" s="382" customFormat="1" ht="34.5">
      <c r="A69" s="457"/>
      <c r="B69" s="457"/>
      <c r="C69" s="396" t="s">
        <v>602</v>
      </c>
      <c r="D69" s="383"/>
    </row>
    <row r="70" spans="1:7" s="382" customFormat="1">
      <c r="A70" s="457"/>
      <c r="B70" s="457"/>
      <c r="C70" s="390" t="s">
        <v>21</v>
      </c>
      <c r="D70" s="383"/>
    </row>
    <row r="71" spans="1:7" s="382" customFormat="1">
      <c r="A71" s="458"/>
      <c r="B71" s="458"/>
      <c r="C71" s="396" t="s">
        <v>46</v>
      </c>
      <c r="D71" s="383"/>
    </row>
    <row r="72" spans="1:7" ht="21" customHeight="1">
      <c r="A72" s="452">
        <v>1146</v>
      </c>
      <c r="B72" s="468"/>
      <c r="C72" s="235" t="s">
        <v>11</v>
      </c>
      <c r="D72" s="142"/>
    </row>
    <row r="73" spans="1:7" ht="21" customHeight="1">
      <c r="A73" s="452"/>
      <c r="B73" s="468"/>
      <c r="C73" s="134" t="s">
        <v>12</v>
      </c>
      <c r="D73" s="143">
        <f>D80+D86+D92+D98+D104+D110+D116+D122+D128+D134+D140+D146+D152+D158</f>
        <v>6064972.2229999993</v>
      </c>
    </row>
    <row r="74" spans="1:7" ht="21" customHeight="1">
      <c r="A74" s="452"/>
      <c r="B74" s="468"/>
      <c r="C74" s="235" t="s">
        <v>13</v>
      </c>
      <c r="D74" s="142"/>
    </row>
    <row r="75" spans="1:7" ht="21" customHeight="1">
      <c r="A75" s="452"/>
      <c r="B75" s="468"/>
      <c r="C75" s="134" t="s">
        <v>14</v>
      </c>
      <c r="D75" s="142"/>
    </row>
    <row r="76" spans="1:7" ht="21" customHeight="1">
      <c r="A76" s="452"/>
      <c r="B76" s="468"/>
      <c r="C76" s="235" t="s">
        <v>15</v>
      </c>
      <c r="D76" s="142"/>
    </row>
    <row r="77" spans="1:7" ht="74.45" customHeight="1">
      <c r="A77" s="452"/>
      <c r="B77" s="468"/>
      <c r="C77" s="135" t="s">
        <v>521</v>
      </c>
      <c r="D77" s="142"/>
      <c r="F77" s="128"/>
    </row>
    <row r="78" spans="1:7" ht="18" customHeight="1">
      <c r="A78" s="452"/>
      <c r="B78" s="454" t="s">
        <v>223</v>
      </c>
      <c r="C78" s="454"/>
      <c r="D78" s="454"/>
    </row>
    <row r="79" spans="1:7" ht="17.25" customHeight="1">
      <c r="A79" s="452"/>
      <c r="B79" s="452" t="s">
        <v>16</v>
      </c>
      <c r="C79" s="235" t="s">
        <v>17</v>
      </c>
      <c r="D79" s="142"/>
    </row>
    <row r="80" spans="1:7" ht="22.15" customHeight="1">
      <c r="A80" s="452"/>
      <c r="B80" s="452"/>
      <c r="C80" s="134" t="s">
        <v>18</v>
      </c>
      <c r="D80" s="142">
        <f>'havelvac 10'!C118</f>
        <v>2179004.2419999996</v>
      </c>
      <c r="F80" s="124">
        <v>106933336.3</v>
      </c>
      <c r="G80" s="261">
        <f>F80+D80+D86+D92</f>
        <v>113859803.40000001</v>
      </c>
    </row>
    <row r="81" spans="1:4" ht="17.45" customHeight="1">
      <c r="A81" s="452"/>
      <c r="B81" s="452"/>
      <c r="C81" s="235" t="s">
        <v>19</v>
      </c>
      <c r="D81" s="142"/>
    </row>
    <row r="82" spans="1:4" ht="52.5" customHeight="1">
      <c r="A82" s="452"/>
      <c r="B82" s="452"/>
      <c r="C82" s="135" t="s">
        <v>20</v>
      </c>
      <c r="D82" s="142"/>
    </row>
    <row r="83" spans="1:4" ht="16.899999999999999" customHeight="1">
      <c r="A83" s="452"/>
      <c r="B83" s="452"/>
      <c r="C83" s="235" t="s">
        <v>21</v>
      </c>
      <c r="D83" s="142"/>
    </row>
    <row r="84" spans="1:4" ht="20.25" customHeight="1">
      <c r="A84" s="452"/>
      <c r="B84" s="452"/>
      <c r="C84" s="135" t="s">
        <v>22</v>
      </c>
      <c r="D84" s="142"/>
    </row>
    <row r="85" spans="1:4" ht="22.5" customHeight="1">
      <c r="A85" s="452"/>
      <c r="B85" s="452" t="s">
        <v>23</v>
      </c>
      <c r="C85" s="235" t="s">
        <v>17</v>
      </c>
      <c r="D85" s="142"/>
    </row>
    <row r="86" spans="1:4" ht="24" customHeight="1">
      <c r="A86" s="452"/>
      <c r="B86" s="452"/>
      <c r="C86" s="134" t="s">
        <v>24</v>
      </c>
      <c r="D86" s="142">
        <f>'havelvac 10'!C132</f>
        <v>4197268.2783999993</v>
      </c>
    </row>
    <row r="87" spans="1:4" ht="17.25" customHeight="1">
      <c r="A87" s="452"/>
      <c r="B87" s="452"/>
      <c r="C87" s="235" t="s">
        <v>19</v>
      </c>
      <c r="D87" s="142"/>
    </row>
    <row r="88" spans="1:4" ht="57.6" customHeight="1">
      <c r="A88" s="452"/>
      <c r="B88" s="452"/>
      <c r="C88" s="135" t="s">
        <v>25</v>
      </c>
      <c r="D88" s="142"/>
    </row>
    <row r="89" spans="1:4" ht="17.25" customHeight="1">
      <c r="A89" s="452"/>
      <c r="B89" s="452"/>
      <c r="C89" s="235" t="s">
        <v>21</v>
      </c>
      <c r="D89" s="142"/>
    </row>
    <row r="90" spans="1:4" ht="17.25" customHeight="1">
      <c r="A90" s="452"/>
      <c r="B90" s="452"/>
      <c r="C90" s="135" t="s">
        <v>22</v>
      </c>
      <c r="D90" s="142"/>
    </row>
    <row r="91" spans="1:4" ht="17.25" customHeight="1">
      <c r="A91" s="452"/>
      <c r="B91" s="452" t="s">
        <v>26</v>
      </c>
      <c r="C91" s="235" t="s">
        <v>17</v>
      </c>
      <c r="D91" s="142"/>
    </row>
    <row r="92" spans="1:4" ht="24" customHeight="1">
      <c r="A92" s="452"/>
      <c r="B92" s="452"/>
      <c r="C92" s="134" t="s">
        <v>27</v>
      </c>
      <c r="D92" s="142">
        <f>'havelvac 10'!C146</f>
        <v>550194.57960000017</v>
      </c>
    </row>
    <row r="93" spans="1:4" ht="17.25" customHeight="1">
      <c r="A93" s="452"/>
      <c r="B93" s="452"/>
      <c r="C93" s="235" t="s">
        <v>19</v>
      </c>
      <c r="D93" s="142"/>
    </row>
    <row r="94" spans="1:4" ht="52.15" customHeight="1">
      <c r="A94" s="452"/>
      <c r="B94" s="452"/>
      <c r="C94" s="135" t="s">
        <v>28</v>
      </c>
      <c r="D94" s="142"/>
    </row>
    <row r="95" spans="1:4" ht="17.25" customHeight="1">
      <c r="A95" s="452"/>
      <c r="B95" s="452"/>
      <c r="C95" s="235" t="s">
        <v>21</v>
      </c>
      <c r="D95" s="142"/>
    </row>
    <row r="96" spans="1:4" ht="17.25" customHeight="1">
      <c r="A96" s="452"/>
      <c r="B96" s="452"/>
      <c r="C96" s="135" t="s">
        <v>22</v>
      </c>
      <c r="D96" s="142"/>
    </row>
    <row r="97" spans="1:4" ht="17.25" customHeight="1">
      <c r="A97" s="452"/>
      <c r="B97" s="469" t="s">
        <v>29</v>
      </c>
      <c r="C97" s="136" t="s">
        <v>17</v>
      </c>
      <c r="D97" s="144"/>
    </row>
    <row r="98" spans="1:4" ht="17.25" customHeight="1">
      <c r="A98" s="452"/>
      <c r="B98" s="470"/>
      <c r="C98" s="69" t="s">
        <v>30</v>
      </c>
      <c r="D98" s="144">
        <f>'havelvac 10'!C160</f>
        <v>-1293.5999999999999</v>
      </c>
    </row>
    <row r="99" spans="1:4" ht="17.25" customHeight="1">
      <c r="A99" s="452"/>
      <c r="B99" s="470"/>
      <c r="C99" s="136" t="s">
        <v>19</v>
      </c>
      <c r="D99" s="144"/>
    </row>
    <row r="100" spans="1:4" ht="17.25" customHeight="1">
      <c r="A100" s="452"/>
      <c r="B100" s="470"/>
      <c r="C100" s="137" t="s">
        <v>31</v>
      </c>
      <c r="D100" s="144"/>
    </row>
    <row r="101" spans="1:4" ht="17.25" customHeight="1">
      <c r="A101" s="452"/>
      <c r="B101" s="470"/>
      <c r="C101" s="136" t="s">
        <v>21</v>
      </c>
      <c r="D101" s="144"/>
    </row>
    <row r="102" spans="1:4" ht="17.25" customHeight="1">
      <c r="A102" s="452"/>
      <c r="B102" s="471"/>
      <c r="C102" s="137" t="s">
        <v>22</v>
      </c>
      <c r="D102" s="144"/>
    </row>
    <row r="103" spans="1:4" ht="17.25" customHeight="1">
      <c r="A103" s="452"/>
      <c r="B103" s="469" t="s">
        <v>32</v>
      </c>
      <c r="C103" s="136" t="s">
        <v>17</v>
      </c>
      <c r="D103" s="144"/>
    </row>
    <row r="104" spans="1:4" ht="17.25" customHeight="1">
      <c r="A104" s="452"/>
      <c r="B104" s="470"/>
      <c r="C104" s="69" t="s">
        <v>33</v>
      </c>
      <c r="D104" s="144">
        <f>'havelvac 10'!C174</f>
        <v>-1435.1</v>
      </c>
    </row>
    <row r="105" spans="1:4" ht="17.25" customHeight="1">
      <c r="A105" s="452"/>
      <c r="B105" s="470"/>
      <c r="C105" s="136" t="s">
        <v>19</v>
      </c>
      <c r="D105" s="144"/>
    </row>
    <row r="106" spans="1:4" ht="17.25" customHeight="1">
      <c r="A106" s="452"/>
      <c r="B106" s="470"/>
      <c r="C106" s="137" t="s">
        <v>34</v>
      </c>
      <c r="D106" s="144"/>
    </row>
    <row r="107" spans="1:4" ht="17.25" customHeight="1">
      <c r="A107" s="452"/>
      <c r="B107" s="470"/>
      <c r="C107" s="136" t="s">
        <v>21</v>
      </c>
      <c r="D107" s="144"/>
    </row>
    <row r="108" spans="1:4" ht="17.25" customHeight="1">
      <c r="A108" s="452"/>
      <c r="B108" s="471"/>
      <c r="C108" s="137" t="s">
        <v>22</v>
      </c>
      <c r="D108" s="144"/>
    </row>
    <row r="109" spans="1:4" ht="17.25" customHeight="1">
      <c r="A109" s="452"/>
      <c r="B109" s="469" t="s">
        <v>35</v>
      </c>
      <c r="C109" s="136" t="s">
        <v>17</v>
      </c>
      <c r="D109" s="144"/>
    </row>
    <row r="110" spans="1:4" ht="17.25" customHeight="1">
      <c r="A110" s="452"/>
      <c r="B110" s="470"/>
      <c r="C110" s="69" t="s">
        <v>36</v>
      </c>
      <c r="D110" s="144">
        <f>'havelvac 10'!C188</f>
        <v>-2542.8000000000002</v>
      </c>
    </row>
    <row r="111" spans="1:4" ht="17.25" customHeight="1">
      <c r="A111" s="452"/>
      <c r="B111" s="470"/>
      <c r="C111" s="136" t="s">
        <v>19</v>
      </c>
      <c r="D111" s="144"/>
    </row>
    <row r="112" spans="1:4" ht="17.25" customHeight="1">
      <c r="A112" s="452"/>
      <c r="B112" s="470"/>
      <c r="C112" s="137" t="s">
        <v>37</v>
      </c>
      <c r="D112" s="144"/>
    </row>
    <row r="113" spans="1:4" ht="17.25" customHeight="1">
      <c r="A113" s="452"/>
      <c r="B113" s="470"/>
      <c r="C113" s="136" t="s">
        <v>21</v>
      </c>
      <c r="D113" s="144"/>
    </row>
    <row r="114" spans="1:4" ht="17.25" customHeight="1">
      <c r="A114" s="452"/>
      <c r="B114" s="471"/>
      <c r="C114" s="137" t="s">
        <v>22</v>
      </c>
      <c r="D114" s="144"/>
    </row>
    <row r="115" spans="1:4">
      <c r="A115" s="452"/>
      <c r="B115" s="469" t="s">
        <v>38</v>
      </c>
      <c r="C115" s="136" t="s">
        <v>17</v>
      </c>
      <c r="D115" s="144"/>
    </row>
    <row r="116" spans="1:4">
      <c r="A116" s="452"/>
      <c r="B116" s="470"/>
      <c r="C116" s="69" t="s">
        <v>39</v>
      </c>
      <c r="D116" s="144">
        <f>'havelvac 10'!C203</f>
        <v>-45655.199999999997</v>
      </c>
    </row>
    <row r="117" spans="1:4">
      <c r="A117" s="452"/>
      <c r="B117" s="470"/>
      <c r="C117" s="136" t="s">
        <v>19</v>
      </c>
      <c r="D117" s="144"/>
    </row>
    <row r="118" spans="1:4" ht="51.75">
      <c r="A118" s="452"/>
      <c r="B118" s="470"/>
      <c r="C118" s="137" t="s">
        <v>40</v>
      </c>
      <c r="D118" s="144"/>
    </row>
    <row r="119" spans="1:4">
      <c r="A119" s="452"/>
      <c r="B119" s="470"/>
      <c r="C119" s="136" t="s">
        <v>21</v>
      </c>
      <c r="D119" s="144"/>
    </row>
    <row r="120" spans="1:4">
      <c r="A120" s="452"/>
      <c r="B120" s="471"/>
      <c r="C120" s="137" t="s">
        <v>22</v>
      </c>
      <c r="D120" s="144"/>
    </row>
    <row r="121" spans="1:4">
      <c r="A121" s="452"/>
      <c r="B121" s="469" t="s">
        <v>41</v>
      </c>
      <c r="C121" s="136" t="s">
        <v>17</v>
      </c>
      <c r="D121" s="144"/>
    </row>
    <row r="122" spans="1:4">
      <c r="A122" s="452"/>
      <c r="B122" s="470"/>
      <c r="C122" s="69" t="s">
        <v>42</v>
      </c>
      <c r="D122" s="144">
        <f>'havelvac 10'!C215</f>
        <v>-98170.1</v>
      </c>
    </row>
    <row r="123" spans="1:4">
      <c r="A123" s="452"/>
      <c r="B123" s="470"/>
      <c r="C123" s="136" t="s">
        <v>19</v>
      </c>
      <c r="D123" s="144"/>
    </row>
    <row r="124" spans="1:4" ht="69">
      <c r="A124" s="452"/>
      <c r="B124" s="470"/>
      <c r="C124" s="137" t="s">
        <v>43</v>
      </c>
      <c r="D124" s="144"/>
    </row>
    <row r="125" spans="1:4">
      <c r="A125" s="452"/>
      <c r="B125" s="470"/>
      <c r="C125" s="136" t="s">
        <v>21</v>
      </c>
      <c r="D125" s="144"/>
    </row>
    <row r="126" spans="1:4">
      <c r="A126" s="452"/>
      <c r="B126" s="471"/>
      <c r="C126" s="137" t="s">
        <v>22</v>
      </c>
      <c r="D126" s="144"/>
    </row>
    <row r="127" spans="1:4">
      <c r="A127" s="452"/>
      <c r="B127" s="452">
        <v>12002</v>
      </c>
      <c r="C127" s="235" t="s">
        <v>17</v>
      </c>
      <c r="D127" s="144"/>
    </row>
    <row r="128" spans="1:4" ht="51.75">
      <c r="A128" s="452"/>
      <c r="B128" s="452"/>
      <c r="C128" s="134" t="s">
        <v>209</v>
      </c>
      <c r="D128" s="144">
        <f>'havelvac 10'!C231</f>
        <v>108275.4</v>
      </c>
    </row>
    <row r="129" spans="1:4">
      <c r="A129" s="452"/>
      <c r="B129" s="452"/>
      <c r="C129" s="235" t="s">
        <v>19</v>
      </c>
      <c r="D129" s="144"/>
    </row>
    <row r="130" spans="1:4" ht="51.75">
      <c r="A130" s="452"/>
      <c r="B130" s="452"/>
      <c r="C130" s="135" t="s">
        <v>208</v>
      </c>
      <c r="D130" s="144"/>
    </row>
    <row r="131" spans="1:4">
      <c r="A131" s="452"/>
      <c r="B131" s="452"/>
      <c r="C131" s="235" t="s">
        <v>21</v>
      </c>
      <c r="D131" s="144"/>
    </row>
    <row r="132" spans="1:4">
      <c r="A132" s="452"/>
      <c r="B132" s="452"/>
      <c r="C132" s="135" t="s">
        <v>46</v>
      </c>
      <c r="D132" s="144"/>
    </row>
    <row r="133" spans="1:4">
      <c r="A133" s="452"/>
      <c r="B133" s="452">
        <v>12004</v>
      </c>
      <c r="C133" s="235" t="s">
        <v>17</v>
      </c>
      <c r="D133" s="144"/>
    </row>
    <row r="134" spans="1:4" ht="51.75">
      <c r="A134" s="452"/>
      <c r="B134" s="452"/>
      <c r="C134" s="134" t="s">
        <v>210</v>
      </c>
      <c r="D134" s="144">
        <f>'havelvac 10'!C243</f>
        <v>-86809.900000000009</v>
      </c>
    </row>
    <row r="135" spans="1:4">
      <c r="A135" s="452"/>
      <c r="B135" s="452"/>
      <c r="C135" s="235" t="s">
        <v>19</v>
      </c>
      <c r="D135" s="144"/>
    </row>
    <row r="136" spans="1:4" ht="34.5">
      <c r="A136" s="452"/>
      <c r="B136" s="452"/>
      <c r="C136" s="135" t="s">
        <v>211</v>
      </c>
      <c r="D136" s="144"/>
    </row>
    <row r="137" spans="1:4">
      <c r="A137" s="452"/>
      <c r="B137" s="452"/>
      <c r="C137" s="235" t="s">
        <v>21</v>
      </c>
      <c r="D137" s="144"/>
    </row>
    <row r="138" spans="1:4">
      <c r="A138" s="452"/>
      <c r="B138" s="452"/>
      <c r="C138" s="135" t="s">
        <v>46</v>
      </c>
      <c r="D138" s="144"/>
    </row>
    <row r="139" spans="1:4">
      <c r="A139" s="452"/>
      <c r="B139" s="452">
        <v>12015</v>
      </c>
      <c r="C139" s="235" t="s">
        <v>17</v>
      </c>
      <c r="D139" s="144"/>
    </row>
    <row r="140" spans="1:4" ht="86.25">
      <c r="A140" s="452"/>
      <c r="B140" s="452"/>
      <c r="C140" s="134" t="s">
        <v>212</v>
      </c>
      <c r="D140" s="144">
        <f>'havelvac 10'!C254</f>
        <v>30219.300000000003</v>
      </c>
    </row>
    <row r="141" spans="1:4">
      <c r="A141" s="452"/>
      <c r="B141" s="452"/>
      <c r="C141" s="235" t="s">
        <v>19</v>
      </c>
      <c r="D141" s="144"/>
    </row>
    <row r="142" spans="1:4" ht="69">
      <c r="A142" s="452"/>
      <c r="B142" s="452"/>
      <c r="C142" s="135" t="s">
        <v>213</v>
      </c>
      <c r="D142" s="144"/>
    </row>
    <row r="143" spans="1:4">
      <c r="A143" s="452"/>
      <c r="B143" s="452"/>
      <c r="C143" s="235" t="s">
        <v>21</v>
      </c>
      <c r="D143" s="144"/>
    </row>
    <row r="144" spans="1:4">
      <c r="A144" s="452"/>
      <c r="B144" s="452"/>
      <c r="C144" s="135" t="s">
        <v>46</v>
      </c>
      <c r="D144" s="144"/>
    </row>
    <row r="145" spans="1:4">
      <c r="A145" s="452"/>
      <c r="B145" s="452">
        <v>12016</v>
      </c>
      <c r="C145" s="235" t="s">
        <v>17</v>
      </c>
      <c r="D145" s="144"/>
    </row>
    <row r="146" spans="1:4" ht="51.75">
      <c r="A146" s="452"/>
      <c r="B146" s="452"/>
      <c r="C146" s="134" t="s">
        <v>214</v>
      </c>
      <c r="D146" s="144">
        <f>'havelvac 10'!C265</f>
        <v>-723561.8</v>
      </c>
    </row>
    <row r="147" spans="1:4">
      <c r="A147" s="452"/>
      <c r="B147" s="452"/>
      <c r="C147" s="235" t="s">
        <v>19</v>
      </c>
      <c r="D147" s="144"/>
    </row>
    <row r="148" spans="1:4" ht="51.75">
      <c r="A148" s="452"/>
      <c r="B148" s="452"/>
      <c r="C148" s="135" t="s">
        <v>215</v>
      </c>
      <c r="D148" s="144"/>
    </row>
    <row r="149" spans="1:4">
      <c r="A149" s="452"/>
      <c r="B149" s="452"/>
      <c r="C149" s="235" t="s">
        <v>21</v>
      </c>
      <c r="D149" s="144"/>
    </row>
    <row r="150" spans="1:4" ht="18" customHeight="1">
      <c r="A150" s="452"/>
      <c r="B150" s="452"/>
      <c r="C150" s="135" t="s">
        <v>46</v>
      </c>
      <c r="D150" s="137"/>
    </row>
    <row r="151" spans="1:4" ht="18" customHeight="1">
      <c r="A151" s="453"/>
      <c r="B151" s="469">
        <v>12017</v>
      </c>
      <c r="C151" s="270" t="s">
        <v>17</v>
      </c>
      <c r="D151" s="140"/>
    </row>
    <row r="152" spans="1:4" ht="18" customHeight="1">
      <c r="A152" s="453"/>
      <c r="B152" s="470"/>
      <c r="C152" s="271" t="s">
        <v>553</v>
      </c>
      <c r="D152" s="139">
        <f>'havelvac 10'!C277</f>
        <v>-11733.377</v>
      </c>
    </row>
    <row r="153" spans="1:4" ht="18" customHeight="1">
      <c r="A153" s="453"/>
      <c r="B153" s="470"/>
      <c r="C153" s="270" t="s">
        <v>19</v>
      </c>
      <c r="D153" s="140"/>
    </row>
    <row r="154" spans="1:4" ht="18" customHeight="1">
      <c r="A154" s="453"/>
      <c r="B154" s="470"/>
      <c r="C154" s="271" t="s">
        <v>554</v>
      </c>
      <c r="D154" s="140"/>
    </row>
    <row r="155" spans="1:4" ht="18" customHeight="1">
      <c r="A155" s="453"/>
      <c r="B155" s="470"/>
      <c r="C155" s="270" t="s">
        <v>21</v>
      </c>
      <c r="D155" s="140"/>
    </row>
    <row r="156" spans="1:4" ht="18" customHeight="1">
      <c r="A156" s="453"/>
      <c r="B156" s="471"/>
      <c r="C156" s="271" t="s">
        <v>46</v>
      </c>
      <c r="D156" s="139"/>
    </row>
    <row r="157" spans="1:4" ht="18" customHeight="1">
      <c r="A157" s="452"/>
      <c r="B157" s="452">
        <v>12020</v>
      </c>
      <c r="C157" s="235" t="s">
        <v>17</v>
      </c>
      <c r="D157" s="137"/>
    </row>
    <row r="158" spans="1:4" ht="34.5">
      <c r="A158" s="452"/>
      <c r="B158" s="452"/>
      <c r="C158" s="134" t="s">
        <v>216</v>
      </c>
      <c r="D158" s="139">
        <f>'havelvac 10'!C287</f>
        <v>-28787.699999999997</v>
      </c>
    </row>
    <row r="159" spans="1:4" ht="18" customHeight="1">
      <c r="A159" s="452"/>
      <c r="B159" s="452"/>
      <c r="C159" s="235" t="s">
        <v>19</v>
      </c>
      <c r="D159" s="137"/>
    </row>
    <row r="160" spans="1:4" ht="69">
      <c r="A160" s="452"/>
      <c r="B160" s="452"/>
      <c r="C160" s="135" t="s">
        <v>217</v>
      </c>
      <c r="D160" s="137"/>
    </row>
    <row r="161" spans="1:4" ht="18" customHeight="1">
      <c r="A161" s="452"/>
      <c r="B161" s="452"/>
      <c r="C161" s="235" t="s">
        <v>21</v>
      </c>
      <c r="D161" s="137"/>
    </row>
    <row r="162" spans="1:4" ht="18" customHeight="1">
      <c r="A162" s="452"/>
      <c r="B162" s="452"/>
      <c r="C162" s="135" t="s">
        <v>46</v>
      </c>
      <c r="D162" s="137"/>
    </row>
    <row r="163" spans="1:4" ht="17.45" customHeight="1">
      <c r="A163" s="442">
        <v>1148</v>
      </c>
      <c r="B163" s="444"/>
      <c r="C163" s="235" t="s">
        <v>11</v>
      </c>
      <c r="D163" s="127"/>
    </row>
    <row r="164" spans="1:4">
      <c r="A164" s="443"/>
      <c r="B164" s="444"/>
      <c r="C164" s="134" t="s">
        <v>47</v>
      </c>
      <c r="D164" s="139">
        <f>+D177+D171</f>
        <v>4355.1000000000004</v>
      </c>
    </row>
    <row r="165" spans="1:4" ht="17.45" customHeight="1">
      <c r="A165" s="443"/>
      <c r="B165" s="444"/>
      <c r="C165" s="235" t="s">
        <v>13</v>
      </c>
      <c r="D165" s="127"/>
    </row>
    <row r="166" spans="1:4" ht="51.6" customHeight="1">
      <c r="A166" s="443"/>
      <c r="B166" s="444"/>
      <c r="C166" s="135" t="s">
        <v>48</v>
      </c>
      <c r="D166" s="127"/>
    </row>
    <row r="167" spans="1:4" ht="17.45" customHeight="1">
      <c r="A167" s="443"/>
      <c r="B167" s="444"/>
      <c r="C167" s="235" t="s">
        <v>15</v>
      </c>
      <c r="D167" s="127"/>
    </row>
    <row r="168" spans="1:4" ht="51.75">
      <c r="A168" s="443"/>
      <c r="B168" s="444"/>
      <c r="C168" s="135" t="s">
        <v>49</v>
      </c>
      <c r="D168" s="127"/>
    </row>
    <row r="169" spans="1:4" ht="17.45" customHeight="1">
      <c r="A169" s="443"/>
      <c r="B169" s="477" t="s">
        <v>224</v>
      </c>
      <c r="C169" s="478"/>
      <c r="D169" s="479"/>
    </row>
    <row r="170" spans="1:4" ht="17.45" customHeight="1">
      <c r="A170" s="443"/>
      <c r="B170" s="480">
        <v>11001</v>
      </c>
      <c r="C170" s="236" t="s">
        <v>17</v>
      </c>
      <c r="D170" s="123"/>
    </row>
    <row r="171" spans="1:4" ht="17.45" customHeight="1">
      <c r="A171" s="443"/>
      <c r="B171" s="481"/>
      <c r="C171" s="134" t="s">
        <v>50</v>
      </c>
      <c r="D171" s="139">
        <f>'havelvac 10'!C305</f>
        <v>6708</v>
      </c>
    </row>
    <row r="172" spans="1:4" ht="17.45" customHeight="1">
      <c r="A172" s="443"/>
      <c r="B172" s="481"/>
      <c r="C172" s="236" t="s">
        <v>19</v>
      </c>
      <c r="D172" s="123"/>
    </row>
    <row r="173" spans="1:4" ht="17.45" customHeight="1">
      <c r="A173" s="443"/>
      <c r="B173" s="481"/>
      <c r="C173" s="237" t="s">
        <v>355</v>
      </c>
      <c r="D173" s="123"/>
    </row>
    <row r="174" spans="1:4" ht="17.45" customHeight="1">
      <c r="A174" s="443"/>
      <c r="B174" s="481"/>
      <c r="C174" s="236" t="s">
        <v>21</v>
      </c>
      <c r="D174" s="123"/>
    </row>
    <row r="175" spans="1:4" ht="17.45" customHeight="1">
      <c r="A175" s="443"/>
      <c r="B175" s="481"/>
      <c r="C175" s="237" t="s">
        <v>22</v>
      </c>
      <c r="D175" s="123"/>
    </row>
    <row r="176" spans="1:4">
      <c r="A176" s="443"/>
      <c r="B176" s="452">
        <v>12002</v>
      </c>
      <c r="C176" s="235" t="s">
        <v>17</v>
      </c>
      <c r="D176" s="137"/>
    </row>
    <row r="177" spans="1:4" ht="57" customHeight="1">
      <c r="A177" s="443"/>
      <c r="B177" s="452"/>
      <c r="C177" s="134" t="s">
        <v>218</v>
      </c>
      <c r="D177" s="139">
        <f>'havelvac 10'!C318</f>
        <v>-2352.9</v>
      </c>
    </row>
    <row r="178" spans="1:4">
      <c r="A178" s="443"/>
      <c r="B178" s="452"/>
      <c r="C178" s="235" t="s">
        <v>19</v>
      </c>
      <c r="D178" s="137"/>
    </row>
    <row r="179" spans="1:4" ht="51.75">
      <c r="A179" s="443"/>
      <c r="B179" s="452"/>
      <c r="C179" s="135" t="s">
        <v>219</v>
      </c>
      <c r="D179" s="137"/>
    </row>
    <row r="180" spans="1:4">
      <c r="A180" s="443"/>
      <c r="B180" s="452"/>
      <c r="C180" s="235" t="s">
        <v>21</v>
      </c>
      <c r="D180" s="137"/>
    </row>
    <row r="181" spans="1:4">
      <c r="A181" s="443"/>
      <c r="B181" s="452"/>
      <c r="C181" s="135" t="s">
        <v>46</v>
      </c>
      <c r="D181" s="137"/>
    </row>
    <row r="182" spans="1:4">
      <c r="A182" s="453">
        <v>1162</v>
      </c>
      <c r="B182" s="476"/>
      <c r="C182" s="236" t="s">
        <v>11</v>
      </c>
      <c r="D182" s="140"/>
    </row>
    <row r="183" spans="1:4" ht="34.5">
      <c r="A183" s="453"/>
      <c r="B183" s="476"/>
      <c r="C183" s="238" t="s">
        <v>427</v>
      </c>
      <c r="D183" s="139">
        <f>D196+D190</f>
        <v>-445000</v>
      </c>
    </row>
    <row r="184" spans="1:4">
      <c r="A184" s="453"/>
      <c r="B184" s="476"/>
      <c r="C184" s="236" t="s">
        <v>13</v>
      </c>
      <c r="D184" s="140"/>
    </row>
    <row r="185" spans="1:4" ht="86.25">
      <c r="A185" s="453"/>
      <c r="B185" s="476"/>
      <c r="C185" s="237" t="s">
        <v>428</v>
      </c>
      <c r="D185" s="140"/>
    </row>
    <row r="186" spans="1:4">
      <c r="A186" s="453"/>
      <c r="B186" s="476"/>
      <c r="C186" s="236" t="s">
        <v>15</v>
      </c>
      <c r="D186" s="140"/>
    </row>
    <row r="187" spans="1:4" ht="69">
      <c r="A187" s="453"/>
      <c r="B187" s="476"/>
      <c r="C187" s="237" t="s">
        <v>429</v>
      </c>
      <c r="D187" s="140"/>
    </row>
    <row r="188" spans="1:4">
      <c r="A188" s="453"/>
      <c r="B188" s="453" t="s">
        <v>224</v>
      </c>
      <c r="C188" s="453"/>
      <c r="D188" s="453"/>
    </row>
    <row r="189" spans="1:4" s="382" customFormat="1">
      <c r="A189" s="444"/>
      <c r="B189" s="475">
        <v>11005</v>
      </c>
      <c r="C189" s="337" t="s">
        <v>17</v>
      </c>
      <c r="D189" s="385"/>
    </row>
    <row r="190" spans="1:4" s="382" customFormat="1" ht="34.5">
      <c r="A190" s="444"/>
      <c r="B190" s="470"/>
      <c r="C190" s="384" t="s">
        <v>595</v>
      </c>
      <c r="D190" s="385">
        <f>'havelvac 11'!D441</f>
        <v>-45000</v>
      </c>
    </row>
    <row r="191" spans="1:4" s="382" customFormat="1">
      <c r="A191" s="444"/>
      <c r="B191" s="470"/>
      <c r="C191" s="337" t="s">
        <v>19</v>
      </c>
      <c r="D191" s="404"/>
    </row>
    <row r="192" spans="1:4" s="382" customFormat="1" ht="34.5">
      <c r="A192" s="444"/>
      <c r="B192" s="470"/>
      <c r="C192" s="341" t="s">
        <v>603</v>
      </c>
      <c r="D192" s="404"/>
    </row>
    <row r="193" spans="1:4" s="382" customFormat="1">
      <c r="A193" s="444"/>
      <c r="B193" s="470"/>
      <c r="C193" s="337" t="s">
        <v>21</v>
      </c>
      <c r="D193" s="404"/>
    </row>
    <row r="194" spans="1:4" s="382" customFormat="1">
      <c r="A194" s="444"/>
      <c r="B194" s="471"/>
      <c r="C194" s="341" t="s">
        <v>22</v>
      </c>
      <c r="D194" s="404"/>
    </row>
    <row r="195" spans="1:4">
      <c r="A195" s="453"/>
      <c r="B195" s="473" t="s">
        <v>231</v>
      </c>
      <c r="C195" s="236" t="s">
        <v>17</v>
      </c>
      <c r="D195" s="140"/>
    </row>
    <row r="196" spans="1:4" ht="34.5">
      <c r="A196" s="453"/>
      <c r="B196" s="473"/>
      <c r="C196" s="238" t="s">
        <v>430</v>
      </c>
      <c r="D196" s="139">
        <f>'havelvac 4'!G18</f>
        <v>-400000</v>
      </c>
    </row>
    <row r="197" spans="1:4">
      <c r="A197" s="453"/>
      <c r="B197" s="473"/>
      <c r="C197" s="236" t="s">
        <v>19</v>
      </c>
      <c r="D197" s="140"/>
    </row>
    <row r="198" spans="1:4" ht="34.5">
      <c r="A198" s="453"/>
      <c r="B198" s="473"/>
      <c r="C198" s="237" t="s">
        <v>431</v>
      </c>
      <c r="D198" s="140"/>
    </row>
    <row r="199" spans="1:4">
      <c r="A199" s="453"/>
      <c r="B199" s="473"/>
      <c r="C199" s="236" t="s">
        <v>21</v>
      </c>
      <c r="D199" s="140"/>
    </row>
    <row r="200" spans="1:4" ht="34.5">
      <c r="A200" s="453"/>
      <c r="B200" s="473"/>
      <c r="C200" s="237" t="s">
        <v>92</v>
      </c>
      <c r="D200" s="140"/>
    </row>
    <row r="201" spans="1:4">
      <c r="A201" s="453">
        <v>1192</v>
      </c>
      <c r="B201" s="453"/>
      <c r="C201" s="236" t="s">
        <v>11</v>
      </c>
      <c r="D201" s="140"/>
    </row>
    <row r="202" spans="1:4">
      <c r="A202" s="453"/>
      <c r="B202" s="453"/>
      <c r="C202" s="238" t="s">
        <v>432</v>
      </c>
      <c r="D202" s="139">
        <f>D209+D215+D221</f>
        <v>-48702</v>
      </c>
    </row>
    <row r="203" spans="1:4">
      <c r="A203" s="453"/>
      <c r="B203" s="453"/>
      <c r="C203" s="236" t="s">
        <v>13</v>
      </c>
      <c r="D203" s="140"/>
    </row>
    <row r="204" spans="1:4" ht="86.25">
      <c r="A204" s="453"/>
      <c r="B204" s="453"/>
      <c r="C204" s="237" t="s">
        <v>433</v>
      </c>
      <c r="D204" s="140"/>
    </row>
    <row r="205" spans="1:4">
      <c r="A205" s="453"/>
      <c r="B205" s="453"/>
      <c r="C205" s="236" t="s">
        <v>15</v>
      </c>
      <c r="D205" s="140"/>
    </row>
    <row r="206" spans="1:4" ht="86.25">
      <c r="A206" s="453"/>
      <c r="B206" s="453"/>
      <c r="C206" s="237" t="s">
        <v>434</v>
      </c>
      <c r="D206" s="140"/>
    </row>
    <row r="207" spans="1:4">
      <c r="A207" s="453"/>
      <c r="B207" s="453" t="s">
        <v>224</v>
      </c>
      <c r="C207" s="453"/>
      <c r="D207" s="453"/>
    </row>
    <row r="208" spans="1:4">
      <c r="A208" s="453"/>
      <c r="B208" s="473" t="s">
        <v>26</v>
      </c>
      <c r="C208" s="236" t="s">
        <v>17</v>
      </c>
      <c r="D208" s="140"/>
    </row>
    <row r="209" spans="1:4" ht="51.75">
      <c r="A209" s="453"/>
      <c r="B209" s="473"/>
      <c r="C209" s="238" t="s">
        <v>435</v>
      </c>
      <c r="D209" s="139">
        <f>'havelvac 10'!C375</f>
        <v>-40000</v>
      </c>
    </row>
    <row r="210" spans="1:4">
      <c r="A210" s="453"/>
      <c r="B210" s="473"/>
      <c r="C210" s="236" t="s">
        <v>19</v>
      </c>
      <c r="D210" s="140"/>
    </row>
    <row r="211" spans="1:4" ht="69">
      <c r="A211" s="453"/>
      <c r="B211" s="473"/>
      <c r="C211" s="237" t="s">
        <v>436</v>
      </c>
      <c r="D211" s="140"/>
    </row>
    <row r="212" spans="1:4">
      <c r="A212" s="453"/>
      <c r="B212" s="473"/>
      <c r="C212" s="236" t="s">
        <v>21</v>
      </c>
      <c r="D212" s="140"/>
    </row>
    <row r="213" spans="1:4">
      <c r="A213" s="453"/>
      <c r="B213" s="473"/>
      <c r="C213" s="237" t="s">
        <v>22</v>
      </c>
      <c r="D213" s="140"/>
    </row>
    <row r="214" spans="1:4">
      <c r="A214" s="453"/>
      <c r="B214" s="473" t="s">
        <v>32</v>
      </c>
      <c r="C214" s="236" t="s">
        <v>17</v>
      </c>
      <c r="D214" s="140"/>
    </row>
    <row r="215" spans="1:4" ht="34.5">
      <c r="A215" s="453"/>
      <c r="B215" s="473"/>
      <c r="C215" s="238" t="s">
        <v>437</v>
      </c>
      <c r="D215" s="139">
        <f>'havelvac 4'!G29</f>
        <v>-25000</v>
      </c>
    </row>
    <row r="216" spans="1:4">
      <c r="A216" s="453"/>
      <c r="B216" s="473"/>
      <c r="C216" s="236" t="s">
        <v>19</v>
      </c>
      <c r="D216" s="140"/>
    </row>
    <row r="217" spans="1:4" ht="86.25">
      <c r="A217" s="453"/>
      <c r="B217" s="473"/>
      <c r="C217" s="237" t="s">
        <v>438</v>
      </c>
      <c r="D217" s="140"/>
    </row>
    <row r="218" spans="1:4">
      <c r="A218" s="453"/>
      <c r="B218" s="473"/>
      <c r="C218" s="236" t="s">
        <v>21</v>
      </c>
      <c r="D218" s="140"/>
    </row>
    <row r="219" spans="1:4">
      <c r="A219" s="453"/>
      <c r="B219" s="473"/>
      <c r="C219" s="237" t="s">
        <v>22</v>
      </c>
      <c r="D219" s="140"/>
    </row>
    <row r="220" spans="1:4">
      <c r="A220" s="453"/>
      <c r="B220" s="472">
        <v>11010</v>
      </c>
      <c r="C220" s="236" t="s">
        <v>17</v>
      </c>
      <c r="D220" s="140"/>
    </row>
    <row r="221" spans="1:4" ht="34.5">
      <c r="A221" s="453"/>
      <c r="B221" s="472"/>
      <c r="C221" s="238" t="s">
        <v>439</v>
      </c>
      <c r="D221" s="139">
        <f>'havelvac 10'!C401</f>
        <v>16298</v>
      </c>
    </row>
    <row r="222" spans="1:4">
      <c r="A222" s="453"/>
      <c r="B222" s="472"/>
      <c r="C222" s="236" t="s">
        <v>19</v>
      </c>
      <c r="D222" s="140"/>
    </row>
    <row r="223" spans="1:4" ht="34.5">
      <c r="A223" s="453"/>
      <c r="B223" s="472"/>
      <c r="C223" s="237" t="s">
        <v>440</v>
      </c>
      <c r="D223" s="140"/>
    </row>
    <row r="224" spans="1:4">
      <c r="A224" s="453"/>
      <c r="B224" s="472"/>
      <c r="C224" s="236" t="s">
        <v>21</v>
      </c>
      <c r="D224" s="140"/>
    </row>
    <row r="225" spans="1:4">
      <c r="A225" s="453"/>
      <c r="B225" s="472"/>
      <c r="C225" s="237" t="s">
        <v>22</v>
      </c>
      <c r="D225" s="140"/>
    </row>
    <row r="226" spans="1:4" ht="18" customHeight="1">
      <c r="A226" s="452">
        <v>1238</v>
      </c>
      <c r="B226" s="452"/>
      <c r="C226" s="235" t="s">
        <v>11</v>
      </c>
      <c r="D226" s="137"/>
    </row>
    <row r="227" spans="1:4">
      <c r="A227" s="452"/>
      <c r="B227" s="452"/>
      <c r="C227" s="134" t="s">
        <v>220</v>
      </c>
      <c r="D227" s="139">
        <f>D234+D240+D246+D252</f>
        <v>934639.00000000012</v>
      </c>
    </row>
    <row r="228" spans="1:4">
      <c r="A228" s="452"/>
      <c r="B228" s="452"/>
      <c r="C228" s="235" t="s">
        <v>13</v>
      </c>
      <c r="D228" s="137"/>
    </row>
    <row r="229" spans="1:4">
      <c r="A229" s="452"/>
      <c r="B229" s="452"/>
      <c r="C229" s="135" t="s">
        <v>221</v>
      </c>
      <c r="D229" s="137"/>
    </row>
    <row r="230" spans="1:4">
      <c r="A230" s="452"/>
      <c r="B230" s="452"/>
      <c r="C230" s="235" t="s">
        <v>15</v>
      </c>
      <c r="D230" s="137"/>
    </row>
    <row r="231" spans="1:4" ht="51.75">
      <c r="A231" s="452"/>
      <c r="B231" s="452"/>
      <c r="C231" s="135" t="s">
        <v>222</v>
      </c>
      <c r="D231" s="139"/>
    </row>
    <row r="232" spans="1:4">
      <c r="A232" s="452"/>
      <c r="B232" s="452" t="s">
        <v>224</v>
      </c>
      <c r="C232" s="452"/>
      <c r="D232" s="452"/>
    </row>
    <row r="233" spans="1:4">
      <c r="A233" s="452"/>
      <c r="B233" s="472" t="s">
        <v>16</v>
      </c>
      <c r="C233" s="235" t="s">
        <v>17</v>
      </c>
      <c r="D233" s="137"/>
    </row>
    <row r="234" spans="1:4" ht="34.5">
      <c r="A234" s="452"/>
      <c r="B234" s="472"/>
      <c r="C234" s="134" t="s">
        <v>225</v>
      </c>
      <c r="D234" s="139">
        <f>'havelvac 4'!G64</f>
        <v>-2421.9000000000005</v>
      </c>
    </row>
    <row r="235" spans="1:4">
      <c r="A235" s="452"/>
      <c r="B235" s="472"/>
      <c r="C235" s="235" t="s">
        <v>19</v>
      </c>
      <c r="D235" s="137"/>
    </row>
    <row r="236" spans="1:4" ht="69">
      <c r="A236" s="452"/>
      <c r="B236" s="472"/>
      <c r="C236" s="135" t="s">
        <v>226</v>
      </c>
      <c r="D236" s="139"/>
    </row>
    <row r="237" spans="1:4">
      <c r="A237" s="452"/>
      <c r="B237" s="472"/>
      <c r="C237" s="235" t="s">
        <v>21</v>
      </c>
      <c r="D237" s="139"/>
    </row>
    <row r="238" spans="1:4">
      <c r="A238" s="452"/>
      <c r="B238" s="472"/>
      <c r="C238" s="135" t="s">
        <v>22</v>
      </c>
      <c r="D238" s="139"/>
    </row>
    <row r="239" spans="1:4">
      <c r="A239" s="453"/>
      <c r="B239" s="473" t="s">
        <v>23</v>
      </c>
      <c r="C239" s="245" t="s">
        <v>17</v>
      </c>
      <c r="D239" s="66"/>
    </row>
    <row r="240" spans="1:4" ht="34.5">
      <c r="A240" s="453"/>
      <c r="B240" s="473"/>
      <c r="C240" s="239" t="s">
        <v>534</v>
      </c>
      <c r="D240" s="66">
        <v>-6554.8</v>
      </c>
    </row>
    <row r="241" spans="1:4">
      <c r="A241" s="453"/>
      <c r="B241" s="473"/>
      <c r="C241" s="245" t="s">
        <v>19</v>
      </c>
      <c r="D241" s="66"/>
    </row>
    <row r="242" spans="1:4" ht="51.75">
      <c r="A242" s="453"/>
      <c r="B242" s="473"/>
      <c r="C242" s="240" t="s">
        <v>535</v>
      </c>
      <c r="D242" s="66"/>
    </row>
    <row r="243" spans="1:4">
      <c r="A243" s="453"/>
      <c r="B243" s="473"/>
      <c r="C243" s="245" t="s">
        <v>21</v>
      </c>
      <c r="D243" s="66"/>
    </row>
    <row r="244" spans="1:4">
      <c r="A244" s="453"/>
      <c r="B244" s="473"/>
      <c r="C244" s="240" t="s">
        <v>22</v>
      </c>
      <c r="D244" s="66"/>
    </row>
    <row r="245" spans="1:4">
      <c r="A245" s="452"/>
      <c r="B245" s="472" t="s">
        <v>231</v>
      </c>
      <c r="C245" s="235" t="s">
        <v>17</v>
      </c>
      <c r="D245" s="139"/>
    </row>
    <row r="246" spans="1:4" ht="34.5">
      <c r="A246" s="452"/>
      <c r="B246" s="472"/>
      <c r="C246" s="134" t="s">
        <v>227</v>
      </c>
      <c r="D246" s="139">
        <f>'havelvac 4'!G152</f>
        <v>968809.3</v>
      </c>
    </row>
    <row r="247" spans="1:4">
      <c r="A247" s="452"/>
      <c r="B247" s="472"/>
      <c r="C247" s="235" t="s">
        <v>19</v>
      </c>
      <c r="D247" s="139"/>
    </row>
    <row r="248" spans="1:4" ht="69">
      <c r="A248" s="452"/>
      <c r="B248" s="472"/>
      <c r="C248" s="135" t="s">
        <v>228</v>
      </c>
      <c r="D248" s="139"/>
    </row>
    <row r="249" spans="1:4">
      <c r="A249" s="452"/>
      <c r="B249" s="472"/>
      <c r="C249" s="235" t="s">
        <v>21</v>
      </c>
      <c r="D249" s="139"/>
    </row>
    <row r="250" spans="1:4">
      <c r="A250" s="452"/>
      <c r="B250" s="472"/>
      <c r="C250" s="135" t="s">
        <v>46</v>
      </c>
      <c r="D250" s="139"/>
    </row>
    <row r="251" spans="1:4">
      <c r="A251" s="452"/>
      <c r="B251" s="472" t="s">
        <v>232</v>
      </c>
      <c r="C251" s="235" t="s">
        <v>17</v>
      </c>
      <c r="D251" s="139"/>
    </row>
    <row r="252" spans="1:4" ht="69">
      <c r="A252" s="452"/>
      <c r="B252" s="472"/>
      <c r="C252" s="134" t="s">
        <v>229</v>
      </c>
      <c r="D252" s="139">
        <f>'havelvac 4'!G231</f>
        <v>-25193.599999999999</v>
      </c>
    </row>
    <row r="253" spans="1:4">
      <c r="A253" s="452"/>
      <c r="B253" s="472"/>
      <c r="C253" s="235" t="s">
        <v>19</v>
      </c>
      <c r="D253" s="139"/>
    </row>
    <row r="254" spans="1:4" ht="34.5">
      <c r="A254" s="452"/>
      <c r="B254" s="472"/>
      <c r="C254" s="135" t="s">
        <v>230</v>
      </c>
      <c r="D254" s="139"/>
    </row>
    <row r="255" spans="1:4">
      <c r="A255" s="452"/>
      <c r="B255" s="472"/>
      <c r="C255" s="235" t="s">
        <v>21</v>
      </c>
      <c r="D255" s="139"/>
    </row>
    <row r="256" spans="1:4">
      <c r="A256" s="452"/>
      <c r="B256" s="472"/>
      <c r="C256" s="135" t="s">
        <v>46</v>
      </c>
      <c r="D256" s="139"/>
    </row>
  </sheetData>
  <mergeCells count="59">
    <mergeCell ref="B151:B156"/>
    <mergeCell ref="B60:B65"/>
    <mergeCell ref="B66:B71"/>
    <mergeCell ref="A29:A71"/>
    <mergeCell ref="B189:B194"/>
    <mergeCell ref="A182:A200"/>
    <mergeCell ref="B182:B187"/>
    <mergeCell ref="B188:D188"/>
    <mergeCell ref="B169:D169"/>
    <mergeCell ref="B170:B175"/>
    <mergeCell ref="B195:B200"/>
    <mergeCell ref="B29:B34"/>
    <mergeCell ref="B35:D35"/>
    <mergeCell ref="B36:B41"/>
    <mergeCell ref="B42:B47"/>
    <mergeCell ref="B48:B53"/>
    <mergeCell ref="B232:D232"/>
    <mergeCell ref="B226:B231"/>
    <mergeCell ref="B233:B238"/>
    <mergeCell ref="A226:A256"/>
    <mergeCell ref="B245:B250"/>
    <mergeCell ref="B251:B256"/>
    <mergeCell ref="B239:B244"/>
    <mergeCell ref="B220:B225"/>
    <mergeCell ref="A201:A225"/>
    <mergeCell ref="B201:B206"/>
    <mergeCell ref="B207:D207"/>
    <mergeCell ref="B208:B213"/>
    <mergeCell ref="B214:B219"/>
    <mergeCell ref="B54:B59"/>
    <mergeCell ref="B17:B22"/>
    <mergeCell ref="B23:B28"/>
    <mergeCell ref="A10:A28"/>
    <mergeCell ref="B127:B132"/>
    <mergeCell ref="B72:B77"/>
    <mergeCell ref="B79:B84"/>
    <mergeCell ref="B85:B90"/>
    <mergeCell ref="B91:B96"/>
    <mergeCell ref="B121:B126"/>
    <mergeCell ref="B97:B102"/>
    <mergeCell ref="B103:B108"/>
    <mergeCell ref="B109:B114"/>
    <mergeCell ref="B115:B120"/>
    <mergeCell ref="C1:D1"/>
    <mergeCell ref="C2:D2"/>
    <mergeCell ref="C3:D3"/>
    <mergeCell ref="A163:A181"/>
    <mergeCell ref="B163:B168"/>
    <mergeCell ref="A6:B6"/>
    <mergeCell ref="C6:C7"/>
    <mergeCell ref="A9:C9"/>
    <mergeCell ref="A72:A162"/>
    <mergeCell ref="B78:D78"/>
    <mergeCell ref="B133:B138"/>
    <mergeCell ref="B139:B144"/>
    <mergeCell ref="B145:B150"/>
    <mergeCell ref="B157:B162"/>
    <mergeCell ref="B176:B181"/>
    <mergeCell ref="A4:D4"/>
  </mergeCells>
  <pageMargins left="0.16" right="0.2" top="0.22" bottom="0.16" header="0.5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1217"/>
  <sheetViews>
    <sheetView topLeftCell="A4" zoomScaleNormal="100" workbookViewId="0">
      <selection activeCell="J18" sqref="J18"/>
    </sheetView>
  </sheetViews>
  <sheetFormatPr defaultColWidth="8.140625" defaultRowHeight="17.25"/>
  <cols>
    <col min="1" max="1" width="9.28515625" style="211" customWidth="1"/>
    <col min="2" max="2" width="8.5703125" style="76" customWidth="1"/>
    <col min="3" max="3" width="11.7109375" style="76" customWidth="1"/>
    <col min="4" max="4" width="13" style="76" customWidth="1"/>
    <col min="5" max="5" width="15.5703125" style="76" customWidth="1"/>
    <col min="6" max="6" width="73.28515625" style="49" customWidth="1"/>
    <col min="7" max="7" width="44.7109375" style="49" customWidth="1"/>
    <col min="8" max="16384" width="8.140625" style="3"/>
  </cols>
  <sheetData>
    <row r="1" spans="1:7" s="19" customFormat="1" ht="18" customHeight="1">
      <c r="A1" s="212"/>
      <c r="B1" s="82"/>
      <c r="C1" s="82"/>
      <c r="D1" s="82"/>
      <c r="E1" s="82"/>
      <c r="F1" s="482" t="s">
        <v>96</v>
      </c>
      <c r="G1" s="482"/>
    </row>
    <row r="2" spans="1:7" s="19" customFormat="1">
      <c r="A2" s="212"/>
      <c r="B2" s="82"/>
      <c r="C2" s="82"/>
      <c r="D2" s="82"/>
      <c r="E2" s="82"/>
      <c r="F2" s="483" t="s">
        <v>1</v>
      </c>
      <c r="G2" s="483"/>
    </row>
    <row r="3" spans="1:7" s="19" customFormat="1">
      <c r="A3" s="212"/>
      <c r="B3" s="82"/>
      <c r="C3" s="82"/>
      <c r="D3" s="82"/>
      <c r="E3" s="82"/>
      <c r="F3" s="482" t="s">
        <v>2</v>
      </c>
      <c r="G3" s="482"/>
    </row>
    <row r="4" spans="1:7" s="19" customFormat="1" ht="51" customHeight="1">
      <c r="A4" s="485" t="s">
        <v>204</v>
      </c>
      <c r="B4" s="485"/>
      <c r="C4" s="485"/>
      <c r="D4" s="485"/>
      <c r="E4" s="485"/>
      <c r="F4" s="485"/>
      <c r="G4" s="485"/>
    </row>
    <row r="5" spans="1:7" s="19" customFormat="1" ht="19.149999999999999" customHeight="1">
      <c r="A5" s="211"/>
      <c r="B5" s="76"/>
      <c r="C5" s="76"/>
      <c r="D5" s="76"/>
      <c r="E5" s="76"/>
      <c r="F5" s="76"/>
      <c r="G5" s="62" t="s">
        <v>320</v>
      </c>
    </row>
    <row r="6" spans="1:7" ht="72.599999999999994" customHeight="1">
      <c r="A6" s="484" t="s">
        <v>52</v>
      </c>
      <c r="B6" s="484"/>
      <c r="C6" s="484"/>
      <c r="D6" s="484" t="s">
        <v>53</v>
      </c>
      <c r="E6" s="484"/>
      <c r="F6" s="484" t="s">
        <v>54</v>
      </c>
      <c r="G6" s="213" t="s">
        <v>55</v>
      </c>
    </row>
    <row r="7" spans="1:7" ht="29.25" customHeight="1">
      <c r="A7" s="214" t="s">
        <v>56</v>
      </c>
      <c r="B7" s="213" t="s">
        <v>57</v>
      </c>
      <c r="C7" s="213" t="s">
        <v>58</v>
      </c>
      <c r="D7" s="213" t="s">
        <v>59</v>
      </c>
      <c r="E7" s="213" t="s">
        <v>60</v>
      </c>
      <c r="F7" s="484"/>
      <c r="G7" s="35" t="s">
        <v>8</v>
      </c>
    </row>
    <row r="8" spans="1:7" ht="18" customHeight="1">
      <c r="A8" s="488"/>
      <c r="B8" s="484"/>
      <c r="C8" s="484"/>
      <c r="D8" s="484"/>
      <c r="E8" s="484"/>
      <c r="F8" s="361" t="s">
        <v>9</v>
      </c>
      <c r="G8" s="385">
        <f>G56+G10</f>
        <v>5183122.8229999989</v>
      </c>
    </row>
    <row r="9" spans="1:7" ht="18" customHeight="1">
      <c r="A9" s="488"/>
      <c r="B9" s="484"/>
      <c r="C9" s="484"/>
      <c r="D9" s="484"/>
      <c r="E9" s="484"/>
      <c r="F9" s="362" t="s">
        <v>61</v>
      </c>
      <c r="G9" s="385"/>
    </row>
    <row r="10" spans="1:7" ht="18" customHeight="1">
      <c r="A10" s="486" t="s">
        <v>64</v>
      </c>
      <c r="B10" s="484"/>
      <c r="C10" s="484"/>
      <c r="D10" s="484"/>
      <c r="E10" s="484"/>
      <c r="F10" s="343" t="s">
        <v>522</v>
      </c>
      <c r="G10" s="385">
        <f>G12+G41</f>
        <v>-470000</v>
      </c>
    </row>
    <row r="11" spans="1:7" ht="18" customHeight="1">
      <c r="A11" s="486"/>
      <c r="B11" s="484"/>
      <c r="C11" s="484"/>
      <c r="D11" s="484"/>
      <c r="E11" s="484"/>
      <c r="F11" s="290" t="s">
        <v>61</v>
      </c>
      <c r="G11" s="385"/>
    </row>
    <row r="12" spans="1:7" ht="18" customHeight="1">
      <c r="A12" s="486"/>
      <c r="B12" s="486" t="s">
        <v>441</v>
      </c>
      <c r="C12" s="484"/>
      <c r="D12" s="484"/>
      <c r="E12" s="484"/>
      <c r="F12" s="343" t="s">
        <v>447</v>
      </c>
      <c r="G12" s="385">
        <f>G14</f>
        <v>-425000</v>
      </c>
    </row>
    <row r="13" spans="1:7" ht="18" customHeight="1">
      <c r="A13" s="486"/>
      <c r="B13" s="486"/>
      <c r="C13" s="484"/>
      <c r="D13" s="484"/>
      <c r="E13" s="484"/>
      <c r="F13" s="290" t="s">
        <v>61</v>
      </c>
      <c r="G13" s="385"/>
    </row>
    <row r="14" spans="1:7" ht="18" customHeight="1">
      <c r="A14" s="486"/>
      <c r="B14" s="486"/>
      <c r="C14" s="486" t="s">
        <v>64</v>
      </c>
      <c r="D14" s="484"/>
      <c r="E14" s="484"/>
      <c r="F14" s="343" t="s">
        <v>447</v>
      </c>
      <c r="G14" s="385">
        <f>G16+G27</f>
        <v>-425000</v>
      </c>
    </row>
    <row r="15" spans="1:7" ht="18" customHeight="1">
      <c r="A15" s="486"/>
      <c r="B15" s="486"/>
      <c r="C15" s="486"/>
      <c r="D15" s="484"/>
      <c r="E15" s="484"/>
      <c r="F15" s="290" t="s">
        <v>61</v>
      </c>
      <c r="G15" s="385"/>
    </row>
    <row r="16" spans="1:7" ht="18" customHeight="1">
      <c r="A16" s="486"/>
      <c r="B16" s="486"/>
      <c r="C16" s="486"/>
      <c r="D16" s="493">
        <v>1162</v>
      </c>
      <c r="E16" s="484"/>
      <c r="F16" s="391" t="s">
        <v>427</v>
      </c>
      <c r="G16" s="385">
        <f>G18</f>
        <v>-400000</v>
      </c>
    </row>
    <row r="17" spans="1:7" ht="18" customHeight="1">
      <c r="A17" s="486"/>
      <c r="B17" s="486"/>
      <c r="C17" s="486"/>
      <c r="D17" s="493"/>
      <c r="E17" s="484"/>
      <c r="F17" s="396" t="s">
        <v>61</v>
      </c>
      <c r="G17" s="385"/>
    </row>
    <row r="18" spans="1:7" ht="32.450000000000003" customHeight="1">
      <c r="A18" s="486"/>
      <c r="B18" s="486"/>
      <c r="C18" s="486"/>
      <c r="D18" s="493"/>
      <c r="E18" s="493">
        <v>12001</v>
      </c>
      <c r="F18" s="391" t="s">
        <v>430</v>
      </c>
      <c r="G18" s="385">
        <f>G20</f>
        <v>-400000</v>
      </c>
    </row>
    <row r="19" spans="1:7" ht="18" customHeight="1">
      <c r="A19" s="486"/>
      <c r="B19" s="486"/>
      <c r="C19" s="486"/>
      <c r="D19" s="493"/>
      <c r="E19" s="493"/>
      <c r="F19" s="396" t="s">
        <v>67</v>
      </c>
      <c r="G19" s="373"/>
    </row>
    <row r="20" spans="1:7" ht="60" customHeight="1">
      <c r="A20" s="486"/>
      <c r="B20" s="486"/>
      <c r="C20" s="486"/>
      <c r="D20" s="493"/>
      <c r="E20" s="493"/>
      <c r="F20" s="345" t="s">
        <v>444</v>
      </c>
      <c r="G20" s="346">
        <f>G22</f>
        <v>-400000</v>
      </c>
    </row>
    <row r="21" spans="1:7" ht="35.450000000000003" customHeight="1">
      <c r="A21" s="486"/>
      <c r="B21" s="486"/>
      <c r="C21" s="486"/>
      <c r="D21" s="493"/>
      <c r="E21" s="493"/>
      <c r="F21" s="396" t="s">
        <v>69</v>
      </c>
      <c r="G21" s="373"/>
    </row>
    <row r="22" spans="1:7" ht="18" customHeight="1">
      <c r="A22" s="486"/>
      <c r="B22" s="486"/>
      <c r="C22" s="486"/>
      <c r="D22" s="493"/>
      <c r="E22" s="493"/>
      <c r="F22" s="391" t="s">
        <v>70</v>
      </c>
      <c r="G22" s="373">
        <f>G23</f>
        <v>-400000</v>
      </c>
    </row>
    <row r="23" spans="1:7" ht="18" customHeight="1">
      <c r="A23" s="486"/>
      <c r="B23" s="486"/>
      <c r="C23" s="486"/>
      <c r="D23" s="493"/>
      <c r="E23" s="493"/>
      <c r="F23" s="391" t="s">
        <v>71</v>
      </c>
      <c r="G23" s="373">
        <f>G24</f>
        <v>-400000</v>
      </c>
    </row>
    <row r="24" spans="1:7" ht="18" customHeight="1">
      <c r="A24" s="486"/>
      <c r="B24" s="486"/>
      <c r="C24" s="486"/>
      <c r="D24" s="493"/>
      <c r="E24" s="493"/>
      <c r="F24" s="391" t="s">
        <v>91</v>
      </c>
      <c r="G24" s="373">
        <f>G25</f>
        <v>-400000</v>
      </c>
    </row>
    <row r="25" spans="1:7" ht="36" customHeight="1">
      <c r="A25" s="486"/>
      <c r="B25" s="486"/>
      <c r="C25" s="486"/>
      <c r="D25" s="493"/>
      <c r="E25" s="493"/>
      <c r="F25" s="396" t="s">
        <v>92</v>
      </c>
      <c r="G25" s="373">
        <f>G26</f>
        <v>-400000</v>
      </c>
    </row>
    <row r="26" spans="1:7" ht="18" customHeight="1">
      <c r="A26" s="486"/>
      <c r="B26" s="486"/>
      <c r="C26" s="486"/>
      <c r="D26" s="493"/>
      <c r="E26" s="493"/>
      <c r="F26" s="396" t="s">
        <v>245</v>
      </c>
      <c r="G26" s="373">
        <f>'havelvac 10'!C354</f>
        <v>-400000</v>
      </c>
    </row>
    <row r="27" spans="1:7" ht="18" customHeight="1">
      <c r="A27" s="486"/>
      <c r="B27" s="486"/>
      <c r="C27" s="486"/>
      <c r="D27" s="493">
        <v>1192</v>
      </c>
      <c r="E27" s="484"/>
      <c r="F27" s="391" t="s">
        <v>432</v>
      </c>
      <c r="G27" s="385">
        <f>G29</f>
        <v>-25000</v>
      </c>
    </row>
    <row r="28" spans="1:7" ht="18" customHeight="1">
      <c r="A28" s="486"/>
      <c r="B28" s="486"/>
      <c r="C28" s="486"/>
      <c r="D28" s="493"/>
      <c r="E28" s="484"/>
      <c r="F28" s="396" t="s">
        <v>61</v>
      </c>
      <c r="G28" s="385"/>
    </row>
    <row r="29" spans="1:7" ht="48" customHeight="1">
      <c r="A29" s="486"/>
      <c r="B29" s="486"/>
      <c r="C29" s="486"/>
      <c r="D29" s="493"/>
      <c r="E29" s="487">
        <v>11005</v>
      </c>
      <c r="F29" s="391" t="s">
        <v>437</v>
      </c>
      <c r="G29" s="385">
        <f>G31</f>
        <v>-25000</v>
      </c>
    </row>
    <row r="30" spans="1:7" ht="18" customHeight="1">
      <c r="A30" s="486"/>
      <c r="B30" s="486"/>
      <c r="C30" s="486"/>
      <c r="D30" s="493"/>
      <c r="E30" s="487"/>
      <c r="F30" s="396" t="s">
        <v>67</v>
      </c>
      <c r="G30" s="373"/>
    </row>
    <row r="31" spans="1:7" ht="57" customHeight="1">
      <c r="A31" s="486"/>
      <c r="B31" s="486"/>
      <c r="C31" s="486"/>
      <c r="D31" s="493"/>
      <c r="E31" s="487"/>
      <c r="F31" s="345" t="s">
        <v>444</v>
      </c>
      <c r="G31" s="346">
        <f>G33</f>
        <v>-25000</v>
      </c>
    </row>
    <row r="32" spans="1:7" ht="35.450000000000003" customHeight="1">
      <c r="A32" s="486"/>
      <c r="B32" s="486"/>
      <c r="C32" s="486"/>
      <c r="D32" s="493"/>
      <c r="E32" s="487"/>
      <c r="F32" s="396" t="s">
        <v>69</v>
      </c>
      <c r="G32" s="373"/>
    </row>
    <row r="33" spans="1:7" ht="18" customHeight="1">
      <c r="A33" s="486"/>
      <c r="B33" s="486"/>
      <c r="C33" s="486"/>
      <c r="D33" s="493"/>
      <c r="E33" s="487"/>
      <c r="F33" s="391" t="s">
        <v>70</v>
      </c>
      <c r="G33" s="373">
        <f>G34</f>
        <v>-25000</v>
      </c>
    </row>
    <row r="34" spans="1:7" ht="18" customHeight="1">
      <c r="A34" s="486"/>
      <c r="B34" s="486"/>
      <c r="C34" s="486"/>
      <c r="D34" s="493"/>
      <c r="E34" s="487"/>
      <c r="F34" s="391" t="s">
        <v>71</v>
      </c>
      <c r="G34" s="373">
        <f>G35+G38</f>
        <v>-25000</v>
      </c>
    </row>
    <row r="35" spans="1:7" ht="18" customHeight="1">
      <c r="A35" s="486"/>
      <c r="B35" s="486"/>
      <c r="C35" s="486"/>
      <c r="D35" s="493"/>
      <c r="E35" s="487"/>
      <c r="F35" s="391" t="s">
        <v>91</v>
      </c>
      <c r="G35" s="373">
        <f>G36</f>
        <v>-7000</v>
      </c>
    </row>
    <row r="36" spans="1:7" ht="33" customHeight="1">
      <c r="A36" s="486"/>
      <c r="B36" s="486"/>
      <c r="C36" s="486"/>
      <c r="D36" s="493"/>
      <c r="E36" s="487"/>
      <c r="F36" s="391" t="s">
        <v>92</v>
      </c>
      <c r="G36" s="373">
        <f>G37</f>
        <v>-7000</v>
      </c>
    </row>
    <row r="37" spans="1:7" ht="18" customHeight="1">
      <c r="A37" s="486"/>
      <c r="B37" s="486"/>
      <c r="C37" s="486"/>
      <c r="D37" s="493"/>
      <c r="E37" s="487"/>
      <c r="F37" s="396" t="s">
        <v>245</v>
      </c>
      <c r="G37" s="395">
        <v>-7000</v>
      </c>
    </row>
    <row r="38" spans="1:7" ht="18" customHeight="1">
      <c r="A38" s="486"/>
      <c r="B38" s="486"/>
      <c r="C38" s="486"/>
      <c r="D38" s="493"/>
      <c r="E38" s="487"/>
      <c r="F38" s="391" t="s">
        <v>87</v>
      </c>
      <c r="G38" s="373">
        <f>G39</f>
        <v>-18000</v>
      </c>
    </row>
    <row r="39" spans="1:7" ht="32.450000000000003" customHeight="1">
      <c r="A39" s="486"/>
      <c r="B39" s="486"/>
      <c r="C39" s="486"/>
      <c r="D39" s="493"/>
      <c r="E39" s="487"/>
      <c r="F39" s="396" t="s">
        <v>88</v>
      </c>
      <c r="G39" s="373">
        <f>G40</f>
        <v>-18000</v>
      </c>
    </row>
    <row r="40" spans="1:7" ht="18" customHeight="1">
      <c r="A40" s="486"/>
      <c r="B40" s="486"/>
      <c r="C40" s="486"/>
      <c r="D40" s="493"/>
      <c r="E40" s="487"/>
      <c r="F40" s="396" t="s">
        <v>89</v>
      </c>
      <c r="G40" s="394">
        <v>-18000</v>
      </c>
    </row>
    <row r="41" spans="1:7" s="360" customFormat="1" ht="18" customHeight="1">
      <c r="A41" s="486"/>
      <c r="B41" s="486" t="s">
        <v>81</v>
      </c>
      <c r="C41" s="486"/>
      <c r="D41" s="493"/>
      <c r="E41" s="487"/>
      <c r="F41" s="335" t="s">
        <v>594</v>
      </c>
      <c r="G41" s="394">
        <f>G43</f>
        <v>-45000</v>
      </c>
    </row>
    <row r="42" spans="1:7" s="360" customFormat="1" ht="18" customHeight="1">
      <c r="A42" s="486"/>
      <c r="B42" s="486"/>
      <c r="C42" s="486"/>
      <c r="D42" s="493"/>
      <c r="E42" s="487"/>
      <c r="F42" s="336" t="s">
        <v>61</v>
      </c>
      <c r="G42" s="394"/>
    </row>
    <row r="43" spans="1:7" s="360" customFormat="1" ht="18" customHeight="1">
      <c r="A43" s="486"/>
      <c r="B43" s="486"/>
      <c r="C43" s="486" t="s">
        <v>64</v>
      </c>
      <c r="D43" s="493"/>
      <c r="E43" s="487"/>
      <c r="F43" s="335" t="s">
        <v>594</v>
      </c>
      <c r="G43" s="394">
        <f>G45</f>
        <v>-45000</v>
      </c>
    </row>
    <row r="44" spans="1:7" s="360" customFormat="1" ht="18" customHeight="1">
      <c r="A44" s="486"/>
      <c r="B44" s="486"/>
      <c r="C44" s="486"/>
      <c r="D44" s="493"/>
      <c r="E44" s="487"/>
      <c r="F44" s="336" t="s">
        <v>61</v>
      </c>
      <c r="G44" s="394"/>
    </row>
    <row r="45" spans="1:7" s="360" customFormat="1" ht="18" customHeight="1">
      <c r="A45" s="486"/>
      <c r="B45" s="486"/>
      <c r="C45" s="486"/>
      <c r="D45" s="493">
        <v>1162</v>
      </c>
      <c r="E45" s="487"/>
      <c r="F45" s="391" t="s">
        <v>427</v>
      </c>
      <c r="G45" s="394">
        <f>G47</f>
        <v>-45000</v>
      </c>
    </row>
    <row r="46" spans="1:7" s="360" customFormat="1" ht="18" customHeight="1">
      <c r="A46" s="486"/>
      <c r="B46" s="486"/>
      <c r="C46" s="486"/>
      <c r="D46" s="493"/>
      <c r="E46" s="487"/>
      <c r="F46" s="344" t="s">
        <v>61</v>
      </c>
      <c r="G46" s="394"/>
    </row>
    <row r="47" spans="1:7" s="360" customFormat="1" ht="18" customHeight="1">
      <c r="A47" s="486"/>
      <c r="B47" s="486"/>
      <c r="C47" s="486"/>
      <c r="D47" s="493"/>
      <c r="E47" s="493">
        <v>11005</v>
      </c>
      <c r="F47" s="344" t="s">
        <v>595</v>
      </c>
      <c r="G47" s="394">
        <f>G49</f>
        <v>-45000</v>
      </c>
    </row>
    <row r="48" spans="1:7" s="360" customFormat="1" ht="18" customHeight="1">
      <c r="A48" s="486"/>
      <c r="B48" s="486"/>
      <c r="C48" s="486"/>
      <c r="D48" s="493"/>
      <c r="E48" s="493"/>
      <c r="F48" s="344" t="s">
        <v>67</v>
      </c>
      <c r="G48" s="394"/>
    </row>
    <row r="49" spans="1:7" s="360" customFormat="1" ht="32.25" customHeight="1">
      <c r="A49" s="486"/>
      <c r="B49" s="486"/>
      <c r="C49" s="486"/>
      <c r="D49" s="493"/>
      <c r="E49" s="493"/>
      <c r="F49" s="354" t="s">
        <v>444</v>
      </c>
      <c r="G49" s="394">
        <f t="shared" ref="G49:G54" si="0">G50</f>
        <v>-45000</v>
      </c>
    </row>
    <row r="50" spans="1:7" s="360" customFormat="1" ht="18" customHeight="1">
      <c r="A50" s="486"/>
      <c r="B50" s="486"/>
      <c r="C50" s="486"/>
      <c r="D50" s="493"/>
      <c r="E50" s="493"/>
      <c r="F50" s="344" t="s">
        <v>69</v>
      </c>
      <c r="G50" s="394">
        <f t="shared" si="0"/>
        <v>-45000</v>
      </c>
    </row>
    <row r="51" spans="1:7" s="360" customFormat="1" ht="18" customHeight="1">
      <c r="A51" s="486"/>
      <c r="B51" s="486"/>
      <c r="C51" s="486"/>
      <c r="D51" s="493"/>
      <c r="E51" s="493"/>
      <c r="F51" s="344" t="s">
        <v>70</v>
      </c>
      <c r="G51" s="394">
        <f t="shared" si="0"/>
        <v>-45000</v>
      </c>
    </row>
    <row r="52" spans="1:7" s="360" customFormat="1" ht="18" customHeight="1">
      <c r="A52" s="486"/>
      <c r="B52" s="486"/>
      <c r="C52" s="486"/>
      <c r="D52" s="493"/>
      <c r="E52" s="493"/>
      <c r="F52" s="344" t="s">
        <v>71</v>
      </c>
      <c r="G52" s="394">
        <f t="shared" si="0"/>
        <v>-45000</v>
      </c>
    </row>
    <row r="53" spans="1:7" s="360" customFormat="1" ht="18" customHeight="1">
      <c r="A53" s="486"/>
      <c r="B53" s="486"/>
      <c r="C53" s="486"/>
      <c r="D53" s="493"/>
      <c r="E53" s="493"/>
      <c r="F53" s="344" t="s">
        <v>91</v>
      </c>
      <c r="G53" s="394">
        <f t="shared" si="0"/>
        <v>-45000</v>
      </c>
    </row>
    <row r="54" spans="1:7" s="360" customFormat="1" ht="18" customHeight="1">
      <c r="A54" s="486"/>
      <c r="B54" s="486"/>
      <c r="C54" s="486"/>
      <c r="D54" s="493"/>
      <c r="E54" s="493"/>
      <c r="F54" s="344" t="s">
        <v>92</v>
      </c>
      <c r="G54" s="394">
        <f t="shared" si="0"/>
        <v>-45000</v>
      </c>
    </row>
    <row r="55" spans="1:7" s="360" customFormat="1" ht="18" customHeight="1">
      <c r="A55" s="486"/>
      <c r="B55" s="486"/>
      <c r="C55" s="486"/>
      <c r="D55" s="493"/>
      <c r="E55" s="493"/>
      <c r="F55" s="344" t="s">
        <v>245</v>
      </c>
      <c r="G55" s="394">
        <f>'havelvac 10'!C344</f>
        <v>-45000</v>
      </c>
    </row>
    <row r="56" spans="1:7" ht="18" customHeight="1">
      <c r="A56" s="489" t="s">
        <v>62</v>
      </c>
      <c r="B56" s="494"/>
      <c r="C56" s="494"/>
      <c r="D56" s="494"/>
      <c r="E56" s="494"/>
      <c r="F56" s="215" t="s">
        <v>63</v>
      </c>
      <c r="G56" s="217">
        <f>G62+G284+G385+G744+G882+G904+G945+G1030+G1198+G850</f>
        <v>5653122.8229999989</v>
      </c>
    </row>
    <row r="57" spans="1:7" ht="18" customHeight="1">
      <c r="A57" s="489"/>
      <c r="B57" s="494"/>
      <c r="C57" s="494"/>
      <c r="D57" s="494"/>
      <c r="E57" s="494"/>
      <c r="F57" s="216" t="s">
        <v>61</v>
      </c>
      <c r="G57" s="217"/>
    </row>
    <row r="58" spans="1:7" ht="18" customHeight="1">
      <c r="A58" s="489"/>
      <c r="B58" s="489" t="s">
        <v>64</v>
      </c>
      <c r="C58" s="494"/>
      <c r="D58" s="494"/>
      <c r="E58" s="494"/>
      <c r="F58" s="215" t="s">
        <v>65</v>
      </c>
      <c r="G58" s="217">
        <f>G60+G282</f>
        <v>3112349.6419999995</v>
      </c>
    </row>
    <row r="59" spans="1:7" ht="18" customHeight="1">
      <c r="A59" s="489"/>
      <c r="B59" s="489"/>
      <c r="C59" s="494"/>
      <c r="D59" s="494"/>
      <c r="E59" s="494"/>
      <c r="F59" s="216" t="s">
        <v>61</v>
      </c>
      <c r="G59" s="217"/>
    </row>
    <row r="60" spans="1:7" ht="18" customHeight="1">
      <c r="A60" s="489"/>
      <c r="B60" s="489"/>
      <c r="C60" s="495" t="s">
        <v>64</v>
      </c>
      <c r="D60" s="494"/>
      <c r="E60" s="494"/>
      <c r="F60" s="215" t="s">
        <v>44</v>
      </c>
      <c r="G60" s="217">
        <f>G62</f>
        <v>934639</v>
      </c>
    </row>
    <row r="61" spans="1:7" ht="18" customHeight="1">
      <c r="A61" s="489"/>
      <c r="B61" s="489"/>
      <c r="C61" s="496"/>
      <c r="D61" s="494"/>
      <c r="E61" s="494"/>
      <c r="F61" s="75" t="s">
        <v>61</v>
      </c>
      <c r="G61" s="217"/>
    </row>
    <row r="62" spans="1:7" ht="35.450000000000003" customHeight="1">
      <c r="A62" s="489"/>
      <c r="B62" s="489"/>
      <c r="C62" s="496"/>
      <c r="D62" s="495" t="s">
        <v>233</v>
      </c>
      <c r="E62" s="494"/>
      <c r="F62" s="215" t="s">
        <v>225</v>
      </c>
      <c r="G62" s="218">
        <f>G64+G152+G231+G143</f>
        <v>934639</v>
      </c>
    </row>
    <row r="63" spans="1:7" ht="18" customHeight="1">
      <c r="A63" s="489"/>
      <c r="B63" s="489"/>
      <c r="C63" s="496"/>
      <c r="D63" s="496"/>
      <c r="E63" s="494"/>
      <c r="F63" s="103" t="s">
        <v>61</v>
      </c>
      <c r="G63" s="218"/>
    </row>
    <row r="64" spans="1:7" ht="18" customHeight="1">
      <c r="A64" s="489"/>
      <c r="B64" s="489"/>
      <c r="C64" s="496"/>
      <c r="D64" s="496"/>
      <c r="E64" s="489" t="s">
        <v>234</v>
      </c>
      <c r="F64" s="65" t="s">
        <v>44</v>
      </c>
      <c r="G64" s="217">
        <f>+G66+G73+G80+G87+G94+G101+G108+G115+G122+G129+G136</f>
        <v>-2421.9000000000005</v>
      </c>
    </row>
    <row r="65" spans="1:7" ht="18" customHeight="1">
      <c r="A65" s="489"/>
      <c r="B65" s="489"/>
      <c r="C65" s="496"/>
      <c r="D65" s="496"/>
      <c r="E65" s="489"/>
      <c r="F65" s="75" t="s">
        <v>67</v>
      </c>
      <c r="G65" s="217"/>
    </row>
    <row r="66" spans="1:7" ht="39.75" customHeight="1">
      <c r="A66" s="489"/>
      <c r="B66" s="489"/>
      <c r="C66" s="496"/>
      <c r="D66" s="496"/>
      <c r="E66" s="489"/>
      <c r="F66" s="104" t="s">
        <v>68</v>
      </c>
      <c r="G66" s="223">
        <f>G68</f>
        <v>-19000</v>
      </c>
    </row>
    <row r="67" spans="1:7" ht="37.5" customHeight="1">
      <c r="A67" s="489"/>
      <c r="B67" s="489"/>
      <c r="C67" s="496"/>
      <c r="D67" s="496"/>
      <c r="E67" s="489"/>
      <c r="F67" s="75" t="s">
        <v>69</v>
      </c>
      <c r="G67" s="113"/>
    </row>
    <row r="68" spans="1:7" ht="16.899999999999999" customHeight="1">
      <c r="A68" s="489"/>
      <c r="B68" s="489"/>
      <c r="C68" s="496"/>
      <c r="D68" s="496"/>
      <c r="E68" s="489"/>
      <c r="F68" s="131" t="s">
        <v>70</v>
      </c>
      <c r="G68" s="113">
        <f>G69</f>
        <v>-19000</v>
      </c>
    </row>
    <row r="69" spans="1:7" ht="16.899999999999999" customHeight="1">
      <c r="A69" s="489"/>
      <c r="B69" s="489"/>
      <c r="C69" s="496"/>
      <c r="D69" s="496"/>
      <c r="E69" s="489"/>
      <c r="F69" s="131" t="s">
        <v>71</v>
      </c>
      <c r="G69" s="113">
        <f>G70</f>
        <v>-19000</v>
      </c>
    </row>
    <row r="70" spans="1:7" ht="16.899999999999999" customHeight="1">
      <c r="A70" s="489"/>
      <c r="B70" s="489"/>
      <c r="C70" s="496"/>
      <c r="D70" s="496"/>
      <c r="E70" s="489"/>
      <c r="F70" s="131" t="s">
        <v>72</v>
      </c>
      <c r="G70" s="113">
        <f>G71</f>
        <v>-19000</v>
      </c>
    </row>
    <row r="71" spans="1:7" ht="18.600000000000001" customHeight="1">
      <c r="A71" s="489"/>
      <c r="B71" s="489"/>
      <c r="C71" s="496"/>
      <c r="D71" s="496"/>
      <c r="E71" s="489"/>
      <c r="F71" s="75" t="s">
        <v>73</v>
      </c>
      <c r="G71" s="113">
        <f>G72</f>
        <v>-19000</v>
      </c>
    </row>
    <row r="72" spans="1:7" ht="40.5" customHeight="1">
      <c r="A72" s="489"/>
      <c r="B72" s="489"/>
      <c r="C72" s="496"/>
      <c r="D72" s="496"/>
      <c r="E72" s="489"/>
      <c r="F72" s="75" t="s">
        <v>74</v>
      </c>
      <c r="G72" s="113">
        <f>'havelvac 11'!D503</f>
        <v>-19000</v>
      </c>
    </row>
    <row r="73" spans="1:7" ht="28.5" customHeight="1">
      <c r="A73" s="489"/>
      <c r="B73" s="489"/>
      <c r="C73" s="496"/>
      <c r="D73" s="496"/>
      <c r="E73" s="489"/>
      <c r="F73" s="104" t="s">
        <v>239</v>
      </c>
      <c r="G73" s="223">
        <f>G75</f>
        <v>-6898.8</v>
      </c>
    </row>
    <row r="74" spans="1:7" ht="43.5" customHeight="1">
      <c r="A74" s="489"/>
      <c r="B74" s="489"/>
      <c r="C74" s="496"/>
      <c r="D74" s="496"/>
      <c r="E74" s="489"/>
      <c r="F74" s="75" t="s">
        <v>69</v>
      </c>
      <c r="G74" s="113"/>
    </row>
    <row r="75" spans="1:7" ht="20.45" customHeight="1">
      <c r="A75" s="489"/>
      <c r="B75" s="489"/>
      <c r="C75" s="496"/>
      <c r="D75" s="496"/>
      <c r="E75" s="489"/>
      <c r="F75" s="131" t="s">
        <v>70</v>
      </c>
      <c r="G75" s="113">
        <f>G76</f>
        <v>-6898.8</v>
      </c>
    </row>
    <row r="76" spans="1:7" ht="20.45" customHeight="1">
      <c r="A76" s="489"/>
      <c r="B76" s="489"/>
      <c r="C76" s="496"/>
      <c r="D76" s="496"/>
      <c r="E76" s="489"/>
      <c r="F76" s="131" t="s">
        <v>71</v>
      </c>
      <c r="G76" s="113">
        <f>G77</f>
        <v>-6898.8</v>
      </c>
    </row>
    <row r="77" spans="1:7" ht="20.45" customHeight="1">
      <c r="A77" s="489"/>
      <c r="B77" s="489"/>
      <c r="C77" s="496"/>
      <c r="D77" s="496"/>
      <c r="E77" s="489"/>
      <c r="F77" s="131" t="s">
        <v>72</v>
      </c>
      <c r="G77" s="113">
        <f>G78</f>
        <v>-6898.8</v>
      </c>
    </row>
    <row r="78" spans="1:7" ht="18.600000000000001" customHeight="1">
      <c r="A78" s="489"/>
      <c r="B78" s="489"/>
      <c r="C78" s="496"/>
      <c r="D78" s="496"/>
      <c r="E78" s="489"/>
      <c r="F78" s="75" t="s">
        <v>73</v>
      </c>
      <c r="G78" s="113">
        <f>G79</f>
        <v>-6898.8</v>
      </c>
    </row>
    <row r="79" spans="1:7" ht="34.9" customHeight="1">
      <c r="A79" s="489"/>
      <c r="B79" s="489"/>
      <c r="C79" s="496"/>
      <c r="D79" s="496"/>
      <c r="E79" s="489"/>
      <c r="F79" s="75" t="s">
        <v>74</v>
      </c>
      <c r="G79" s="113">
        <f>'havelvac 11'!D662</f>
        <v>-6898.8</v>
      </c>
    </row>
    <row r="80" spans="1:7" ht="28.5" customHeight="1">
      <c r="A80" s="489"/>
      <c r="B80" s="489"/>
      <c r="C80" s="496"/>
      <c r="D80" s="496"/>
      <c r="E80" s="489"/>
      <c r="F80" s="104" t="s">
        <v>235</v>
      </c>
      <c r="G80" s="223">
        <f>G82</f>
        <v>-15956.2</v>
      </c>
    </row>
    <row r="81" spans="1:7" ht="33.75" customHeight="1">
      <c r="A81" s="489"/>
      <c r="B81" s="489"/>
      <c r="C81" s="496"/>
      <c r="D81" s="496"/>
      <c r="E81" s="489"/>
      <c r="F81" s="132" t="s">
        <v>69</v>
      </c>
      <c r="G81" s="113"/>
    </row>
    <row r="82" spans="1:7" ht="16.899999999999999" customHeight="1">
      <c r="A82" s="489"/>
      <c r="B82" s="489"/>
      <c r="C82" s="496"/>
      <c r="D82" s="496"/>
      <c r="E82" s="489"/>
      <c r="F82" s="131" t="s">
        <v>70</v>
      </c>
      <c r="G82" s="113">
        <f>G83</f>
        <v>-15956.2</v>
      </c>
    </row>
    <row r="83" spans="1:7" ht="16.899999999999999" customHeight="1">
      <c r="A83" s="489"/>
      <c r="B83" s="489"/>
      <c r="C83" s="496"/>
      <c r="D83" s="496"/>
      <c r="E83" s="489"/>
      <c r="F83" s="131" t="s">
        <v>71</v>
      </c>
      <c r="G83" s="113">
        <f>G84</f>
        <v>-15956.2</v>
      </c>
    </row>
    <row r="84" spans="1:7" ht="16.899999999999999" customHeight="1">
      <c r="A84" s="489"/>
      <c r="B84" s="489"/>
      <c r="C84" s="496"/>
      <c r="D84" s="496"/>
      <c r="E84" s="489"/>
      <c r="F84" s="131" t="s">
        <v>72</v>
      </c>
      <c r="G84" s="113">
        <f>G85</f>
        <v>-15956.2</v>
      </c>
    </row>
    <row r="85" spans="1:7" ht="18.600000000000001" customHeight="1">
      <c r="A85" s="489"/>
      <c r="B85" s="489"/>
      <c r="C85" s="496"/>
      <c r="D85" s="496"/>
      <c r="E85" s="489"/>
      <c r="F85" s="132" t="s">
        <v>73</v>
      </c>
      <c r="G85" s="113">
        <f>G86</f>
        <v>-15956.2</v>
      </c>
    </row>
    <row r="86" spans="1:7" ht="37.9" customHeight="1">
      <c r="A86" s="489"/>
      <c r="B86" s="489"/>
      <c r="C86" s="496"/>
      <c r="D86" s="496"/>
      <c r="E86" s="489"/>
      <c r="F86" s="132" t="s">
        <v>74</v>
      </c>
      <c r="G86" s="113">
        <f>'havelvac 11'!D821</f>
        <v>-15956.2</v>
      </c>
    </row>
    <row r="87" spans="1:7" ht="28.5" customHeight="1">
      <c r="A87" s="489"/>
      <c r="B87" s="489"/>
      <c r="C87" s="496"/>
      <c r="D87" s="496"/>
      <c r="E87" s="489"/>
      <c r="F87" s="104" t="s">
        <v>240</v>
      </c>
      <c r="G87" s="223">
        <f>G89</f>
        <v>24201.7</v>
      </c>
    </row>
    <row r="88" spans="1:7" ht="33.6" customHeight="1">
      <c r="A88" s="489"/>
      <c r="B88" s="489"/>
      <c r="C88" s="496"/>
      <c r="D88" s="496"/>
      <c r="E88" s="489"/>
      <c r="F88" s="75" t="s">
        <v>69</v>
      </c>
      <c r="G88" s="113"/>
    </row>
    <row r="89" spans="1:7" ht="19.899999999999999" customHeight="1">
      <c r="A89" s="489"/>
      <c r="B89" s="489"/>
      <c r="C89" s="496"/>
      <c r="D89" s="496"/>
      <c r="E89" s="489"/>
      <c r="F89" s="131" t="s">
        <v>70</v>
      </c>
      <c r="G89" s="113">
        <f>G90</f>
        <v>24201.7</v>
      </c>
    </row>
    <row r="90" spans="1:7" ht="19.899999999999999" customHeight="1">
      <c r="A90" s="489"/>
      <c r="B90" s="489"/>
      <c r="C90" s="496"/>
      <c r="D90" s="496"/>
      <c r="E90" s="489"/>
      <c r="F90" s="131" t="s">
        <v>71</v>
      </c>
      <c r="G90" s="113">
        <f>G91</f>
        <v>24201.7</v>
      </c>
    </row>
    <row r="91" spans="1:7" ht="19.899999999999999" customHeight="1">
      <c r="A91" s="489"/>
      <c r="B91" s="489"/>
      <c r="C91" s="496"/>
      <c r="D91" s="496"/>
      <c r="E91" s="489"/>
      <c r="F91" s="131" t="s">
        <v>72</v>
      </c>
      <c r="G91" s="113">
        <f>G92</f>
        <v>24201.7</v>
      </c>
    </row>
    <row r="92" spans="1:7" ht="19.899999999999999" customHeight="1">
      <c r="A92" s="489"/>
      <c r="B92" s="489"/>
      <c r="C92" s="496"/>
      <c r="D92" s="496"/>
      <c r="E92" s="489"/>
      <c r="F92" s="75" t="s">
        <v>73</v>
      </c>
      <c r="G92" s="113">
        <f>G93</f>
        <v>24201.7</v>
      </c>
    </row>
    <row r="93" spans="1:7" ht="40.9" customHeight="1">
      <c r="A93" s="489"/>
      <c r="B93" s="489"/>
      <c r="C93" s="496"/>
      <c r="D93" s="496"/>
      <c r="E93" s="489"/>
      <c r="F93" s="75" t="s">
        <v>74</v>
      </c>
      <c r="G93" s="113">
        <f>'havelvac 11'!D992</f>
        <v>24201.7</v>
      </c>
    </row>
    <row r="94" spans="1:7" ht="28.5" customHeight="1">
      <c r="A94" s="489"/>
      <c r="B94" s="489"/>
      <c r="C94" s="496"/>
      <c r="D94" s="496"/>
      <c r="E94" s="489"/>
      <c r="F94" s="104" t="s">
        <v>241</v>
      </c>
      <c r="G94" s="223">
        <f>G97</f>
        <v>12833</v>
      </c>
    </row>
    <row r="95" spans="1:7" ht="36.6" customHeight="1">
      <c r="A95" s="489"/>
      <c r="B95" s="489"/>
      <c r="C95" s="496"/>
      <c r="D95" s="496"/>
      <c r="E95" s="489"/>
      <c r="F95" s="75" t="s">
        <v>69</v>
      </c>
      <c r="G95" s="113"/>
    </row>
    <row r="96" spans="1:7" ht="18.600000000000001" customHeight="1">
      <c r="A96" s="489"/>
      <c r="B96" s="489"/>
      <c r="C96" s="496"/>
      <c r="D96" s="496"/>
      <c r="E96" s="489"/>
      <c r="F96" s="131" t="s">
        <v>70</v>
      </c>
      <c r="G96" s="113">
        <f>G97</f>
        <v>12833</v>
      </c>
    </row>
    <row r="97" spans="1:7" ht="18.600000000000001" customHeight="1">
      <c r="A97" s="489"/>
      <c r="B97" s="489"/>
      <c r="C97" s="496"/>
      <c r="D97" s="496"/>
      <c r="E97" s="489"/>
      <c r="F97" s="131" t="s">
        <v>71</v>
      </c>
      <c r="G97" s="113">
        <f>G98</f>
        <v>12833</v>
      </c>
    </row>
    <row r="98" spans="1:7" ht="18.600000000000001" customHeight="1">
      <c r="A98" s="489"/>
      <c r="B98" s="489"/>
      <c r="C98" s="496"/>
      <c r="D98" s="496"/>
      <c r="E98" s="489"/>
      <c r="F98" s="131" t="s">
        <v>72</v>
      </c>
      <c r="G98" s="113">
        <f>G99</f>
        <v>12833</v>
      </c>
    </row>
    <row r="99" spans="1:7" ht="18.600000000000001" customHeight="1">
      <c r="A99" s="489"/>
      <c r="B99" s="489"/>
      <c r="C99" s="496"/>
      <c r="D99" s="496"/>
      <c r="E99" s="489"/>
      <c r="F99" s="75" t="s">
        <v>73</v>
      </c>
      <c r="G99" s="113">
        <f>G100</f>
        <v>12833</v>
      </c>
    </row>
    <row r="100" spans="1:7" ht="37.15" customHeight="1">
      <c r="A100" s="489"/>
      <c r="B100" s="489"/>
      <c r="C100" s="496"/>
      <c r="D100" s="496"/>
      <c r="E100" s="489"/>
      <c r="F100" s="75" t="s">
        <v>74</v>
      </c>
      <c r="G100" s="113">
        <f>'havelvac 11'!D1152</f>
        <v>12833</v>
      </c>
    </row>
    <row r="101" spans="1:7" ht="27.6" customHeight="1">
      <c r="A101" s="489"/>
      <c r="B101" s="489"/>
      <c r="C101" s="496"/>
      <c r="D101" s="496"/>
      <c r="E101" s="489"/>
      <c r="F101" s="104" t="s">
        <v>236</v>
      </c>
      <c r="G101" s="223">
        <f>G103</f>
        <v>19535.3</v>
      </c>
    </row>
    <row r="102" spans="1:7" ht="40.9" customHeight="1">
      <c r="A102" s="489"/>
      <c r="B102" s="489"/>
      <c r="C102" s="496"/>
      <c r="D102" s="496"/>
      <c r="E102" s="489"/>
      <c r="F102" s="132" t="s">
        <v>69</v>
      </c>
      <c r="G102" s="113"/>
    </row>
    <row r="103" spans="1:7" ht="21.6" customHeight="1">
      <c r="A103" s="489"/>
      <c r="B103" s="489"/>
      <c r="C103" s="496"/>
      <c r="D103" s="496"/>
      <c r="E103" s="489"/>
      <c r="F103" s="131" t="s">
        <v>70</v>
      </c>
      <c r="G103" s="113">
        <f>G104</f>
        <v>19535.3</v>
      </c>
    </row>
    <row r="104" spans="1:7" ht="21.6" customHeight="1">
      <c r="A104" s="489"/>
      <c r="B104" s="489"/>
      <c r="C104" s="496"/>
      <c r="D104" s="496"/>
      <c r="E104" s="489"/>
      <c r="F104" s="131" t="s">
        <v>71</v>
      </c>
      <c r="G104" s="113">
        <f>G105</f>
        <v>19535.3</v>
      </c>
    </row>
    <row r="105" spans="1:7" ht="21.6" customHeight="1">
      <c r="A105" s="489"/>
      <c r="B105" s="489"/>
      <c r="C105" s="496"/>
      <c r="D105" s="496"/>
      <c r="E105" s="489"/>
      <c r="F105" s="131" t="s">
        <v>72</v>
      </c>
      <c r="G105" s="113">
        <f>G106</f>
        <v>19535.3</v>
      </c>
    </row>
    <row r="106" spans="1:7" ht="21.6" customHeight="1">
      <c r="A106" s="489"/>
      <c r="B106" s="489"/>
      <c r="C106" s="496"/>
      <c r="D106" s="496"/>
      <c r="E106" s="489"/>
      <c r="F106" s="132" t="s">
        <v>73</v>
      </c>
      <c r="G106" s="113">
        <f>G107</f>
        <v>19535.3</v>
      </c>
    </row>
    <row r="107" spans="1:7" ht="32.450000000000003" customHeight="1">
      <c r="A107" s="489"/>
      <c r="B107" s="489"/>
      <c r="C107" s="496"/>
      <c r="D107" s="496"/>
      <c r="E107" s="489"/>
      <c r="F107" s="132" t="s">
        <v>74</v>
      </c>
      <c r="G107" s="113">
        <f>'havelvac 11'!D1311</f>
        <v>19535.3</v>
      </c>
    </row>
    <row r="108" spans="1:7" ht="28.5" customHeight="1">
      <c r="A108" s="489"/>
      <c r="B108" s="489"/>
      <c r="C108" s="496"/>
      <c r="D108" s="496"/>
      <c r="E108" s="489"/>
      <c r="F108" s="104" t="s">
        <v>242</v>
      </c>
      <c r="G108" s="223">
        <f>G110</f>
        <v>-22755.200000000001</v>
      </c>
    </row>
    <row r="109" spans="1:7" ht="40.9" customHeight="1">
      <c r="A109" s="489"/>
      <c r="B109" s="489"/>
      <c r="C109" s="496"/>
      <c r="D109" s="496"/>
      <c r="E109" s="489"/>
      <c r="F109" s="75" t="s">
        <v>69</v>
      </c>
      <c r="G109" s="113"/>
    </row>
    <row r="110" spans="1:7" ht="15.6" customHeight="1">
      <c r="A110" s="489"/>
      <c r="B110" s="489"/>
      <c r="C110" s="496"/>
      <c r="D110" s="496"/>
      <c r="E110" s="489"/>
      <c r="F110" s="131" t="s">
        <v>70</v>
      </c>
      <c r="G110" s="113">
        <f>G111</f>
        <v>-22755.200000000001</v>
      </c>
    </row>
    <row r="111" spans="1:7" ht="15.6" customHeight="1">
      <c r="A111" s="489"/>
      <c r="B111" s="489"/>
      <c r="C111" s="496"/>
      <c r="D111" s="496"/>
      <c r="E111" s="489"/>
      <c r="F111" s="131" t="s">
        <v>71</v>
      </c>
      <c r="G111" s="113">
        <f>G112</f>
        <v>-22755.200000000001</v>
      </c>
    </row>
    <row r="112" spans="1:7" ht="15.6" customHeight="1">
      <c r="A112" s="489"/>
      <c r="B112" s="489"/>
      <c r="C112" s="496"/>
      <c r="D112" s="496"/>
      <c r="E112" s="489"/>
      <c r="F112" s="131" t="s">
        <v>72</v>
      </c>
      <c r="G112" s="113">
        <f>G113</f>
        <v>-22755.200000000001</v>
      </c>
    </row>
    <row r="113" spans="1:7" ht="21.75" customHeight="1">
      <c r="A113" s="489"/>
      <c r="B113" s="489"/>
      <c r="C113" s="496"/>
      <c r="D113" s="496"/>
      <c r="E113" s="489"/>
      <c r="F113" s="75" t="s">
        <v>73</v>
      </c>
      <c r="G113" s="113">
        <f>G114</f>
        <v>-22755.200000000001</v>
      </c>
    </row>
    <row r="114" spans="1:7" ht="35.450000000000003" customHeight="1">
      <c r="A114" s="489"/>
      <c r="B114" s="489"/>
      <c r="C114" s="496"/>
      <c r="D114" s="496"/>
      <c r="E114" s="489"/>
      <c r="F114" s="75" t="s">
        <v>74</v>
      </c>
      <c r="G114" s="113">
        <f>'havelvac 11'!D1484</f>
        <v>-22755.200000000001</v>
      </c>
    </row>
    <row r="115" spans="1:7" ht="30" customHeight="1">
      <c r="A115" s="489"/>
      <c r="B115" s="489"/>
      <c r="C115" s="496"/>
      <c r="D115" s="496"/>
      <c r="E115" s="489"/>
      <c r="F115" s="104" t="s">
        <v>243</v>
      </c>
      <c r="G115" s="223">
        <f>G117</f>
        <v>-22936</v>
      </c>
    </row>
    <row r="116" spans="1:7" ht="39" customHeight="1">
      <c r="A116" s="489"/>
      <c r="B116" s="489"/>
      <c r="C116" s="496"/>
      <c r="D116" s="496"/>
      <c r="E116" s="489"/>
      <c r="F116" s="75" t="s">
        <v>69</v>
      </c>
      <c r="G116" s="113"/>
    </row>
    <row r="117" spans="1:7" ht="18.75" customHeight="1">
      <c r="A117" s="489"/>
      <c r="B117" s="489"/>
      <c r="C117" s="496"/>
      <c r="D117" s="496"/>
      <c r="E117" s="489"/>
      <c r="F117" s="131" t="s">
        <v>70</v>
      </c>
      <c r="G117" s="113">
        <f>G118</f>
        <v>-22936</v>
      </c>
    </row>
    <row r="118" spans="1:7" ht="18.75" customHeight="1">
      <c r="A118" s="489"/>
      <c r="B118" s="489"/>
      <c r="C118" s="496"/>
      <c r="D118" s="496"/>
      <c r="E118" s="489"/>
      <c r="F118" s="131" t="s">
        <v>71</v>
      </c>
      <c r="G118" s="113">
        <f>G119</f>
        <v>-22936</v>
      </c>
    </row>
    <row r="119" spans="1:7" ht="18.75" customHeight="1">
      <c r="A119" s="489"/>
      <c r="B119" s="489"/>
      <c r="C119" s="496"/>
      <c r="D119" s="496"/>
      <c r="E119" s="489"/>
      <c r="F119" s="131" t="s">
        <v>72</v>
      </c>
      <c r="G119" s="113">
        <f>G120</f>
        <v>-22936</v>
      </c>
    </row>
    <row r="120" spans="1:7" ht="21.6" customHeight="1">
      <c r="A120" s="489"/>
      <c r="B120" s="489"/>
      <c r="C120" s="496"/>
      <c r="D120" s="496"/>
      <c r="E120" s="489"/>
      <c r="F120" s="75" t="s">
        <v>73</v>
      </c>
      <c r="G120" s="113">
        <f>G121</f>
        <v>-22936</v>
      </c>
    </row>
    <row r="121" spans="1:7" ht="34.5" customHeight="1">
      <c r="A121" s="489"/>
      <c r="B121" s="489"/>
      <c r="C121" s="496"/>
      <c r="D121" s="496"/>
      <c r="E121" s="489"/>
      <c r="F121" s="75" t="s">
        <v>74</v>
      </c>
      <c r="G121" s="113">
        <f>'havelvac 11'!D1677</f>
        <v>-22936</v>
      </c>
    </row>
    <row r="122" spans="1:7" ht="28.5" customHeight="1">
      <c r="A122" s="489"/>
      <c r="B122" s="489"/>
      <c r="C122" s="496"/>
      <c r="D122" s="496"/>
      <c r="E122" s="489"/>
      <c r="F122" s="104" t="s">
        <v>244</v>
      </c>
      <c r="G122" s="223">
        <f>G124</f>
        <v>16531</v>
      </c>
    </row>
    <row r="123" spans="1:7" ht="36" customHeight="1">
      <c r="A123" s="489"/>
      <c r="B123" s="489"/>
      <c r="C123" s="496"/>
      <c r="D123" s="496"/>
      <c r="E123" s="489"/>
      <c r="F123" s="75" t="s">
        <v>69</v>
      </c>
      <c r="G123" s="113"/>
    </row>
    <row r="124" spans="1:7" ht="18.600000000000001" customHeight="1">
      <c r="A124" s="489"/>
      <c r="B124" s="489"/>
      <c r="C124" s="496"/>
      <c r="D124" s="496"/>
      <c r="E124" s="489"/>
      <c r="F124" s="131" t="s">
        <v>70</v>
      </c>
      <c r="G124" s="113">
        <f>G125</f>
        <v>16531</v>
      </c>
    </row>
    <row r="125" spans="1:7" ht="18.600000000000001" customHeight="1">
      <c r="A125" s="489"/>
      <c r="B125" s="489"/>
      <c r="C125" s="496"/>
      <c r="D125" s="496"/>
      <c r="E125" s="489"/>
      <c r="F125" s="131" t="s">
        <v>71</v>
      </c>
      <c r="G125" s="113">
        <f>G126</f>
        <v>16531</v>
      </c>
    </row>
    <row r="126" spans="1:7" ht="18.600000000000001" customHeight="1">
      <c r="A126" s="489"/>
      <c r="B126" s="489"/>
      <c r="C126" s="496"/>
      <c r="D126" s="496"/>
      <c r="E126" s="489"/>
      <c r="F126" s="131" t="s">
        <v>72</v>
      </c>
      <c r="G126" s="113">
        <f>G127</f>
        <v>16531</v>
      </c>
    </row>
    <row r="127" spans="1:7" ht="21.6" customHeight="1">
      <c r="A127" s="489"/>
      <c r="B127" s="489"/>
      <c r="C127" s="496"/>
      <c r="D127" s="496"/>
      <c r="E127" s="489"/>
      <c r="F127" s="75" t="s">
        <v>73</v>
      </c>
      <c r="G127" s="113">
        <f>G128</f>
        <v>16531</v>
      </c>
    </row>
    <row r="128" spans="1:7" ht="33" customHeight="1">
      <c r="A128" s="489"/>
      <c r="B128" s="489"/>
      <c r="C128" s="496"/>
      <c r="D128" s="496"/>
      <c r="E128" s="489"/>
      <c r="F128" s="75" t="s">
        <v>74</v>
      </c>
      <c r="G128" s="113">
        <f>'havelvac 11'!D1859</f>
        <v>16531</v>
      </c>
    </row>
    <row r="129" spans="1:7" ht="33" customHeight="1">
      <c r="A129" s="489"/>
      <c r="B129" s="489"/>
      <c r="C129" s="496"/>
      <c r="D129" s="496"/>
      <c r="E129" s="489"/>
      <c r="F129" s="104" t="s">
        <v>237</v>
      </c>
      <c r="G129" s="223">
        <f>G131</f>
        <v>8354</v>
      </c>
    </row>
    <row r="130" spans="1:7" ht="33" customHeight="1">
      <c r="A130" s="489"/>
      <c r="B130" s="489"/>
      <c r="C130" s="496"/>
      <c r="D130" s="496"/>
      <c r="E130" s="489"/>
      <c r="F130" s="132" t="s">
        <v>69</v>
      </c>
      <c r="G130" s="113"/>
    </row>
    <row r="131" spans="1:7" ht="18.600000000000001" customHeight="1">
      <c r="A131" s="489"/>
      <c r="B131" s="489"/>
      <c r="C131" s="496"/>
      <c r="D131" s="496"/>
      <c r="E131" s="489"/>
      <c r="F131" s="131" t="s">
        <v>70</v>
      </c>
      <c r="G131" s="113">
        <f>G132</f>
        <v>8354</v>
      </c>
    </row>
    <row r="132" spans="1:7" ht="18.600000000000001" customHeight="1">
      <c r="A132" s="489"/>
      <c r="B132" s="489"/>
      <c r="C132" s="496"/>
      <c r="D132" s="496"/>
      <c r="E132" s="489"/>
      <c r="F132" s="131" t="s">
        <v>71</v>
      </c>
      <c r="G132" s="113">
        <f>G133</f>
        <v>8354</v>
      </c>
    </row>
    <row r="133" spans="1:7" ht="18.600000000000001" customHeight="1">
      <c r="A133" s="489"/>
      <c r="B133" s="489"/>
      <c r="C133" s="496"/>
      <c r="D133" s="496"/>
      <c r="E133" s="489"/>
      <c r="F133" s="131" t="s">
        <v>72</v>
      </c>
      <c r="G133" s="113">
        <f>G134</f>
        <v>8354</v>
      </c>
    </row>
    <row r="134" spans="1:7" ht="16.899999999999999" customHeight="1">
      <c r="A134" s="489"/>
      <c r="B134" s="489"/>
      <c r="C134" s="496"/>
      <c r="D134" s="496"/>
      <c r="E134" s="489"/>
      <c r="F134" s="132" t="s">
        <v>73</v>
      </c>
      <c r="G134" s="113">
        <f>G135</f>
        <v>8354</v>
      </c>
    </row>
    <row r="135" spans="1:7" ht="32.450000000000003" customHeight="1">
      <c r="A135" s="489"/>
      <c r="B135" s="489"/>
      <c r="C135" s="496"/>
      <c r="D135" s="496"/>
      <c r="E135" s="489"/>
      <c r="F135" s="132" t="s">
        <v>74</v>
      </c>
      <c r="G135" s="113">
        <f>'havelvac 11'!D2013</f>
        <v>8354</v>
      </c>
    </row>
    <row r="136" spans="1:7" ht="31.15" customHeight="1">
      <c r="A136" s="489"/>
      <c r="B136" s="489"/>
      <c r="C136" s="496"/>
      <c r="D136" s="496"/>
      <c r="E136" s="489"/>
      <c r="F136" s="104" t="s">
        <v>238</v>
      </c>
      <c r="G136" s="223">
        <f>G138</f>
        <v>3669.3</v>
      </c>
    </row>
    <row r="137" spans="1:7" ht="39" customHeight="1">
      <c r="A137" s="489"/>
      <c r="B137" s="489"/>
      <c r="C137" s="496"/>
      <c r="D137" s="496"/>
      <c r="E137" s="489"/>
      <c r="F137" s="132" t="s">
        <v>69</v>
      </c>
      <c r="G137" s="217"/>
    </row>
    <row r="138" spans="1:7" ht="25.15" customHeight="1">
      <c r="A138" s="489"/>
      <c r="B138" s="489"/>
      <c r="C138" s="496"/>
      <c r="D138" s="496"/>
      <c r="E138" s="489"/>
      <c r="F138" s="131" t="s">
        <v>70</v>
      </c>
      <c r="G138" s="113">
        <f>G139</f>
        <v>3669.3</v>
      </c>
    </row>
    <row r="139" spans="1:7" ht="18" customHeight="1">
      <c r="A139" s="489"/>
      <c r="B139" s="489"/>
      <c r="C139" s="496"/>
      <c r="D139" s="496"/>
      <c r="E139" s="489"/>
      <c r="F139" s="131" t="s">
        <v>71</v>
      </c>
      <c r="G139" s="113">
        <f>G140</f>
        <v>3669.3</v>
      </c>
    </row>
    <row r="140" spans="1:7" ht="25.15" customHeight="1">
      <c r="A140" s="489"/>
      <c r="B140" s="489"/>
      <c r="C140" s="496"/>
      <c r="D140" s="496"/>
      <c r="E140" s="489"/>
      <c r="F140" s="131" t="s">
        <v>72</v>
      </c>
      <c r="G140" s="113">
        <f>G141</f>
        <v>3669.3</v>
      </c>
    </row>
    <row r="141" spans="1:7" ht="25.15" customHeight="1">
      <c r="A141" s="489"/>
      <c r="B141" s="489"/>
      <c r="C141" s="496"/>
      <c r="D141" s="496"/>
      <c r="E141" s="489"/>
      <c r="F141" s="132" t="s">
        <v>73</v>
      </c>
      <c r="G141" s="113">
        <f>G142</f>
        <v>3669.3</v>
      </c>
    </row>
    <row r="142" spans="1:7" ht="36" customHeight="1">
      <c r="A142" s="489"/>
      <c r="B142" s="489"/>
      <c r="C142" s="496"/>
      <c r="D142" s="496"/>
      <c r="E142" s="489"/>
      <c r="F142" s="132" t="s">
        <v>74</v>
      </c>
      <c r="G142" s="113">
        <f>'havelvac 11'!D2183</f>
        <v>3669.3</v>
      </c>
    </row>
    <row r="143" spans="1:7" ht="36" customHeight="1">
      <c r="A143" s="489"/>
      <c r="B143" s="489"/>
      <c r="C143" s="496"/>
      <c r="D143" s="496"/>
      <c r="E143" s="495" t="s">
        <v>536</v>
      </c>
      <c r="F143" s="232" t="s">
        <v>534</v>
      </c>
      <c r="G143" s="66">
        <f>G145</f>
        <v>-6554.8</v>
      </c>
    </row>
    <row r="144" spans="1:7" ht="18.75" customHeight="1">
      <c r="A144" s="489"/>
      <c r="B144" s="489"/>
      <c r="C144" s="496"/>
      <c r="D144" s="496"/>
      <c r="E144" s="496"/>
      <c r="F144" s="234" t="s">
        <v>67</v>
      </c>
      <c r="G144" s="66"/>
    </row>
    <row r="145" spans="1:7" ht="36" customHeight="1">
      <c r="A145" s="489"/>
      <c r="B145" s="489"/>
      <c r="C145" s="496"/>
      <c r="D145" s="496"/>
      <c r="E145" s="496"/>
      <c r="F145" s="104" t="s">
        <v>68</v>
      </c>
      <c r="G145" s="242">
        <f>G147</f>
        <v>-6554.8</v>
      </c>
    </row>
    <row r="146" spans="1:7" ht="21.75" customHeight="1">
      <c r="A146" s="489"/>
      <c r="B146" s="489"/>
      <c r="C146" s="496"/>
      <c r="D146" s="496"/>
      <c r="E146" s="496"/>
      <c r="F146" s="234" t="s">
        <v>69</v>
      </c>
      <c r="G146" s="78"/>
    </row>
    <row r="147" spans="1:7" ht="21.75" customHeight="1">
      <c r="A147" s="489"/>
      <c r="B147" s="489"/>
      <c r="C147" s="496"/>
      <c r="D147" s="496"/>
      <c r="E147" s="496"/>
      <c r="F147" s="232" t="s">
        <v>70</v>
      </c>
      <c r="G147" s="78">
        <f>G148</f>
        <v>-6554.8</v>
      </c>
    </row>
    <row r="148" spans="1:7" ht="21.75" customHeight="1">
      <c r="A148" s="489"/>
      <c r="B148" s="489"/>
      <c r="C148" s="496"/>
      <c r="D148" s="496"/>
      <c r="E148" s="496"/>
      <c r="F148" s="232" t="s">
        <v>71</v>
      </c>
      <c r="G148" s="78">
        <f>G149</f>
        <v>-6554.8</v>
      </c>
    </row>
    <row r="149" spans="1:7" ht="21.75" customHeight="1">
      <c r="A149" s="489"/>
      <c r="B149" s="489"/>
      <c r="C149" s="496"/>
      <c r="D149" s="496"/>
      <c r="E149" s="496"/>
      <c r="F149" s="232" t="s">
        <v>87</v>
      </c>
      <c r="G149" s="78">
        <f>G150</f>
        <v>-6554.8</v>
      </c>
    </row>
    <row r="150" spans="1:7" ht="21.75" customHeight="1">
      <c r="A150" s="489"/>
      <c r="B150" s="489"/>
      <c r="C150" s="496"/>
      <c r="D150" s="496"/>
      <c r="E150" s="496"/>
      <c r="F150" s="234" t="s">
        <v>88</v>
      </c>
      <c r="G150" s="78">
        <f>G151</f>
        <v>-6554.8</v>
      </c>
    </row>
    <row r="151" spans="1:7" ht="21.75" customHeight="1">
      <c r="A151" s="489"/>
      <c r="B151" s="489"/>
      <c r="C151" s="496"/>
      <c r="D151" s="496"/>
      <c r="E151" s="497"/>
      <c r="F151" s="234" t="s">
        <v>89</v>
      </c>
      <c r="G151" s="78">
        <f>'havelvac 10'!C454</f>
        <v>-6554.8</v>
      </c>
    </row>
    <row r="152" spans="1:7" ht="36" customHeight="1">
      <c r="A152" s="489"/>
      <c r="B152" s="489"/>
      <c r="C152" s="496"/>
      <c r="D152" s="496"/>
      <c r="E152" s="473" t="s">
        <v>231</v>
      </c>
      <c r="F152" s="131" t="s">
        <v>227</v>
      </c>
      <c r="G152" s="217">
        <f>G154+G161+G168+G175+G182+G189+G196+G203+G210+G217+G224</f>
        <v>968809.3</v>
      </c>
    </row>
    <row r="153" spans="1:7" ht="26.45" customHeight="1">
      <c r="A153" s="489"/>
      <c r="B153" s="489"/>
      <c r="C153" s="496"/>
      <c r="D153" s="496"/>
      <c r="E153" s="473"/>
      <c r="F153" s="132" t="s">
        <v>67</v>
      </c>
      <c r="G153" s="217"/>
    </row>
    <row r="154" spans="1:7" ht="36" customHeight="1">
      <c r="A154" s="489"/>
      <c r="B154" s="489"/>
      <c r="C154" s="496"/>
      <c r="D154" s="496"/>
      <c r="E154" s="473"/>
      <c r="F154" s="104" t="s">
        <v>90</v>
      </c>
      <c r="G154" s="223">
        <f>G156</f>
        <v>184610.8</v>
      </c>
    </row>
    <row r="155" spans="1:7" ht="36" customHeight="1">
      <c r="A155" s="489"/>
      <c r="B155" s="489"/>
      <c r="C155" s="496"/>
      <c r="D155" s="496"/>
      <c r="E155" s="473"/>
      <c r="F155" s="132" t="s">
        <v>69</v>
      </c>
      <c r="G155" s="217"/>
    </row>
    <row r="156" spans="1:7" ht="21.6" customHeight="1">
      <c r="A156" s="489"/>
      <c r="B156" s="489"/>
      <c r="C156" s="496"/>
      <c r="D156" s="496"/>
      <c r="E156" s="473"/>
      <c r="F156" s="131" t="s">
        <v>70</v>
      </c>
      <c r="G156" s="113">
        <f>G157</f>
        <v>184610.8</v>
      </c>
    </row>
    <row r="157" spans="1:7" ht="21.6" customHeight="1">
      <c r="A157" s="489"/>
      <c r="B157" s="489"/>
      <c r="C157" s="496"/>
      <c r="D157" s="496"/>
      <c r="E157" s="473"/>
      <c r="F157" s="131" t="s">
        <v>71</v>
      </c>
      <c r="G157" s="113">
        <f>G158</f>
        <v>184610.8</v>
      </c>
    </row>
    <row r="158" spans="1:7" ht="21.6" customHeight="1">
      <c r="A158" s="489"/>
      <c r="B158" s="489"/>
      <c r="C158" s="496"/>
      <c r="D158" s="496"/>
      <c r="E158" s="473"/>
      <c r="F158" s="131" t="s">
        <v>87</v>
      </c>
      <c r="G158" s="113">
        <f>G159</f>
        <v>184610.8</v>
      </c>
    </row>
    <row r="159" spans="1:7" ht="36" customHeight="1">
      <c r="A159" s="489"/>
      <c r="B159" s="489"/>
      <c r="C159" s="496"/>
      <c r="D159" s="496"/>
      <c r="E159" s="473"/>
      <c r="F159" s="132" t="s">
        <v>88</v>
      </c>
      <c r="G159" s="113">
        <f>G160</f>
        <v>184610.8</v>
      </c>
    </row>
    <row r="160" spans="1:7" ht="22.15" customHeight="1">
      <c r="A160" s="489"/>
      <c r="B160" s="489"/>
      <c r="C160" s="496"/>
      <c r="D160" s="496"/>
      <c r="E160" s="473"/>
      <c r="F160" s="132" t="s">
        <v>89</v>
      </c>
      <c r="G160" s="113">
        <f>'havelvac 11'!D117</f>
        <v>184610.8</v>
      </c>
    </row>
    <row r="161" spans="1:7" ht="24.6" customHeight="1">
      <c r="A161" s="489"/>
      <c r="B161" s="489"/>
      <c r="C161" s="496"/>
      <c r="D161" s="496"/>
      <c r="E161" s="473"/>
      <c r="F161" s="104" t="s">
        <v>239</v>
      </c>
      <c r="G161" s="223">
        <f>G163</f>
        <v>-46542.2</v>
      </c>
    </row>
    <row r="162" spans="1:7" ht="36" customHeight="1">
      <c r="A162" s="489"/>
      <c r="B162" s="489"/>
      <c r="C162" s="496"/>
      <c r="D162" s="496"/>
      <c r="E162" s="473"/>
      <c r="F162" s="132" t="s">
        <v>69</v>
      </c>
      <c r="G162" s="113"/>
    </row>
    <row r="163" spans="1:7" ht="22.9" customHeight="1">
      <c r="A163" s="489"/>
      <c r="B163" s="489"/>
      <c r="C163" s="496"/>
      <c r="D163" s="496"/>
      <c r="E163" s="473"/>
      <c r="F163" s="131" t="s">
        <v>70</v>
      </c>
      <c r="G163" s="113">
        <f>G164</f>
        <v>-46542.2</v>
      </c>
    </row>
    <row r="164" spans="1:7" ht="22.9" customHeight="1">
      <c r="A164" s="489"/>
      <c r="B164" s="489"/>
      <c r="C164" s="496"/>
      <c r="D164" s="496"/>
      <c r="E164" s="473"/>
      <c r="F164" s="131" t="s">
        <v>71</v>
      </c>
      <c r="G164" s="113">
        <f>G165</f>
        <v>-46542.2</v>
      </c>
    </row>
    <row r="165" spans="1:7" ht="22.9" customHeight="1">
      <c r="A165" s="489"/>
      <c r="B165" s="489"/>
      <c r="C165" s="496"/>
      <c r="D165" s="496"/>
      <c r="E165" s="473"/>
      <c r="F165" s="131" t="s">
        <v>91</v>
      </c>
      <c r="G165" s="113">
        <f>G166</f>
        <v>-46542.2</v>
      </c>
    </row>
    <row r="166" spans="1:7" ht="36" customHeight="1">
      <c r="A166" s="489"/>
      <c r="B166" s="489"/>
      <c r="C166" s="496"/>
      <c r="D166" s="496"/>
      <c r="E166" s="473"/>
      <c r="F166" s="132" t="s">
        <v>92</v>
      </c>
      <c r="G166" s="113">
        <f>G167</f>
        <v>-46542.2</v>
      </c>
    </row>
    <row r="167" spans="1:7" ht="36" customHeight="1">
      <c r="A167" s="489"/>
      <c r="B167" s="489"/>
      <c r="C167" s="496"/>
      <c r="D167" s="496"/>
      <c r="E167" s="473"/>
      <c r="F167" s="132" t="s">
        <v>93</v>
      </c>
      <c r="G167" s="113">
        <f>'havelvac 11'!D675</f>
        <v>-46542.2</v>
      </c>
    </row>
    <row r="168" spans="1:7" ht="27.6" customHeight="1">
      <c r="A168" s="489"/>
      <c r="B168" s="489"/>
      <c r="C168" s="496"/>
      <c r="D168" s="496"/>
      <c r="E168" s="473"/>
      <c r="F168" s="104" t="s">
        <v>235</v>
      </c>
      <c r="G168" s="223">
        <f>G170</f>
        <v>175748.7</v>
      </c>
    </row>
    <row r="169" spans="1:7" ht="36" customHeight="1">
      <c r="A169" s="489"/>
      <c r="B169" s="489"/>
      <c r="C169" s="496"/>
      <c r="D169" s="496"/>
      <c r="E169" s="473"/>
      <c r="F169" s="132" t="s">
        <v>69</v>
      </c>
      <c r="G169" s="113"/>
    </row>
    <row r="170" spans="1:7" ht="20.45" customHeight="1">
      <c r="A170" s="489"/>
      <c r="B170" s="489"/>
      <c r="C170" s="496"/>
      <c r="D170" s="496"/>
      <c r="E170" s="473"/>
      <c r="F170" s="131" t="s">
        <v>70</v>
      </c>
      <c r="G170" s="113">
        <f>G171</f>
        <v>175748.7</v>
      </c>
    </row>
    <row r="171" spans="1:7" ht="20.45" customHeight="1">
      <c r="A171" s="489"/>
      <c r="B171" s="489"/>
      <c r="C171" s="496"/>
      <c r="D171" s="496"/>
      <c r="E171" s="473"/>
      <c r="F171" s="131" t="s">
        <v>71</v>
      </c>
      <c r="G171" s="113">
        <f>G172</f>
        <v>175748.7</v>
      </c>
    </row>
    <row r="172" spans="1:7" ht="20.45" customHeight="1">
      <c r="A172" s="489"/>
      <c r="B172" s="489"/>
      <c r="C172" s="496"/>
      <c r="D172" s="496"/>
      <c r="E172" s="473"/>
      <c r="F172" s="131" t="s">
        <v>91</v>
      </c>
      <c r="G172" s="113">
        <f>G173</f>
        <v>175748.7</v>
      </c>
    </row>
    <row r="173" spans="1:7" ht="36" customHeight="1">
      <c r="A173" s="489"/>
      <c r="B173" s="489"/>
      <c r="C173" s="496"/>
      <c r="D173" s="496"/>
      <c r="E173" s="473"/>
      <c r="F173" s="132" t="s">
        <v>92</v>
      </c>
      <c r="G173" s="113">
        <f>G174</f>
        <v>175748.7</v>
      </c>
    </row>
    <row r="174" spans="1:7" ht="36" customHeight="1">
      <c r="A174" s="489"/>
      <c r="B174" s="489"/>
      <c r="C174" s="496"/>
      <c r="D174" s="496"/>
      <c r="E174" s="473"/>
      <c r="F174" s="132" t="s">
        <v>93</v>
      </c>
      <c r="G174" s="113">
        <f>'havelvac 11'!D834</f>
        <v>175748.7</v>
      </c>
    </row>
    <row r="175" spans="1:7" ht="25.15" customHeight="1">
      <c r="A175" s="489"/>
      <c r="B175" s="489"/>
      <c r="C175" s="496"/>
      <c r="D175" s="496"/>
      <c r="E175" s="473"/>
      <c r="F175" s="104" t="s">
        <v>240</v>
      </c>
      <c r="G175" s="223">
        <f>G177</f>
        <v>134446.6</v>
      </c>
    </row>
    <row r="176" spans="1:7" ht="36" customHeight="1">
      <c r="A176" s="489"/>
      <c r="B176" s="489"/>
      <c r="C176" s="496"/>
      <c r="D176" s="496"/>
      <c r="E176" s="473"/>
      <c r="F176" s="132" t="s">
        <v>69</v>
      </c>
      <c r="G176" s="217"/>
    </row>
    <row r="177" spans="1:7" ht="20.45" customHeight="1">
      <c r="A177" s="489"/>
      <c r="B177" s="489"/>
      <c r="C177" s="496"/>
      <c r="D177" s="496"/>
      <c r="E177" s="473"/>
      <c r="F177" s="131" t="s">
        <v>70</v>
      </c>
      <c r="G177" s="113">
        <f>G178</f>
        <v>134446.6</v>
      </c>
    </row>
    <row r="178" spans="1:7" ht="20.45" customHeight="1">
      <c r="A178" s="489"/>
      <c r="B178" s="489"/>
      <c r="C178" s="496"/>
      <c r="D178" s="496"/>
      <c r="E178" s="473"/>
      <c r="F178" s="131" t="s">
        <v>71</v>
      </c>
      <c r="G178" s="113">
        <f>G179</f>
        <v>134446.6</v>
      </c>
    </row>
    <row r="179" spans="1:7" ht="20.45" customHeight="1">
      <c r="A179" s="489"/>
      <c r="B179" s="489"/>
      <c r="C179" s="496"/>
      <c r="D179" s="496"/>
      <c r="E179" s="473"/>
      <c r="F179" s="131" t="s">
        <v>91</v>
      </c>
      <c r="G179" s="113">
        <f>G180</f>
        <v>134446.6</v>
      </c>
    </row>
    <row r="180" spans="1:7" ht="36" customHeight="1">
      <c r="A180" s="489"/>
      <c r="B180" s="489"/>
      <c r="C180" s="496"/>
      <c r="D180" s="496"/>
      <c r="E180" s="473"/>
      <c r="F180" s="132" t="s">
        <v>92</v>
      </c>
      <c r="G180" s="113">
        <f>G181</f>
        <v>134446.6</v>
      </c>
    </row>
    <row r="181" spans="1:7" ht="36" customHeight="1">
      <c r="A181" s="489"/>
      <c r="B181" s="489"/>
      <c r="C181" s="496"/>
      <c r="D181" s="496"/>
      <c r="E181" s="473"/>
      <c r="F181" s="132" t="s">
        <v>93</v>
      </c>
      <c r="G181" s="113">
        <f>'havelvac 11'!D1005</f>
        <v>134446.6</v>
      </c>
    </row>
    <row r="182" spans="1:7" ht="27" customHeight="1">
      <c r="A182" s="489"/>
      <c r="B182" s="489"/>
      <c r="C182" s="496"/>
      <c r="D182" s="496"/>
      <c r="E182" s="473"/>
      <c r="F182" s="104" t="s">
        <v>241</v>
      </c>
      <c r="G182" s="223">
        <f>G184</f>
        <v>-8977</v>
      </c>
    </row>
    <row r="183" spans="1:7" ht="36" customHeight="1">
      <c r="A183" s="489"/>
      <c r="B183" s="489"/>
      <c r="C183" s="496"/>
      <c r="D183" s="496"/>
      <c r="E183" s="473"/>
      <c r="F183" s="132" t="s">
        <v>69</v>
      </c>
      <c r="G183" s="113"/>
    </row>
    <row r="184" spans="1:7" ht="16.149999999999999" customHeight="1">
      <c r="A184" s="489"/>
      <c r="B184" s="489"/>
      <c r="C184" s="496"/>
      <c r="D184" s="496"/>
      <c r="E184" s="473"/>
      <c r="F184" s="131" t="s">
        <v>70</v>
      </c>
      <c r="G184" s="113">
        <f>G185</f>
        <v>-8977</v>
      </c>
    </row>
    <row r="185" spans="1:7" ht="16.149999999999999" customHeight="1">
      <c r="A185" s="489"/>
      <c r="B185" s="489"/>
      <c r="C185" s="496"/>
      <c r="D185" s="496"/>
      <c r="E185" s="473"/>
      <c r="F185" s="131" t="s">
        <v>71</v>
      </c>
      <c r="G185" s="113">
        <f>G186</f>
        <v>-8977</v>
      </c>
    </row>
    <row r="186" spans="1:7" ht="16.149999999999999" customHeight="1">
      <c r="A186" s="489"/>
      <c r="B186" s="489"/>
      <c r="C186" s="496"/>
      <c r="D186" s="496"/>
      <c r="E186" s="473"/>
      <c r="F186" s="131" t="s">
        <v>91</v>
      </c>
      <c r="G186" s="113">
        <f>G187</f>
        <v>-8977</v>
      </c>
    </row>
    <row r="187" spans="1:7" ht="36" customHeight="1">
      <c r="A187" s="489"/>
      <c r="B187" s="489"/>
      <c r="C187" s="496"/>
      <c r="D187" s="496"/>
      <c r="E187" s="473"/>
      <c r="F187" s="132" t="s">
        <v>92</v>
      </c>
      <c r="G187" s="113">
        <f>G188</f>
        <v>-8977</v>
      </c>
    </row>
    <row r="188" spans="1:7" ht="36" customHeight="1">
      <c r="A188" s="489"/>
      <c r="B188" s="489"/>
      <c r="C188" s="496"/>
      <c r="D188" s="496"/>
      <c r="E188" s="473"/>
      <c r="F188" s="132" t="s">
        <v>93</v>
      </c>
      <c r="G188" s="113">
        <f>'havelvac 11'!D1164</f>
        <v>-8977</v>
      </c>
    </row>
    <row r="189" spans="1:7" ht="25.9" customHeight="1">
      <c r="A189" s="489"/>
      <c r="B189" s="489"/>
      <c r="C189" s="496"/>
      <c r="D189" s="496"/>
      <c r="E189" s="473"/>
      <c r="F189" s="104" t="s">
        <v>236</v>
      </c>
      <c r="G189" s="223">
        <f>G191</f>
        <v>190903.4</v>
      </c>
    </row>
    <row r="190" spans="1:7" ht="36" customHeight="1">
      <c r="A190" s="489"/>
      <c r="B190" s="489"/>
      <c r="C190" s="496"/>
      <c r="D190" s="496"/>
      <c r="E190" s="473"/>
      <c r="F190" s="132" t="s">
        <v>69</v>
      </c>
      <c r="G190" s="113"/>
    </row>
    <row r="191" spans="1:7" ht="20.25" customHeight="1">
      <c r="A191" s="489"/>
      <c r="B191" s="489"/>
      <c r="C191" s="496"/>
      <c r="D191" s="496"/>
      <c r="E191" s="473"/>
      <c r="F191" s="131" t="s">
        <v>70</v>
      </c>
      <c r="G191" s="113">
        <f>G192</f>
        <v>190903.4</v>
      </c>
    </row>
    <row r="192" spans="1:7" ht="20.25" customHeight="1">
      <c r="A192" s="489"/>
      <c r="B192" s="489"/>
      <c r="C192" s="496"/>
      <c r="D192" s="496"/>
      <c r="E192" s="473"/>
      <c r="F192" s="131" t="s">
        <v>71</v>
      </c>
      <c r="G192" s="113">
        <f>G193</f>
        <v>190903.4</v>
      </c>
    </row>
    <row r="193" spans="1:7" ht="20.25" customHeight="1">
      <c r="A193" s="489"/>
      <c r="B193" s="489"/>
      <c r="C193" s="496"/>
      <c r="D193" s="496"/>
      <c r="E193" s="473"/>
      <c r="F193" s="131" t="s">
        <v>91</v>
      </c>
      <c r="G193" s="113">
        <f>G194</f>
        <v>190903.4</v>
      </c>
    </row>
    <row r="194" spans="1:7" ht="36" customHeight="1">
      <c r="A194" s="489"/>
      <c r="B194" s="489"/>
      <c r="C194" s="496"/>
      <c r="D194" s="496"/>
      <c r="E194" s="473"/>
      <c r="F194" s="132" t="s">
        <v>92</v>
      </c>
      <c r="G194" s="113">
        <f>G195</f>
        <v>190903.4</v>
      </c>
    </row>
    <row r="195" spans="1:7" ht="36" customHeight="1">
      <c r="A195" s="489"/>
      <c r="B195" s="489"/>
      <c r="C195" s="496"/>
      <c r="D195" s="496"/>
      <c r="E195" s="473"/>
      <c r="F195" s="132" t="s">
        <v>93</v>
      </c>
      <c r="G195" s="113">
        <f>'havelvac 11'!D1324</f>
        <v>190903.4</v>
      </c>
    </row>
    <row r="196" spans="1:7" ht="25.9" customHeight="1">
      <c r="A196" s="489"/>
      <c r="B196" s="489"/>
      <c r="C196" s="496"/>
      <c r="D196" s="496"/>
      <c r="E196" s="473"/>
      <c r="F196" s="104" t="s">
        <v>242</v>
      </c>
      <c r="G196" s="223">
        <f>G198</f>
        <v>56035.1</v>
      </c>
    </row>
    <row r="197" spans="1:7" ht="36" customHeight="1">
      <c r="A197" s="489"/>
      <c r="B197" s="489"/>
      <c r="C197" s="496"/>
      <c r="D197" s="496"/>
      <c r="E197" s="473"/>
      <c r="F197" s="132" t="s">
        <v>69</v>
      </c>
      <c r="G197" s="113"/>
    </row>
    <row r="198" spans="1:7" ht="18.600000000000001" customHeight="1">
      <c r="A198" s="489"/>
      <c r="B198" s="489"/>
      <c r="C198" s="496"/>
      <c r="D198" s="496"/>
      <c r="E198" s="473"/>
      <c r="F198" s="131" t="s">
        <v>70</v>
      </c>
      <c r="G198" s="113">
        <f>G199</f>
        <v>56035.1</v>
      </c>
    </row>
    <row r="199" spans="1:7" ht="18.600000000000001" customHeight="1">
      <c r="A199" s="489"/>
      <c r="B199" s="489"/>
      <c r="C199" s="496"/>
      <c r="D199" s="496"/>
      <c r="E199" s="473"/>
      <c r="F199" s="131" t="s">
        <v>71</v>
      </c>
      <c r="G199" s="113">
        <f>G200</f>
        <v>56035.1</v>
      </c>
    </row>
    <row r="200" spans="1:7" ht="18.600000000000001" customHeight="1">
      <c r="A200" s="489"/>
      <c r="B200" s="489"/>
      <c r="C200" s="496"/>
      <c r="D200" s="496"/>
      <c r="E200" s="473"/>
      <c r="F200" s="131" t="s">
        <v>91</v>
      </c>
      <c r="G200" s="113">
        <f>G201</f>
        <v>56035.1</v>
      </c>
    </row>
    <row r="201" spans="1:7" ht="36" customHeight="1">
      <c r="A201" s="489"/>
      <c r="B201" s="489"/>
      <c r="C201" s="496"/>
      <c r="D201" s="496"/>
      <c r="E201" s="473"/>
      <c r="F201" s="132" t="s">
        <v>92</v>
      </c>
      <c r="G201" s="113">
        <f>G202</f>
        <v>56035.1</v>
      </c>
    </row>
    <row r="202" spans="1:7" ht="36" customHeight="1">
      <c r="A202" s="489"/>
      <c r="B202" s="489"/>
      <c r="C202" s="496"/>
      <c r="D202" s="496"/>
      <c r="E202" s="473"/>
      <c r="F202" s="132" t="s">
        <v>93</v>
      </c>
      <c r="G202" s="113">
        <f>'havelvac 11'!D1497</f>
        <v>56035.1</v>
      </c>
    </row>
    <row r="203" spans="1:7" ht="21" customHeight="1">
      <c r="A203" s="489"/>
      <c r="B203" s="489"/>
      <c r="C203" s="496"/>
      <c r="D203" s="496"/>
      <c r="E203" s="473"/>
      <c r="F203" s="104" t="s">
        <v>243</v>
      </c>
      <c r="G203" s="223">
        <f>G205</f>
        <v>39350.5</v>
      </c>
    </row>
    <row r="204" spans="1:7" ht="33" customHeight="1">
      <c r="A204" s="489"/>
      <c r="B204" s="489"/>
      <c r="C204" s="496"/>
      <c r="D204" s="496"/>
      <c r="E204" s="473"/>
      <c r="F204" s="132" t="s">
        <v>69</v>
      </c>
      <c r="G204" s="113"/>
    </row>
    <row r="205" spans="1:7" ht="18" customHeight="1">
      <c r="A205" s="489"/>
      <c r="B205" s="489"/>
      <c r="C205" s="496"/>
      <c r="D205" s="496"/>
      <c r="E205" s="473"/>
      <c r="F205" s="131" t="s">
        <v>70</v>
      </c>
      <c r="G205" s="113">
        <f>G206</f>
        <v>39350.5</v>
      </c>
    </row>
    <row r="206" spans="1:7" ht="18" customHeight="1">
      <c r="A206" s="489"/>
      <c r="B206" s="489"/>
      <c r="C206" s="496"/>
      <c r="D206" s="496"/>
      <c r="E206" s="473"/>
      <c r="F206" s="131" t="s">
        <v>71</v>
      </c>
      <c r="G206" s="113">
        <f>G207</f>
        <v>39350.5</v>
      </c>
    </row>
    <row r="207" spans="1:7" ht="18" customHeight="1">
      <c r="A207" s="489"/>
      <c r="B207" s="489"/>
      <c r="C207" s="496"/>
      <c r="D207" s="496"/>
      <c r="E207" s="473"/>
      <c r="F207" s="131" t="s">
        <v>91</v>
      </c>
      <c r="G207" s="113">
        <f>G208</f>
        <v>39350.5</v>
      </c>
    </row>
    <row r="208" spans="1:7" ht="36" customHeight="1">
      <c r="A208" s="489"/>
      <c r="B208" s="489"/>
      <c r="C208" s="496"/>
      <c r="D208" s="496"/>
      <c r="E208" s="473"/>
      <c r="F208" s="132" t="s">
        <v>92</v>
      </c>
      <c r="G208" s="113">
        <f>G209</f>
        <v>39350.5</v>
      </c>
    </row>
    <row r="209" spans="1:7" ht="36" customHeight="1">
      <c r="A209" s="489"/>
      <c r="B209" s="489"/>
      <c r="C209" s="496"/>
      <c r="D209" s="496"/>
      <c r="E209" s="473"/>
      <c r="F209" s="132" t="s">
        <v>93</v>
      </c>
      <c r="G209" s="113">
        <f>'havelvac 11'!D1690</f>
        <v>39350.5</v>
      </c>
    </row>
    <row r="210" spans="1:7" ht="23.45" customHeight="1">
      <c r="A210" s="489"/>
      <c r="B210" s="489"/>
      <c r="C210" s="496"/>
      <c r="D210" s="496"/>
      <c r="E210" s="473"/>
      <c r="F210" s="104" t="s">
        <v>244</v>
      </c>
      <c r="G210" s="223">
        <f>G212</f>
        <v>199948.6</v>
      </c>
    </row>
    <row r="211" spans="1:7" ht="36" customHeight="1">
      <c r="A211" s="489"/>
      <c r="B211" s="489"/>
      <c r="C211" s="496"/>
      <c r="D211" s="496"/>
      <c r="E211" s="473"/>
      <c r="F211" s="132" t="s">
        <v>69</v>
      </c>
      <c r="G211" s="113"/>
    </row>
    <row r="212" spans="1:7" ht="18.600000000000001" customHeight="1">
      <c r="A212" s="489"/>
      <c r="B212" s="489"/>
      <c r="C212" s="496"/>
      <c r="D212" s="496"/>
      <c r="E212" s="473"/>
      <c r="F212" s="131" t="s">
        <v>70</v>
      </c>
      <c r="G212" s="113">
        <f>G213</f>
        <v>199948.6</v>
      </c>
    </row>
    <row r="213" spans="1:7" ht="18.600000000000001" customHeight="1">
      <c r="A213" s="489"/>
      <c r="B213" s="489"/>
      <c r="C213" s="496"/>
      <c r="D213" s="496"/>
      <c r="E213" s="473"/>
      <c r="F213" s="131" t="s">
        <v>71</v>
      </c>
      <c r="G213" s="113">
        <f>G214</f>
        <v>199948.6</v>
      </c>
    </row>
    <row r="214" spans="1:7" ht="18.600000000000001" customHeight="1">
      <c r="A214" s="489"/>
      <c r="B214" s="489"/>
      <c r="C214" s="496"/>
      <c r="D214" s="496"/>
      <c r="E214" s="473"/>
      <c r="F214" s="131" t="s">
        <v>91</v>
      </c>
      <c r="G214" s="113">
        <f>G215</f>
        <v>199948.6</v>
      </c>
    </row>
    <row r="215" spans="1:7" ht="36" customHeight="1">
      <c r="A215" s="489"/>
      <c r="B215" s="489"/>
      <c r="C215" s="496"/>
      <c r="D215" s="496"/>
      <c r="E215" s="473"/>
      <c r="F215" s="132" t="s">
        <v>92</v>
      </c>
      <c r="G215" s="113">
        <f>G216</f>
        <v>199948.6</v>
      </c>
    </row>
    <row r="216" spans="1:7" ht="36" customHeight="1">
      <c r="A216" s="489"/>
      <c r="B216" s="489"/>
      <c r="C216" s="496"/>
      <c r="D216" s="496"/>
      <c r="E216" s="473"/>
      <c r="F216" s="132" t="s">
        <v>93</v>
      </c>
      <c r="G216" s="113">
        <f>'havelvac 11'!D1872</f>
        <v>199948.6</v>
      </c>
    </row>
    <row r="217" spans="1:7" ht="26.45" customHeight="1">
      <c r="A217" s="489"/>
      <c r="B217" s="489"/>
      <c r="C217" s="496"/>
      <c r="D217" s="496"/>
      <c r="E217" s="473"/>
      <c r="F217" s="104" t="s">
        <v>237</v>
      </c>
      <c r="G217" s="223">
        <f>G219</f>
        <v>103330.3</v>
      </c>
    </row>
    <row r="218" spans="1:7" ht="36" customHeight="1">
      <c r="A218" s="489"/>
      <c r="B218" s="489"/>
      <c r="C218" s="496"/>
      <c r="D218" s="496"/>
      <c r="E218" s="473"/>
      <c r="F218" s="132" t="s">
        <v>69</v>
      </c>
      <c r="G218" s="113"/>
    </row>
    <row r="219" spans="1:7" s="21" customFormat="1" ht="17.45" customHeight="1">
      <c r="A219" s="489"/>
      <c r="B219" s="489"/>
      <c r="C219" s="496"/>
      <c r="D219" s="496"/>
      <c r="E219" s="473"/>
      <c r="F219" s="131" t="s">
        <v>70</v>
      </c>
      <c r="G219" s="217">
        <f>G220</f>
        <v>103330.3</v>
      </c>
    </row>
    <row r="220" spans="1:7" s="21" customFormat="1" ht="17.45" customHeight="1">
      <c r="A220" s="489"/>
      <c r="B220" s="489"/>
      <c r="C220" s="496"/>
      <c r="D220" s="496"/>
      <c r="E220" s="473"/>
      <c r="F220" s="131" t="s">
        <v>71</v>
      </c>
      <c r="G220" s="217">
        <f>G221</f>
        <v>103330.3</v>
      </c>
    </row>
    <row r="221" spans="1:7" s="21" customFormat="1" ht="17.45" customHeight="1">
      <c r="A221" s="489"/>
      <c r="B221" s="489"/>
      <c r="C221" s="496"/>
      <c r="D221" s="496"/>
      <c r="E221" s="473"/>
      <c r="F221" s="131" t="s">
        <v>91</v>
      </c>
      <c r="G221" s="217">
        <f>G222</f>
        <v>103330.3</v>
      </c>
    </row>
    <row r="222" spans="1:7" ht="36" customHeight="1">
      <c r="A222" s="489"/>
      <c r="B222" s="489"/>
      <c r="C222" s="496"/>
      <c r="D222" s="496"/>
      <c r="E222" s="473"/>
      <c r="F222" s="132" t="s">
        <v>92</v>
      </c>
      <c r="G222" s="113">
        <f>G223</f>
        <v>103330.3</v>
      </c>
    </row>
    <row r="223" spans="1:7" ht="36" customHeight="1">
      <c r="A223" s="489"/>
      <c r="B223" s="489"/>
      <c r="C223" s="496"/>
      <c r="D223" s="496"/>
      <c r="E223" s="473"/>
      <c r="F223" s="132" t="s">
        <v>93</v>
      </c>
      <c r="G223" s="113">
        <f>'havelvac 11'!D2025</f>
        <v>103330.3</v>
      </c>
    </row>
    <row r="224" spans="1:7" ht="25.9" customHeight="1">
      <c r="A224" s="489"/>
      <c r="B224" s="489"/>
      <c r="C224" s="496"/>
      <c r="D224" s="496"/>
      <c r="E224" s="473"/>
      <c r="F224" s="104" t="s">
        <v>238</v>
      </c>
      <c r="G224" s="223">
        <f>G226</f>
        <v>-60045.5</v>
      </c>
    </row>
    <row r="225" spans="1:7" ht="36" customHeight="1">
      <c r="A225" s="489"/>
      <c r="B225" s="489"/>
      <c r="C225" s="496"/>
      <c r="D225" s="496"/>
      <c r="E225" s="473"/>
      <c r="F225" s="132" t="s">
        <v>69</v>
      </c>
      <c r="G225" s="113"/>
    </row>
    <row r="226" spans="1:7" ht="17.45" customHeight="1">
      <c r="A226" s="489"/>
      <c r="B226" s="489"/>
      <c r="C226" s="496"/>
      <c r="D226" s="496"/>
      <c r="E226" s="473"/>
      <c r="F226" s="131" t="s">
        <v>70</v>
      </c>
      <c r="G226" s="113">
        <f>G227</f>
        <v>-60045.5</v>
      </c>
    </row>
    <row r="227" spans="1:7" ht="17.45" customHeight="1">
      <c r="A227" s="489"/>
      <c r="B227" s="489"/>
      <c r="C227" s="496"/>
      <c r="D227" s="496"/>
      <c r="E227" s="473"/>
      <c r="F227" s="131" t="s">
        <v>71</v>
      </c>
      <c r="G227" s="113">
        <f>G228</f>
        <v>-60045.5</v>
      </c>
    </row>
    <row r="228" spans="1:7" ht="17.45" customHeight="1">
      <c r="A228" s="489"/>
      <c r="B228" s="489"/>
      <c r="C228" s="496"/>
      <c r="D228" s="496"/>
      <c r="E228" s="473"/>
      <c r="F228" s="131" t="s">
        <v>91</v>
      </c>
      <c r="G228" s="113">
        <f>G229</f>
        <v>-60045.5</v>
      </c>
    </row>
    <row r="229" spans="1:7" ht="36" customHeight="1">
      <c r="A229" s="489"/>
      <c r="B229" s="489"/>
      <c r="C229" s="496"/>
      <c r="D229" s="496"/>
      <c r="E229" s="473"/>
      <c r="F229" s="132" t="s">
        <v>92</v>
      </c>
      <c r="G229" s="113">
        <f>G230</f>
        <v>-60045.5</v>
      </c>
    </row>
    <row r="230" spans="1:7" ht="36" customHeight="1">
      <c r="A230" s="489"/>
      <c r="B230" s="489"/>
      <c r="C230" s="496"/>
      <c r="D230" s="496"/>
      <c r="E230" s="473"/>
      <c r="F230" s="132" t="s">
        <v>93</v>
      </c>
      <c r="G230" s="113">
        <f>'havelvac 11'!D2195</f>
        <v>-60045.5</v>
      </c>
    </row>
    <row r="231" spans="1:7" ht="76.150000000000006" customHeight="1">
      <c r="A231" s="489"/>
      <c r="B231" s="489"/>
      <c r="C231" s="496"/>
      <c r="D231" s="496"/>
      <c r="E231" s="473" t="s">
        <v>232</v>
      </c>
      <c r="F231" s="131" t="s">
        <v>229</v>
      </c>
      <c r="G231" s="217">
        <f>G233+G240+G247+G254+G261+G268+G275</f>
        <v>-25193.599999999999</v>
      </c>
    </row>
    <row r="232" spans="1:7" ht="19.149999999999999" customHeight="1">
      <c r="A232" s="489"/>
      <c r="B232" s="489"/>
      <c r="C232" s="496"/>
      <c r="D232" s="496"/>
      <c r="E232" s="473"/>
      <c r="F232" s="132" t="s">
        <v>67</v>
      </c>
      <c r="G232" s="217"/>
    </row>
    <row r="233" spans="1:7" ht="36" customHeight="1">
      <c r="A233" s="489"/>
      <c r="B233" s="489"/>
      <c r="C233" s="496"/>
      <c r="D233" s="496"/>
      <c r="E233" s="473"/>
      <c r="F233" s="104" t="s">
        <v>90</v>
      </c>
      <c r="G233" s="223">
        <f>G235</f>
        <v>-6969.6</v>
      </c>
    </row>
    <row r="234" spans="1:7" ht="36" customHeight="1">
      <c r="A234" s="489"/>
      <c r="B234" s="489"/>
      <c r="C234" s="496"/>
      <c r="D234" s="496"/>
      <c r="E234" s="473"/>
      <c r="F234" s="132" t="s">
        <v>69</v>
      </c>
      <c r="G234" s="113"/>
    </row>
    <row r="235" spans="1:7" ht="17.45" customHeight="1">
      <c r="A235" s="489"/>
      <c r="B235" s="489"/>
      <c r="C235" s="496"/>
      <c r="D235" s="496"/>
      <c r="E235" s="473"/>
      <c r="F235" s="131" t="s">
        <v>70</v>
      </c>
      <c r="G235" s="113">
        <f>G236</f>
        <v>-6969.6</v>
      </c>
    </row>
    <row r="236" spans="1:7" ht="17.45" customHeight="1">
      <c r="A236" s="489"/>
      <c r="B236" s="489"/>
      <c r="C236" s="496"/>
      <c r="D236" s="496"/>
      <c r="E236" s="473"/>
      <c r="F236" s="131" t="s">
        <v>71</v>
      </c>
      <c r="G236" s="113">
        <f>G237</f>
        <v>-6969.6</v>
      </c>
    </row>
    <row r="237" spans="1:7" ht="17.45" customHeight="1">
      <c r="A237" s="489"/>
      <c r="B237" s="489"/>
      <c r="C237" s="496"/>
      <c r="D237" s="496"/>
      <c r="E237" s="473"/>
      <c r="F237" s="131" t="s">
        <v>87</v>
      </c>
      <c r="G237" s="113">
        <f>G238</f>
        <v>-6969.6</v>
      </c>
    </row>
    <row r="238" spans="1:7" ht="36" customHeight="1">
      <c r="A238" s="489"/>
      <c r="B238" s="489"/>
      <c r="C238" s="496"/>
      <c r="D238" s="496"/>
      <c r="E238" s="473"/>
      <c r="F238" s="132" t="s">
        <v>88</v>
      </c>
      <c r="G238" s="113">
        <f>G239</f>
        <v>-6969.6</v>
      </c>
    </row>
    <row r="239" spans="1:7" ht="19.899999999999999" customHeight="1">
      <c r="A239" s="489"/>
      <c r="B239" s="489"/>
      <c r="C239" s="496"/>
      <c r="D239" s="496"/>
      <c r="E239" s="473"/>
      <c r="F239" s="132" t="s">
        <v>89</v>
      </c>
      <c r="G239" s="113">
        <f>'havelvac 11'!D128</f>
        <v>-6969.6</v>
      </c>
    </row>
    <row r="240" spans="1:7" ht="22.9" customHeight="1">
      <c r="A240" s="489"/>
      <c r="B240" s="489"/>
      <c r="C240" s="496"/>
      <c r="D240" s="496"/>
      <c r="E240" s="473"/>
      <c r="F240" s="104" t="s">
        <v>235</v>
      </c>
      <c r="G240" s="223">
        <f>G242</f>
        <v>-5481.6</v>
      </c>
    </row>
    <row r="241" spans="1:7" ht="36" customHeight="1">
      <c r="A241" s="489"/>
      <c r="B241" s="489"/>
      <c r="C241" s="496"/>
      <c r="D241" s="496"/>
      <c r="E241" s="473"/>
      <c r="F241" s="132" t="s">
        <v>69</v>
      </c>
      <c r="G241" s="113"/>
    </row>
    <row r="242" spans="1:7" ht="16.899999999999999" customHeight="1">
      <c r="A242" s="489"/>
      <c r="B242" s="489"/>
      <c r="C242" s="496"/>
      <c r="D242" s="496"/>
      <c r="E242" s="473"/>
      <c r="F242" s="131" t="s">
        <v>70</v>
      </c>
      <c r="G242" s="113">
        <f>G243</f>
        <v>-5481.6</v>
      </c>
    </row>
    <row r="243" spans="1:7" ht="16.899999999999999" customHeight="1">
      <c r="A243" s="489"/>
      <c r="B243" s="489"/>
      <c r="C243" s="496"/>
      <c r="D243" s="496"/>
      <c r="E243" s="473"/>
      <c r="F243" s="131" t="s">
        <v>71</v>
      </c>
      <c r="G243" s="113">
        <f>G244</f>
        <v>-5481.6</v>
      </c>
    </row>
    <row r="244" spans="1:7" ht="16.899999999999999" customHeight="1">
      <c r="A244" s="489"/>
      <c r="B244" s="489"/>
      <c r="C244" s="496"/>
      <c r="D244" s="496"/>
      <c r="E244" s="473"/>
      <c r="F244" s="131" t="s">
        <v>87</v>
      </c>
      <c r="G244" s="113">
        <f>G245</f>
        <v>-5481.6</v>
      </c>
    </row>
    <row r="245" spans="1:7" ht="36" customHeight="1">
      <c r="A245" s="489"/>
      <c r="B245" s="489"/>
      <c r="C245" s="496"/>
      <c r="D245" s="496"/>
      <c r="E245" s="473"/>
      <c r="F245" s="132" t="s">
        <v>88</v>
      </c>
      <c r="G245" s="113">
        <f>G246</f>
        <v>-5481.6</v>
      </c>
    </row>
    <row r="246" spans="1:7" ht="18.600000000000001" customHeight="1">
      <c r="A246" s="489"/>
      <c r="B246" s="489"/>
      <c r="C246" s="496"/>
      <c r="D246" s="496"/>
      <c r="E246" s="473"/>
      <c r="F246" s="132" t="s">
        <v>89</v>
      </c>
      <c r="G246" s="113">
        <f>'havelvac 11'!D845</f>
        <v>-5481.6</v>
      </c>
    </row>
    <row r="247" spans="1:7" ht="25.15" customHeight="1">
      <c r="A247" s="489"/>
      <c r="B247" s="489"/>
      <c r="C247" s="496"/>
      <c r="D247" s="496"/>
      <c r="E247" s="473"/>
      <c r="F247" s="104" t="s">
        <v>236</v>
      </c>
      <c r="G247" s="223">
        <f>G249</f>
        <v>-1722.4</v>
      </c>
    </row>
    <row r="248" spans="1:7" ht="36" customHeight="1">
      <c r="A248" s="489"/>
      <c r="B248" s="489"/>
      <c r="C248" s="496"/>
      <c r="D248" s="496"/>
      <c r="E248" s="473"/>
      <c r="F248" s="132" t="s">
        <v>69</v>
      </c>
      <c r="G248" s="113"/>
    </row>
    <row r="249" spans="1:7" ht="15" customHeight="1">
      <c r="A249" s="489"/>
      <c r="B249" s="489"/>
      <c r="C249" s="496"/>
      <c r="D249" s="496"/>
      <c r="E249" s="473"/>
      <c r="F249" s="131" t="s">
        <v>70</v>
      </c>
      <c r="G249" s="113">
        <f>G250</f>
        <v>-1722.4</v>
      </c>
    </row>
    <row r="250" spans="1:7" ht="15" customHeight="1">
      <c r="A250" s="489"/>
      <c r="B250" s="489"/>
      <c r="C250" s="496"/>
      <c r="D250" s="496"/>
      <c r="E250" s="473"/>
      <c r="F250" s="131" t="s">
        <v>71</v>
      </c>
      <c r="G250" s="113">
        <f>G251</f>
        <v>-1722.4</v>
      </c>
    </row>
    <row r="251" spans="1:7" ht="15" customHeight="1">
      <c r="A251" s="489"/>
      <c r="B251" s="489"/>
      <c r="C251" s="496"/>
      <c r="D251" s="496"/>
      <c r="E251" s="473"/>
      <c r="F251" s="131" t="s">
        <v>87</v>
      </c>
      <c r="G251" s="113">
        <f>G252</f>
        <v>-1722.4</v>
      </c>
    </row>
    <row r="252" spans="1:7" ht="36" customHeight="1">
      <c r="A252" s="489"/>
      <c r="B252" s="489"/>
      <c r="C252" s="496"/>
      <c r="D252" s="496"/>
      <c r="E252" s="473"/>
      <c r="F252" s="132" t="s">
        <v>88</v>
      </c>
      <c r="G252" s="113">
        <f>G253</f>
        <v>-1722.4</v>
      </c>
    </row>
    <row r="253" spans="1:7" ht="17.45" customHeight="1">
      <c r="A253" s="489"/>
      <c r="B253" s="489"/>
      <c r="C253" s="496"/>
      <c r="D253" s="496"/>
      <c r="E253" s="473"/>
      <c r="F253" s="132" t="s">
        <v>89</v>
      </c>
      <c r="G253" s="113">
        <f>'havelvac 11'!D1335</f>
        <v>-1722.4</v>
      </c>
    </row>
    <row r="254" spans="1:7" ht="25.9" customHeight="1">
      <c r="A254" s="489"/>
      <c r="B254" s="489"/>
      <c r="C254" s="496"/>
      <c r="D254" s="496"/>
      <c r="E254" s="473"/>
      <c r="F254" s="104" t="s">
        <v>243</v>
      </c>
      <c r="G254" s="223">
        <f>G256</f>
        <v>-2320</v>
      </c>
    </row>
    <row r="255" spans="1:7" ht="36" customHeight="1">
      <c r="A255" s="489"/>
      <c r="B255" s="489"/>
      <c r="C255" s="496"/>
      <c r="D255" s="496"/>
      <c r="E255" s="473"/>
      <c r="F255" s="132" t="s">
        <v>69</v>
      </c>
      <c r="G255" s="113"/>
    </row>
    <row r="256" spans="1:7" ht="16.899999999999999" customHeight="1">
      <c r="A256" s="489"/>
      <c r="B256" s="489"/>
      <c r="C256" s="496"/>
      <c r="D256" s="496"/>
      <c r="E256" s="473"/>
      <c r="F256" s="131" t="s">
        <v>70</v>
      </c>
      <c r="G256" s="113">
        <f>G257</f>
        <v>-2320</v>
      </c>
    </row>
    <row r="257" spans="1:7" ht="16.899999999999999" customHeight="1">
      <c r="A257" s="489"/>
      <c r="B257" s="489"/>
      <c r="C257" s="496"/>
      <c r="D257" s="496"/>
      <c r="E257" s="473"/>
      <c r="F257" s="131" t="s">
        <v>71</v>
      </c>
      <c r="G257" s="113">
        <f>G258</f>
        <v>-2320</v>
      </c>
    </row>
    <row r="258" spans="1:7" ht="16.899999999999999" customHeight="1">
      <c r="A258" s="489"/>
      <c r="B258" s="489"/>
      <c r="C258" s="496"/>
      <c r="D258" s="496"/>
      <c r="E258" s="473"/>
      <c r="F258" s="131" t="s">
        <v>87</v>
      </c>
      <c r="G258" s="113">
        <f>G259</f>
        <v>-2320</v>
      </c>
    </row>
    <row r="259" spans="1:7" ht="36" customHeight="1">
      <c r="A259" s="489"/>
      <c r="B259" s="489"/>
      <c r="C259" s="496"/>
      <c r="D259" s="496"/>
      <c r="E259" s="473"/>
      <c r="F259" s="132" t="s">
        <v>88</v>
      </c>
      <c r="G259" s="113">
        <f>G260</f>
        <v>-2320</v>
      </c>
    </row>
    <row r="260" spans="1:7" ht="19.899999999999999" customHeight="1">
      <c r="A260" s="489"/>
      <c r="B260" s="489"/>
      <c r="C260" s="496"/>
      <c r="D260" s="496"/>
      <c r="E260" s="473"/>
      <c r="F260" s="132" t="s">
        <v>89</v>
      </c>
      <c r="G260" s="113">
        <f>'havelvac 11'!D1701</f>
        <v>-2320</v>
      </c>
    </row>
    <row r="261" spans="1:7" ht="23.45" customHeight="1">
      <c r="A261" s="489"/>
      <c r="B261" s="489"/>
      <c r="C261" s="496"/>
      <c r="D261" s="496"/>
      <c r="E261" s="473"/>
      <c r="F261" s="104" t="s">
        <v>244</v>
      </c>
      <c r="G261" s="223">
        <f>G263</f>
        <v>-3600</v>
      </c>
    </row>
    <row r="262" spans="1:7" ht="36" customHeight="1">
      <c r="A262" s="489"/>
      <c r="B262" s="489"/>
      <c r="C262" s="496"/>
      <c r="D262" s="496"/>
      <c r="E262" s="473"/>
      <c r="F262" s="132" t="s">
        <v>69</v>
      </c>
      <c r="G262" s="113"/>
    </row>
    <row r="263" spans="1:7" ht="21.6" customHeight="1">
      <c r="A263" s="489"/>
      <c r="B263" s="489"/>
      <c r="C263" s="496"/>
      <c r="D263" s="496"/>
      <c r="E263" s="473"/>
      <c r="F263" s="131" t="s">
        <v>70</v>
      </c>
      <c r="G263" s="113">
        <f>G264</f>
        <v>-3600</v>
      </c>
    </row>
    <row r="264" spans="1:7" ht="21.6" customHeight="1">
      <c r="A264" s="489"/>
      <c r="B264" s="489"/>
      <c r="C264" s="496"/>
      <c r="D264" s="496"/>
      <c r="E264" s="473"/>
      <c r="F264" s="131" t="s">
        <v>71</v>
      </c>
      <c r="G264" s="113">
        <f>G265</f>
        <v>-3600</v>
      </c>
    </row>
    <row r="265" spans="1:7" ht="21.6" customHeight="1">
      <c r="A265" s="489"/>
      <c r="B265" s="489"/>
      <c r="C265" s="496"/>
      <c r="D265" s="496"/>
      <c r="E265" s="473"/>
      <c r="F265" s="131" t="s">
        <v>87</v>
      </c>
      <c r="G265" s="113">
        <f>G266</f>
        <v>-3600</v>
      </c>
    </row>
    <row r="266" spans="1:7" ht="36" customHeight="1">
      <c r="A266" s="489"/>
      <c r="B266" s="489"/>
      <c r="C266" s="496"/>
      <c r="D266" s="496"/>
      <c r="E266" s="473"/>
      <c r="F266" s="132" t="s">
        <v>88</v>
      </c>
      <c r="G266" s="113">
        <f>G267</f>
        <v>-3600</v>
      </c>
    </row>
    <row r="267" spans="1:7" ht="22.15" customHeight="1">
      <c r="A267" s="489"/>
      <c r="B267" s="489"/>
      <c r="C267" s="496"/>
      <c r="D267" s="496"/>
      <c r="E267" s="473"/>
      <c r="F267" s="132" t="s">
        <v>89</v>
      </c>
      <c r="G267" s="113">
        <f>'havelvac 11'!D1883</f>
        <v>-3600</v>
      </c>
    </row>
    <row r="268" spans="1:7" ht="25.15" customHeight="1">
      <c r="A268" s="489"/>
      <c r="B268" s="489"/>
      <c r="C268" s="496"/>
      <c r="D268" s="496"/>
      <c r="E268" s="473"/>
      <c r="F268" s="104" t="s">
        <v>237</v>
      </c>
      <c r="G268" s="223">
        <f>G270</f>
        <v>-1500</v>
      </c>
    </row>
    <row r="269" spans="1:7" ht="36" customHeight="1">
      <c r="A269" s="489"/>
      <c r="B269" s="489"/>
      <c r="C269" s="496"/>
      <c r="D269" s="496"/>
      <c r="E269" s="473"/>
      <c r="F269" s="132" t="s">
        <v>69</v>
      </c>
      <c r="G269" s="113"/>
    </row>
    <row r="270" spans="1:7" ht="21.6" customHeight="1">
      <c r="A270" s="489"/>
      <c r="B270" s="489"/>
      <c r="C270" s="496"/>
      <c r="D270" s="496"/>
      <c r="E270" s="473"/>
      <c r="F270" s="131" t="s">
        <v>70</v>
      </c>
      <c r="G270" s="113">
        <f>G271</f>
        <v>-1500</v>
      </c>
    </row>
    <row r="271" spans="1:7" ht="21.6" customHeight="1">
      <c r="A271" s="489"/>
      <c r="B271" s="489"/>
      <c r="C271" s="496"/>
      <c r="D271" s="496"/>
      <c r="E271" s="473"/>
      <c r="F271" s="131" t="s">
        <v>71</v>
      </c>
      <c r="G271" s="113">
        <f>G272</f>
        <v>-1500</v>
      </c>
    </row>
    <row r="272" spans="1:7" ht="21.6" customHeight="1">
      <c r="A272" s="489"/>
      <c r="B272" s="489"/>
      <c r="C272" s="496"/>
      <c r="D272" s="496"/>
      <c r="E272" s="473"/>
      <c r="F272" s="131" t="s">
        <v>87</v>
      </c>
      <c r="G272" s="113">
        <f>G273</f>
        <v>-1500</v>
      </c>
    </row>
    <row r="273" spans="1:7" ht="36" customHeight="1">
      <c r="A273" s="489"/>
      <c r="B273" s="489"/>
      <c r="C273" s="496"/>
      <c r="D273" s="496"/>
      <c r="E273" s="473"/>
      <c r="F273" s="132" t="s">
        <v>88</v>
      </c>
      <c r="G273" s="113">
        <f>G274</f>
        <v>-1500</v>
      </c>
    </row>
    <row r="274" spans="1:7" ht="21" customHeight="1">
      <c r="A274" s="489"/>
      <c r="B274" s="489"/>
      <c r="C274" s="496"/>
      <c r="D274" s="496"/>
      <c r="E274" s="473"/>
      <c r="F274" s="132" t="s">
        <v>89</v>
      </c>
      <c r="G274" s="113">
        <f>'havelvac 11'!D2036</f>
        <v>-1500</v>
      </c>
    </row>
    <row r="275" spans="1:7" ht="24.6" customHeight="1">
      <c r="A275" s="489"/>
      <c r="B275" s="489"/>
      <c r="C275" s="496"/>
      <c r="D275" s="496"/>
      <c r="E275" s="473"/>
      <c r="F275" s="104" t="s">
        <v>238</v>
      </c>
      <c r="G275" s="223">
        <f>G277</f>
        <v>-3600</v>
      </c>
    </row>
    <row r="276" spans="1:7" ht="36" customHeight="1">
      <c r="A276" s="489"/>
      <c r="B276" s="489"/>
      <c r="C276" s="496"/>
      <c r="D276" s="496"/>
      <c r="E276" s="473"/>
      <c r="F276" s="132" t="s">
        <v>69</v>
      </c>
      <c r="G276" s="113"/>
    </row>
    <row r="277" spans="1:7" ht="18.600000000000001" customHeight="1">
      <c r="A277" s="489"/>
      <c r="B277" s="489"/>
      <c r="C277" s="496"/>
      <c r="D277" s="496"/>
      <c r="E277" s="473"/>
      <c r="F277" s="131" t="s">
        <v>70</v>
      </c>
      <c r="G277" s="113">
        <f>G278</f>
        <v>-3600</v>
      </c>
    </row>
    <row r="278" spans="1:7" ht="18.600000000000001" customHeight="1">
      <c r="A278" s="489"/>
      <c r="B278" s="489"/>
      <c r="C278" s="496"/>
      <c r="D278" s="496"/>
      <c r="E278" s="473"/>
      <c r="F278" s="131" t="s">
        <v>71</v>
      </c>
      <c r="G278" s="113">
        <f>G279</f>
        <v>-3600</v>
      </c>
    </row>
    <row r="279" spans="1:7" ht="18.600000000000001" customHeight="1">
      <c r="A279" s="489"/>
      <c r="B279" s="489"/>
      <c r="C279" s="496"/>
      <c r="D279" s="496"/>
      <c r="E279" s="473"/>
      <c r="F279" s="131" t="s">
        <v>87</v>
      </c>
      <c r="G279" s="113">
        <f>G280</f>
        <v>-3600</v>
      </c>
    </row>
    <row r="280" spans="1:7" ht="36" customHeight="1">
      <c r="A280" s="489"/>
      <c r="B280" s="489"/>
      <c r="C280" s="496"/>
      <c r="D280" s="496"/>
      <c r="E280" s="473"/>
      <c r="F280" s="132" t="s">
        <v>88</v>
      </c>
      <c r="G280" s="113">
        <f>G281</f>
        <v>-3600</v>
      </c>
    </row>
    <row r="281" spans="1:7" ht="21.6" customHeight="1">
      <c r="A281" s="489"/>
      <c r="B281" s="489"/>
      <c r="C281" s="496"/>
      <c r="D281" s="496"/>
      <c r="E281" s="473"/>
      <c r="F281" s="132" t="s">
        <v>89</v>
      </c>
      <c r="G281" s="113">
        <f>'havelvac 11'!D2206</f>
        <v>-3600</v>
      </c>
    </row>
    <row r="282" spans="1:7" ht="19.149999999999999" customHeight="1">
      <c r="A282" s="489"/>
      <c r="B282" s="489"/>
      <c r="C282" s="489" t="s">
        <v>75</v>
      </c>
      <c r="D282" s="489"/>
      <c r="E282" s="505"/>
      <c r="F282" s="131" t="s">
        <v>18</v>
      </c>
      <c r="G282" s="217">
        <f>G284</f>
        <v>2177710.6419999995</v>
      </c>
    </row>
    <row r="283" spans="1:7" ht="28.5" customHeight="1">
      <c r="A283" s="489"/>
      <c r="B283" s="489"/>
      <c r="C283" s="489"/>
      <c r="D283" s="489"/>
      <c r="E283" s="505"/>
      <c r="F283" s="75" t="s">
        <v>61</v>
      </c>
      <c r="G283" s="217"/>
    </row>
    <row r="284" spans="1:7" ht="22.9" customHeight="1">
      <c r="A284" s="489"/>
      <c r="B284" s="489"/>
      <c r="C284" s="489"/>
      <c r="D284" s="489" t="s">
        <v>66</v>
      </c>
      <c r="E284" s="505"/>
      <c r="F284" s="131" t="s">
        <v>12</v>
      </c>
      <c r="G284" s="217">
        <f>G286+G372</f>
        <v>2177710.6419999995</v>
      </c>
    </row>
    <row r="285" spans="1:7" ht="22.9" customHeight="1">
      <c r="A285" s="489"/>
      <c r="B285" s="489"/>
      <c r="C285" s="489"/>
      <c r="D285" s="489"/>
      <c r="E285" s="505"/>
      <c r="F285" s="132" t="s">
        <v>61</v>
      </c>
      <c r="G285" s="217"/>
    </row>
    <row r="286" spans="1:7" ht="22.9" customHeight="1">
      <c r="A286" s="489"/>
      <c r="B286" s="489"/>
      <c r="C286" s="489"/>
      <c r="D286" s="489"/>
      <c r="E286" s="491">
        <v>11001</v>
      </c>
      <c r="F286" s="65" t="s">
        <v>18</v>
      </c>
      <c r="G286" s="217">
        <f>G288+G295+G302+G309+G316+G323+G330+G337+G344+G351+G358+G365</f>
        <v>2179004.2419999996</v>
      </c>
    </row>
    <row r="287" spans="1:7" ht="28.5" customHeight="1">
      <c r="A287" s="489"/>
      <c r="B287" s="489"/>
      <c r="C287" s="489"/>
      <c r="D287" s="489"/>
      <c r="E287" s="491"/>
      <c r="F287" s="75" t="s">
        <v>67</v>
      </c>
      <c r="G287" s="217"/>
    </row>
    <row r="288" spans="1:7" ht="39.6" customHeight="1">
      <c r="A288" s="489"/>
      <c r="B288" s="489"/>
      <c r="C288" s="489"/>
      <c r="D288" s="489"/>
      <c r="E288" s="491"/>
      <c r="F288" s="104" t="s">
        <v>90</v>
      </c>
      <c r="G288" s="223">
        <f>G290</f>
        <v>575155.19999999995</v>
      </c>
    </row>
    <row r="289" spans="1:7" ht="36.6" customHeight="1">
      <c r="A289" s="489"/>
      <c r="B289" s="489"/>
      <c r="C289" s="489"/>
      <c r="D289" s="489"/>
      <c r="E289" s="491"/>
      <c r="F289" s="132" t="s">
        <v>69</v>
      </c>
      <c r="G289" s="113"/>
    </row>
    <row r="290" spans="1:7" ht="21" customHeight="1">
      <c r="A290" s="489"/>
      <c r="B290" s="489"/>
      <c r="C290" s="489"/>
      <c r="D290" s="489"/>
      <c r="E290" s="491"/>
      <c r="F290" s="131" t="s">
        <v>70</v>
      </c>
      <c r="G290" s="113">
        <f>+G291</f>
        <v>575155.19999999995</v>
      </c>
    </row>
    <row r="291" spans="1:7" ht="21" customHeight="1">
      <c r="A291" s="489"/>
      <c r="B291" s="489"/>
      <c r="C291" s="489"/>
      <c r="D291" s="489"/>
      <c r="E291" s="491"/>
      <c r="F291" s="131" t="s">
        <v>71</v>
      </c>
      <c r="G291" s="113">
        <f>+G292</f>
        <v>575155.19999999995</v>
      </c>
    </row>
    <row r="292" spans="1:7" ht="21" customHeight="1">
      <c r="A292" s="489"/>
      <c r="B292" s="489"/>
      <c r="C292" s="489"/>
      <c r="D292" s="489"/>
      <c r="E292" s="491"/>
      <c r="F292" s="131" t="s">
        <v>72</v>
      </c>
      <c r="G292" s="113">
        <f>+G293</f>
        <v>575155.19999999995</v>
      </c>
    </row>
    <row r="293" spans="1:7" ht="28.5" customHeight="1">
      <c r="A293" s="489"/>
      <c r="B293" s="489"/>
      <c r="C293" s="489"/>
      <c r="D293" s="489"/>
      <c r="E293" s="491"/>
      <c r="F293" s="132" t="s">
        <v>73</v>
      </c>
      <c r="G293" s="113">
        <f>G294</f>
        <v>575155.19999999995</v>
      </c>
    </row>
    <row r="294" spans="1:7" ht="34.15" customHeight="1">
      <c r="A294" s="489"/>
      <c r="B294" s="489"/>
      <c r="C294" s="489"/>
      <c r="D294" s="489"/>
      <c r="E294" s="491"/>
      <c r="F294" s="132" t="s">
        <v>74</v>
      </c>
      <c r="G294" s="113">
        <f>'havelvac 11'!D32</f>
        <v>575155.19999999995</v>
      </c>
    </row>
    <row r="295" spans="1:7" ht="36" customHeight="1">
      <c r="A295" s="489"/>
      <c r="B295" s="489"/>
      <c r="C295" s="489"/>
      <c r="D295" s="489"/>
      <c r="E295" s="491"/>
      <c r="F295" s="104" t="s">
        <v>68</v>
      </c>
      <c r="G295" s="223">
        <f>G297</f>
        <v>361.6</v>
      </c>
    </row>
    <row r="296" spans="1:7" ht="45.75" customHeight="1">
      <c r="A296" s="489"/>
      <c r="B296" s="489"/>
      <c r="C296" s="489"/>
      <c r="D296" s="489"/>
      <c r="E296" s="491"/>
      <c r="F296" s="75" t="s">
        <v>69</v>
      </c>
      <c r="G296" s="113"/>
    </row>
    <row r="297" spans="1:7" ht="20.45" customHeight="1">
      <c r="A297" s="489"/>
      <c r="B297" s="489"/>
      <c r="C297" s="489"/>
      <c r="D297" s="489"/>
      <c r="E297" s="491"/>
      <c r="F297" s="65" t="s">
        <v>70</v>
      </c>
      <c r="G297" s="113">
        <f>+G298</f>
        <v>361.6</v>
      </c>
    </row>
    <row r="298" spans="1:7" ht="20.45" customHeight="1">
      <c r="A298" s="489"/>
      <c r="B298" s="489"/>
      <c r="C298" s="489"/>
      <c r="D298" s="489"/>
      <c r="E298" s="491"/>
      <c r="F298" s="65" t="s">
        <v>71</v>
      </c>
      <c r="G298" s="113">
        <f>+G299</f>
        <v>361.6</v>
      </c>
    </row>
    <row r="299" spans="1:7" ht="20.45" customHeight="1">
      <c r="A299" s="489"/>
      <c r="B299" s="489"/>
      <c r="C299" s="489"/>
      <c r="D299" s="489"/>
      <c r="E299" s="491"/>
      <c r="F299" s="65" t="s">
        <v>72</v>
      </c>
      <c r="G299" s="113">
        <f>+G300</f>
        <v>361.6</v>
      </c>
    </row>
    <row r="300" spans="1:7" ht="28.5" customHeight="1">
      <c r="A300" s="489"/>
      <c r="B300" s="489"/>
      <c r="C300" s="489"/>
      <c r="D300" s="489"/>
      <c r="E300" s="491"/>
      <c r="F300" s="75" t="s">
        <v>73</v>
      </c>
      <c r="G300" s="113">
        <f>G301</f>
        <v>361.6</v>
      </c>
    </row>
    <row r="301" spans="1:7" ht="34.9" customHeight="1">
      <c r="A301" s="489"/>
      <c r="B301" s="489"/>
      <c r="C301" s="489"/>
      <c r="D301" s="489"/>
      <c r="E301" s="491"/>
      <c r="F301" s="75" t="s">
        <v>74</v>
      </c>
      <c r="G301" s="113">
        <f>'havelvac 11'!D240</f>
        <v>361.6</v>
      </c>
    </row>
    <row r="302" spans="1:7" ht="22.9" customHeight="1">
      <c r="A302" s="489"/>
      <c r="B302" s="489"/>
      <c r="C302" s="489"/>
      <c r="D302" s="489"/>
      <c r="E302" s="491"/>
      <c r="F302" s="104" t="s">
        <v>239</v>
      </c>
      <c r="G302" s="223">
        <f>G304</f>
        <v>112496</v>
      </c>
    </row>
    <row r="303" spans="1:7" ht="36.6" customHeight="1">
      <c r="A303" s="489"/>
      <c r="B303" s="489"/>
      <c r="C303" s="489"/>
      <c r="D303" s="489"/>
      <c r="E303" s="491"/>
      <c r="F303" s="132" t="s">
        <v>69</v>
      </c>
      <c r="G303" s="217"/>
    </row>
    <row r="304" spans="1:7" ht="21" customHeight="1">
      <c r="A304" s="489"/>
      <c r="B304" s="489"/>
      <c r="C304" s="489"/>
      <c r="D304" s="489"/>
      <c r="E304" s="491"/>
      <c r="F304" s="131" t="s">
        <v>70</v>
      </c>
      <c r="G304" s="113">
        <f>G305</f>
        <v>112496</v>
      </c>
    </row>
    <row r="305" spans="1:7" ht="21" customHeight="1">
      <c r="A305" s="489"/>
      <c r="B305" s="489"/>
      <c r="C305" s="489"/>
      <c r="D305" s="489"/>
      <c r="E305" s="491"/>
      <c r="F305" s="131" t="s">
        <v>71</v>
      </c>
      <c r="G305" s="113">
        <f>G306</f>
        <v>112496</v>
      </c>
    </row>
    <row r="306" spans="1:7" ht="21" customHeight="1">
      <c r="A306" s="489"/>
      <c r="B306" s="489"/>
      <c r="C306" s="489"/>
      <c r="D306" s="489"/>
      <c r="E306" s="491"/>
      <c r="F306" s="131" t="s">
        <v>72</v>
      </c>
      <c r="G306" s="113">
        <f>G307</f>
        <v>112496</v>
      </c>
    </row>
    <row r="307" spans="1:7" ht="28.5" customHeight="1">
      <c r="A307" s="489"/>
      <c r="B307" s="489"/>
      <c r="C307" s="489"/>
      <c r="D307" s="489"/>
      <c r="E307" s="491"/>
      <c r="F307" s="132" t="s">
        <v>73</v>
      </c>
      <c r="G307" s="113">
        <f>G308</f>
        <v>112496</v>
      </c>
    </row>
    <row r="308" spans="1:7" ht="39" customHeight="1">
      <c r="A308" s="489"/>
      <c r="B308" s="489"/>
      <c r="C308" s="489"/>
      <c r="D308" s="489"/>
      <c r="E308" s="491"/>
      <c r="F308" s="132" t="s">
        <v>74</v>
      </c>
      <c r="G308" s="113">
        <f>'havelvac 11'!D555</f>
        <v>112496</v>
      </c>
    </row>
    <row r="309" spans="1:7" ht="21.6" customHeight="1">
      <c r="A309" s="489"/>
      <c r="B309" s="489"/>
      <c r="C309" s="489"/>
      <c r="D309" s="489"/>
      <c r="E309" s="491"/>
      <c r="F309" s="104" t="s">
        <v>235</v>
      </c>
      <c r="G309" s="223">
        <f>G311</f>
        <v>566053.84199999995</v>
      </c>
    </row>
    <row r="310" spans="1:7" s="10" customFormat="1" ht="36.6" customHeight="1">
      <c r="A310" s="489"/>
      <c r="B310" s="489"/>
      <c r="C310" s="489"/>
      <c r="D310" s="489"/>
      <c r="E310" s="491"/>
      <c r="F310" s="75" t="s">
        <v>69</v>
      </c>
      <c r="G310" s="113"/>
    </row>
    <row r="311" spans="1:7" s="10" customFormat="1" ht="21.6" customHeight="1">
      <c r="A311" s="489"/>
      <c r="B311" s="489"/>
      <c r="C311" s="489"/>
      <c r="D311" s="489"/>
      <c r="E311" s="491"/>
      <c r="F311" s="65" t="s">
        <v>70</v>
      </c>
      <c r="G311" s="113">
        <f>+G312</f>
        <v>566053.84199999995</v>
      </c>
    </row>
    <row r="312" spans="1:7" s="10" customFormat="1" ht="21.6" customHeight="1">
      <c r="A312" s="489"/>
      <c r="B312" s="489"/>
      <c r="C312" s="489"/>
      <c r="D312" s="489"/>
      <c r="E312" s="491"/>
      <c r="F312" s="65" t="s">
        <v>71</v>
      </c>
      <c r="G312" s="113">
        <f>+G313</f>
        <v>566053.84199999995</v>
      </c>
    </row>
    <row r="313" spans="1:7" s="10" customFormat="1" ht="21.6" customHeight="1">
      <c r="A313" s="489"/>
      <c r="B313" s="489"/>
      <c r="C313" s="489"/>
      <c r="D313" s="489"/>
      <c r="E313" s="491"/>
      <c r="F313" s="65" t="s">
        <v>72</v>
      </c>
      <c r="G313" s="113">
        <f>+G314</f>
        <v>566053.84199999995</v>
      </c>
    </row>
    <row r="314" spans="1:7" s="10" customFormat="1" ht="28.5" customHeight="1">
      <c r="A314" s="489"/>
      <c r="B314" s="489"/>
      <c r="C314" s="489"/>
      <c r="D314" s="489"/>
      <c r="E314" s="491"/>
      <c r="F314" s="75" t="s">
        <v>73</v>
      </c>
      <c r="G314" s="113">
        <f>G315</f>
        <v>566053.84199999995</v>
      </c>
    </row>
    <row r="315" spans="1:7" s="10" customFormat="1" ht="36" customHeight="1">
      <c r="A315" s="489"/>
      <c r="B315" s="489"/>
      <c r="C315" s="489"/>
      <c r="D315" s="489"/>
      <c r="E315" s="491"/>
      <c r="F315" s="75" t="s">
        <v>74</v>
      </c>
      <c r="G315" s="113">
        <f>'havelvac 11'!D697</f>
        <v>566053.84199999995</v>
      </c>
    </row>
    <row r="316" spans="1:7" ht="21.6" customHeight="1">
      <c r="A316" s="489"/>
      <c r="B316" s="489"/>
      <c r="C316" s="489"/>
      <c r="D316" s="489"/>
      <c r="E316" s="491"/>
      <c r="F316" s="104" t="s">
        <v>240</v>
      </c>
      <c r="G316" s="223">
        <f>G318</f>
        <v>506333.4</v>
      </c>
    </row>
    <row r="317" spans="1:7" s="10" customFormat="1" ht="38.25" customHeight="1">
      <c r="A317" s="489"/>
      <c r="B317" s="489"/>
      <c r="C317" s="489"/>
      <c r="D317" s="489"/>
      <c r="E317" s="491"/>
      <c r="F317" s="75" t="s">
        <v>69</v>
      </c>
      <c r="G317" s="113"/>
    </row>
    <row r="318" spans="1:7" s="10" customFormat="1" ht="18.600000000000001" customHeight="1">
      <c r="A318" s="489"/>
      <c r="B318" s="489"/>
      <c r="C318" s="489"/>
      <c r="D318" s="489"/>
      <c r="E318" s="491"/>
      <c r="F318" s="65" t="s">
        <v>70</v>
      </c>
      <c r="G318" s="113">
        <f>+G319</f>
        <v>506333.4</v>
      </c>
    </row>
    <row r="319" spans="1:7" s="10" customFormat="1" ht="18.600000000000001" customHeight="1">
      <c r="A319" s="489"/>
      <c r="B319" s="489"/>
      <c r="C319" s="489"/>
      <c r="D319" s="489"/>
      <c r="E319" s="491"/>
      <c r="F319" s="65" t="s">
        <v>71</v>
      </c>
      <c r="G319" s="113">
        <f>+G320</f>
        <v>506333.4</v>
      </c>
    </row>
    <row r="320" spans="1:7" s="10" customFormat="1" ht="18.600000000000001" customHeight="1">
      <c r="A320" s="489"/>
      <c r="B320" s="489"/>
      <c r="C320" s="489"/>
      <c r="D320" s="489"/>
      <c r="E320" s="491"/>
      <c r="F320" s="65" t="s">
        <v>72</v>
      </c>
      <c r="G320" s="113">
        <f>+G321</f>
        <v>506333.4</v>
      </c>
    </row>
    <row r="321" spans="1:7" s="10" customFormat="1" ht="21" customHeight="1">
      <c r="A321" s="489"/>
      <c r="B321" s="489"/>
      <c r="C321" s="489"/>
      <c r="D321" s="489"/>
      <c r="E321" s="491"/>
      <c r="F321" s="75" t="s">
        <v>73</v>
      </c>
      <c r="G321" s="113">
        <f>G322</f>
        <v>506333.4</v>
      </c>
    </row>
    <row r="322" spans="1:7" s="10" customFormat="1" ht="36.75" customHeight="1">
      <c r="A322" s="489"/>
      <c r="B322" s="489"/>
      <c r="C322" s="489"/>
      <c r="D322" s="489"/>
      <c r="E322" s="491"/>
      <c r="F322" s="75" t="s">
        <v>74</v>
      </c>
      <c r="G322" s="113">
        <f>'havelvac 11'!D868</f>
        <v>506333.4</v>
      </c>
    </row>
    <row r="323" spans="1:7" ht="28.5" customHeight="1">
      <c r="A323" s="489"/>
      <c r="B323" s="489"/>
      <c r="C323" s="489"/>
      <c r="D323" s="489"/>
      <c r="E323" s="491"/>
      <c r="F323" s="104" t="s">
        <v>241</v>
      </c>
      <c r="G323" s="223">
        <f>G325</f>
        <v>81208.399999999994</v>
      </c>
    </row>
    <row r="324" spans="1:7" s="10" customFormat="1" ht="39" customHeight="1">
      <c r="A324" s="489"/>
      <c r="B324" s="489"/>
      <c r="C324" s="489"/>
      <c r="D324" s="489"/>
      <c r="E324" s="491"/>
      <c r="F324" s="75" t="s">
        <v>69</v>
      </c>
      <c r="G324" s="113"/>
    </row>
    <row r="325" spans="1:7" s="10" customFormat="1" ht="21" customHeight="1">
      <c r="A325" s="489"/>
      <c r="B325" s="489"/>
      <c r="C325" s="489"/>
      <c r="D325" s="489"/>
      <c r="E325" s="491"/>
      <c r="F325" s="65" t="s">
        <v>70</v>
      </c>
      <c r="G325" s="113">
        <f>+G326</f>
        <v>81208.399999999994</v>
      </c>
    </row>
    <row r="326" spans="1:7" s="10" customFormat="1" ht="21" customHeight="1">
      <c r="A326" s="489"/>
      <c r="B326" s="489"/>
      <c r="C326" s="489"/>
      <c r="D326" s="489"/>
      <c r="E326" s="491"/>
      <c r="F326" s="65" t="s">
        <v>71</v>
      </c>
      <c r="G326" s="113">
        <f>+G327</f>
        <v>81208.399999999994</v>
      </c>
    </row>
    <row r="327" spans="1:7" s="10" customFormat="1" ht="21" customHeight="1">
      <c r="A327" s="489"/>
      <c r="B327" s="489"/>
      <c r="C327" s="489"/>
      <c r="D327" s="489"/>
      <c r="E327" s="491"/>
      <c r="F327" s="65" t="s">
        <v>72</v>
      </c>
      <c r="G327" s="113">
        <f>+G328</f>
        <v>81208.399999999994</v>
      </c>
    </row>
    <row r="328" spans="1:7" s="10" customFormat="1" ht="22.9" customHeight="1">
      <c r="A328" s="489"/>
      <c r="B328" s="489"/>
      <c r="C328" s="489"/>
      <c r="D328" s="489"/>
      <c r="E328" s="491"/>
      <c r="F328" s="75" t="s">
        <v>73</v>
      </c>
      <c r="G328" s="113">
        <f>G329</f>
        <v>81208.399999999994</v>
      </c>
    </row>
    <row r="329" spans="1:7" s="10" customFormat="1" ht="35.450000000000003" customHeight="1">
      <c r="A329" s="489"/>
      <c r="B329" s="489"/>
      <c r="C329" s="489"/>
      <c r="D329" s="489"/>
      <c r="E329" s="491"/>
      <c r="F329" s="75" t="s">
        <v>74</v>
      </c>
      <c r="G329" s="113">
        <f>'havelvac 11'!D1028</f>
        <v>81208.399999999994</v>
      </c>
    </row>
    <row r="330" spans="1:7" ht="20.45" customHeight="1">
      <c r="A330" s="489"/>
      <c r="B330" s="489"/>
      <c r="C330" s="489"/>
      <c r="D330" s="489"/>
      <c r="E330" s="491"/>
      <c r="F330" s="104" t="s">
        <v>236</v>
      </c>
      <c r="G330" s="223">
        <f>G332</f>
        <v>195421</v>
      </c>
    </row>
    <row r="331" spans="1:7" s="10" customFormat="1" ht="41.25" customHeight="1">
      <c r="A331" s="489"/>
      <c r="B331" s="489"/>
      <c r="C331" s="489"/>
      <c r="D331" s="489"/>
      <c r="E331" s="491"/>
      <c r="F331" s="75" t="s">
        <v>69</v>
      </c>
      <c r="G331" s="113"/>
    </row>
    <row r="332" spans="1:7" s="10" customFormat="1" ht="19.149999999999999" customHeight="1">
      <c r="A332" s="489"/>
      <c r="B332" s="489"/>
      <c r="C332" s="489"/>
      <c r="D332" s="489"/>
      <c r="E332" s="491"/>
      <c r="F332" s="65" t="s">
        <v>70</v>
      </c>
      <c r="G332" s="113">
        <f>+G333</f>
        <v>195421</v>
      </c>
    </row>
    <row r="333" spans="1:7" s="10" customFormat="1" ht="19.149999999999999" customHeight="1">
      <c r="A333" s="489"/>
      <c r="B333" s="489"/>
      <c r="C333" s="489"/>
      <c r="D333" s="489"/>
      <c r="E333" s="491"/>
      <c r="F333" s="65" t="s">
        <v>71</v>
      </c>
      <c r="G333" s="113">
        <f>+G334</f>
        <v>195421</v>
      </c>
    </row>
    <row r="334" spans="1:7" s="10" customFormat="1" ht="19.149999999999999" customHeight="1">
      <c r="A334" s="489"/>
      <c r="B334" s="489"/>
      <c r="C334" s="489"/>
      <c r="D334" s="489"/>
      <c r="E334" s="491"/>
      <c r="F334" s="65" t="s">
        <v>72</v>
      </c>
      <c r="G334" s="113">
        <f>+G335</f>
        <v>195421</v>
      </c>
    </row>
    <row r="335" spans="1:7" s="10" customFormat="1" ht="21.6" customHeight="1">
      <c r="A335" s="489"/>
      <c r="B335" s="489"/>
      <c r="C335" s="489"/>
      <c r="D335" s="489"/>
      <c r="E335" s="491"/>
      <c r="F335" s="75" t="s">
        <v>73</v>
      </c>
      <c r="G335" s="113">
        <f>G336</f>
        <v>195421</v>
      </c>
    </row>
    <row r="336" spans="1:7" s="10" customFormat="1" ht="36.6" customHeight="1">
      <c r="A336" s="489"/>
      <c r="B336" s="489"/>
      <c r="C336" s="489"/>
      <c r="D336" s="489"/>
      <c r="E336" s="491"/>
      <c r="F336" s="75" t="s">
        <v>74</v>
      </c>
      <c r="G336" s="113">
        <f>'havelvac 11'!D1187</f>
        <v>195421</v>
      </c>
    </row>
    <row r="337" spans="1:7" s="10" customFormat="1" ht="20.45" customHeight="1">
      <c r="A337" s="489"/>
      <c r="B337" s="489"/>
      <c r="C337" s="489"/>
      <c r="D337" s="489"/>
      <c r="E337" s="491"/>
      <c r="F337" s="104" t="s">
        <v>242</v>
      </c>
      <c r="G337" s="223">
        <f>G339</f>
        <v>117378.1</v>
      </c>
    </row>
    <row r="338" spans="1:7" s="10" customFormat="1" ht="36.6" customHeight="1">
      <c r="A338" s="489"/>
      <c r="B338" s="489"/>
      <c r="C338" s="489"/>
      <c r="D338" s="489"/>
      <c r="E338" s="491"/>
      <c r="F338" s="132" t="s">
        <v>69</v>
      </c>
      <c r="G338" s="113"/>
    </row>
    <row r="339" spans="1:7" s="10" customFormat="1" ht="21" customHeight="1">
      <c r="A339" s="489"/>
      <c r="B339" s="489"/>
      <c r="C339" s="489"/>
      <c r="D339" s="489"/>
      <c r="E339" s="491"/>
      <c r="F339" s="131" t="s">
        <v>70</v>
      </c>
      <c r="G339" s="113">
        <f>+G340</f>
        <v>117378.1</v>
      </c>
    </row>
    <row r="340" spans="1:7" s="10" customFormat="1" ht="21" customHeight="1">
      <c r="A340" s="489"/>
      <c r="B340" s="489"/>
      <c r="C340" s="489"/>
      <c r="D340" s="489"/>
      <c r="E340" s="491"/>
      <c r="F340" s="131" t="s">
        <v>71</v>
      </c>
      <c r="G340" s="113">
        <f>+G341</f>
        <v>117378.1</v>
      </c>
    </row>
    <row r="341" spans="1:7" s="10" customFormat="1" ht="21" customHeight="1">
      <c r="A341" s="489"/>
      <c r="B341" s="489"/>
      <c r="C341" s="489"/>
      <c r="D341" s="489"/>
      <c r="E341" s="491"/>
      <c r="F341" s="131" t="s">
        <v>72</v>
      </c>
      <c r="G341" s="113">
        <f>+G342</f>
        <v>117378.1</v>
      </c>
    </row>
    <row r="342" spans="1:7" s="10" customFormat="1" ht="21.6" customHeight="1">
      <c r="A342" s="489"/>
      <c r="B342" s="489"/>
      <c r="C342" s="489"/>
      <c r="D342" s="489"/>
      <c r="E342" s="491"/>
      <c r="F342" s="132" t="s">
        <v>73</v>
      </c>
      <c r="G342" s="113">
        <f>G343</f>
        <v>117378.1</v>
      </c>
    </row>
    <row r="343" spans="1:7" s="10" customFormat="1" ht="36" customHeight="1">
      <c r="A343" s="489"/>
      <c r="B343" s="489"/>
      <c r="C343" s="489"/>
      <c r="D343" s="489"/>
      <c r="E343" s="491"/>
      <c r="F343" s="132" t="s">
        <v>74</v>
      </c>
      <c r="G343" s="113">
        <f>'havelvac 11'!D1358</f>
        <v>117378.1</v>
      </c>
    </row>
    <row r="344" spans="1:7" ht="24" customHeight="1">
      <c r="A344" s="489"/>
      <c r="B344" s="489"/>
      <c r="C344" s="489"/>
      <c r="D344" s="489"/>
      <c r="E344" s="491"/>
      <c r="F344" s="104" t="s">
        <v>243</v>
      </c>
      <c r="G344" s="223">
        <f>G346</f>
        <v>-252186.1</v>
      </c>
    </row>
    <row r="345" spans="1:7" s="10" customFormat="1" ht="38.25" customHeight="1">
      <c r="A345" s="489"/>
      <c r="B345" s="489"/>
      <c r="C345" s="489"/>
      <c r="D345" s="489"/>
      <c r="E345" s="491"/>
      <c r="F345" s="75" t="s">
        <v>69</v>
      </c>
      <c r="G345" s="113"/>
    </row>
    <row r="346" spans="1:7" s="10" customFormat="1" ht="19.899999999999999" customHeight="1">
      <c r="A346" s="489"/>
      <c r="B346" s="489"/>
      <c r="C346" s="489"/>
      <c r="D346" s="489"/>
      <c r="E346" s="491"/>
      <c r="F346" s="65" t="s">
        <v>70</v>
      </c>
      <c r="G346" s="113">
        <f>+G347</f>
        <v>-252186.1</v>
      </c>
    </row>
    <row r="347" spans="1:7" s="10" customFormat="1" ht="19.899999999999999" customHeight="1">
      <c r="A347" s="489"/>
      <c r="B347" s="489"/>
      <c r="C347" s="489"/>
      <c r="D347" s="489"/>
      <c r="E347" s="491"/>
      <c r="F347" s="65" t="s">
        <v>71</v>
      </c>
      <c r="G347" s="113">
        <f>+G348</f>
        <v>-252186.1</v>
      </c>
    </row>
    <row r="348" spans="1:7" s="10" customFormat="1" ht="19.899999999999999" customHeight="1">
      <c r="A348" s="489"/>
      <c r="B348" s="489"/>
      <c r="C348" s="489"/>
      <c r="D348" s="489"/>
      <c r="E348" s="491"/>
      <c r="F348" s="65" t="s">
        <v>72</v>
      </c>
      <c r="G348" s="113">
        <f>+G349</f>
        <v>-252186.1</v>
      </c>
    </row>
    <row r="349" spans="1:7" s="10" customFormat="1" ht="28.5" customHeight="1">
      <c r="A349" s="489"/>
      <c r="B349" s="489"/>
      <c r="C349" s="489"/>
      <c r="D349" s="489"/>
      <c r="E349" s="491"/>
      <c r="F349" s="75" t="s">
        <v>73</v>
      </c>
      <c r="G349" s="113">
        <f>G350</f>
        <v>-252186.1</v>
      </c>
    </row>
    <row r="350" spans="1:7" s="10" customFormat="1" ht="36.6" customHeight="1">
      <c r="A350" s="489"/>
      <c r="B350" s="489"/>
      <c r="C350" s="489"/>
      <c r="D350" s="489"/>
      <c r="E350" s="491"/>
      <c r="F350" s="75" t="s">
        <v>74</v>
      </c>
      <c r="G350" s="113">
        <f>'havelvac 11'!D1521</f>
        <v>-252186.1</v>
      </c>
    </row>
    <row r="351" spans="1:7" ht="28.5" customHeight="1">
      <c r="A351" s="489"/>
      <c r="B351" s="489"/>
      <c r="C351" s="489"/>
      <c r="D351" s="489"/>
      <c r="E351" s="491"/>
      <c r="F351" s="104" t="s">
        <v>244</v>
      </c>
      <c r="G351" s="223">
        <f>G353</f>
        <v>218762.8</v>
      </c>
    </row>
    <row r="352" spans="1:7" s="10" customFormat="1" ht="37.5" customHeight="1">
      <c r="A352" s="489"/>
      <c r="B352" s="489"/>
      <c r="C352" s="489"/>
      <c r="D352" s="489"/>
      <c r="E352" s="491"/>
      <c r="F352" s="75" t="s">
        <v>69</v>
      </c>
      <c r="G352" s="113"/>
    </row>
    <row r="353" spans="1:7" s="10" customFormat="1" ht="19.899999999999999" customHeight="1">
      <c r="A353" s="489"/>
      <c r="B353" s="489"/>
      <c r="C353" s="489"/>
      <c r="D353" s="489"/>
      <c r="E353" s="491"/>
      <c r="F353" s="65" t="s">
        <v>70</v>
      </c>
      <c r="G353" s="113">
        <f>+G354</f>
        <v>218762.8</v>
      </c>
    </row>
    <row r="354" spans="1:7" s="10" customFormat="1" ht="19.899999999999999" customHeight="1">
      <c r="A354" s="489"/>
      <c r="B354" s="489"/>
      <c r="C354" s="489"/>
      <c r="D354" s="489"/>
      <c r="E354" s="491"/>
      <c r="F354" s="65" t="s">
        <v>71</v>
      </c>
      <c r="G354" s="113">
        <f>+G355</f>
        <v>218762.8</v>
      </c>
    </row>
    <row r="355" spans="1:7" s="10" customFormat="1" ht="19.899999999999999" customHeight="1">
      <c r="A355" s="489"/>
      <c r="B355" s="489"/>
      <c r="C355" s="489"/>
      <c r="D355" s="489"/>
      <c r="E355" s="491"/>
      <c r="F355" s="65" t="s">
        <v>72</v>
      </c>
      <c r="G355" s="113">
        <f>+G356</f>
        <v>218762.8</v>
      </c>
    </row>
    <row r="356" spans="1:7" s="10" customFormat="1" ht="22.9" customHeight="1">
      <c r="A356" s="489"/>
      <c r="B356" s="489"/>
      <c r="C356" s="489"/>
      <c r="D356" s="489"/>
      <c r="E356" s="491"/>
      <c r="F356" s="75" t="s">
        <v>73</v>
      </c>
      <c r="G356" s="113">
        <f>G357</f>
        <v>218762.8</v>
      </c>
    </row>
    <row r="357" spans="1:7" s="10" customFormat="1" ht="31.9" customHeight="1">
      <c r="A357" s="489"/>
      <c r="B357" s="489"/>
      <c r="C357" s="489"/>
      <c r="D357" s="489"/>
      <c r="E357" s="491"/>
      <c r="F357" s="75" t="s">
        <v>74</v>
      </c>
      <c r="G357" s="113">
        <f>'havelvac 11'!D1724</f>
        <v>218762.8</v>
      </c>
    </row>
    <row r="358" spans="1:7" s="10" customFormat="1" ht="24.6" customHeight="1">
      <c r="A358" s="489"/>
      <c r="B358" s="489"/>
      <c r="C358" s="489"/>
      <c r="D358" s="489"/>
      <c r="E358" s="491"/>
      <c r="F358" s="104" t="s">
        <v>313</v>
      </c>
      <c r="G358" s="223">
        <f>G360</f>
        <v>22419.1</v>
      </c>
    </row>
    <row r="359" spans="1:7" s="10" customFormat="1" ht="35.25" customHeight="1">
      <c r="A359" s="489"/>
      <c r="B359" s="489"/>
      <c r="C359" s="489"/>
      <c r="D359" s="489"/>
      <c r="E359" s="491"/>
      <c r="F359" s="75" t="s">
        <v>69</v>
      </c>
      <c r="G359" s="113"/>
    </row>
    <row r="360" spans="1:7" s="10" customFormat="1" ht="20.45" customHeight="1">
      <c r="A360" s="489"/>
      <c r="B360" s="489"/>
      <c r="C360" s="489"/>
      <c r="D360" s="489"/>
      <c r="E360" s="491"/>
      <c r="F360" s="65" t="s">
        <v>70</v>
      </c>
      <c r="G360" s="113">
        <f>G361</f>
        <v>22419.1</v>
      </c>
    </row>
    <row r="361" spans="1:7" s="10" customFormat="1" ht="20.45" customHeight="1">
      <c r="A361" s="489"/>
      <c r="B361" s="489"/>
      <c r="C361" s="489"/>
      <c r="D361" s="489"/>
      <c r="E361" s="491"/>
      <c r="F361" s="65" t="s">
        <v>71</v>
      </c>
      <c r="G361" s="113">
        <f>G362</f>
        <v>22419.1</v>
      </c>
    </row>
    <row r="362" spans="1:7" s="10" customFormat="1" ht="20.45" customHeight="1">
      <c r="A362" s="489"/>
      <c r="B362" s="489"/>
      <c r="C362" s="489"/>
      <c r="D362" s="489"/>
      <c r="E362" s="491"/>
      <c r="F362" s="65" t="s">
        <v>72</v>
      </c>
      <c r="G362" s="113">
        <f>G363</f>
        <v>22419.1</v>
      </c>
    </row>
    <row r="363" spans="1:7" s="10" customFormat="1" ht="21.6" customHeight="1">
      <c r="A363" s="489"/>
      <c r="B363" s="489"/>
      <c r="C363" s="489"/>
      <c r="D363" s="489"/>
      <c r="E363" s="491"/>
      <c r="F363" s="75" t="s">
        <v>73</v>
      </c>
      <c r="G363" s="113">
        <f>G364</f>
        <v>22419.1</v>
      </c>
    </row>
    <row r="364" spans="1:7" s="10" customFormat="1" ht="36.6" customHeight="1">
      <c r="A364" s="489"/>
      <c r="B364" s="489"/>
      <c r="C364" s="489"/>
      <c r="D364" s="489"/>
      <c r="E364" s="491"/>
      <c r="F364" s="75" t="s">
        <v>74</v>
      </c>
      <c r="G364" s="113">
        <f>'havelvac 11'!D1906</f>
        <v>22419.1</v>
      </c>
    </row>
    <row r="365" spans="1:7" ht="28.5" customHeight="1">
      <c r="A365" s="489"/>
      <c r="B365" s="489"/>
      <c r="C365" s="489"/>
      <c r="D365" s="489"/>
      <c r="E365" s="491"/>
      <c r="F365" s="104" t="s">
        <v>238</v>
      </c>
      <c r="G365" s="223">
        <f>G367</f>
        <v>35600.9</v>
      </c>
    </row>
    <row r="366" spans="1:7" s="10" customFormat="1" ht="38.450000000000003" customHeight="1">
      <c r="A366" s="489"/>
      <c r="B366" s="489"/>
      <c r="C366" s="489"/>
      <c r="D366" s="489"/>
      <c r="E366" s="491"/>
      <c r="F366" s="75" t="s">
        <v>69</v>
      </c>
      <c r="G366" s="113"/>
    </row>
    <row r="367" spans="1:7" s="10" customFormat="1" ht="17.45" customHeight="1">
      <c r="A367" s="489"/>
      <c r="B367" s="489"/>
      <c r="C367" s="489"/>
      <c r="D367" s="489"/>
      <c r="E367" s="491"/>
      <c r="F367" s="65" t="s">
        <v>70</v>
      </c>
      <c r="G367" s="113">
        <f>+G368</f>
        <v>35600.9</v>
      </c>
    </row>
    <row r="368" spans="1:7" s="10" customFormat="1" ht="17.45" customHeight="1">
      <c r="A368" s="489"/>
      <c r="B368" s="489"/>
      <c r="C368" s="489"/>
      <c r="D368" s="489"/>
      <c r="E368" s="491"/>
      <c r="F368" s="65" t="s">
        <v>71</v>
      </c>
      <c r="G368" s="113">
        <f>+G369</f>
        <v>35600.9</v>
      </c>
    </row>
    <row r="369" spans="1:7" s="10" customFormat="1" ht="17.45" customHeight="1">
      <c r="A369" s="489"/>
      <c r="B369" s="489"/>
      <c r="C369" s="489"/>
      <c r="D369" s="489"/>
      <c r="E369" s="491"/>
      <c r="F369" s="65" t="s">
        <v>72</v>
      </c>
      <c r="G369" s="113">
        <f>+G370</f>
        <v>35600.9</v>
      </c>
    </row>
    <row r="370" spans="1:7" s="10" customFormat="1" ht="28.5" customHeight="1">
      <c r="A370" s="489"/>
      <c r="B370" s="489"/>
      <c r="C370" s="489"/>
      <c r="D370" s="489"/>
      <c r="E370" s="491"/>
      <c r="F370" s="75" t="s">
        <v>73</v>
      </c>
      <c r="G370" s="113">
        <f>G371</f>
        <v>35600.9</v>
      </c>
    </row>
    <row r="371" spans="1:7" s="10" customFormat="1" ht="36" customHeight="1">
      <c r="A371" s="489"/>
      <c r="B371" s="489"/>
      <c r="C371" s="489"/>
      <c r="D371" s="489"/>
      <c r="E371" s="491"/>
      <c r="F371" s="75" t="s">
        <v>74</v>
      </c>
      <c r="G371" s="113">
        <f>'havelvac 11'!D2059</f>
        <v>35600.9</v>
      </c>
    </row>
    <row r="372" spans="1:7" s="10" customFormat="1" ht="22.9" customHeight="1">
      <c r="A372" s="489"/>
      <c r="B372" s="489"/>
      <c r="C372" s="489"/>
      <c r="D372" s="489"/>
      <c r="E372" s="491">
        <v>11004</v>
      </c>
      <c r="F372" s="65" t="s">
        <v>30</v>
      </c>
      <c r="G372" s="218">
        <f>G374</f>
        <v>-1293.5999999999999</v>
      </c>
    </row>
    <row r="373" spans="1:7" s="10" customFormat="1" ht="28.5" customHeight="1">
      <c r="A373" s="489"/>
      <c r="B373" s="489"/>
      <c r="C373" s="489"/>
      <c r="D373" s="489"/>
      <c r="E373" s="491"/>
      <c r="F373" s="75" t="s">
        <v>67</v>
      </c>
      <c r="G373" s="177"/>
    </row>
    <row r="374" spans="1:7" s="10" customFormat="1" ht="36" customHeight="1">
      <c r="A374" s="489"/>
      <c r="B374" s="489"/>
      <c r="C374" s="489"/>
      <c r="D374" s="489"/>
      <c r="E374" s="491"/>
      <c r="F374" s="104" t="s">
        <v>68</v>
      </c>
      <c r="G374" s="223">
        <f t="shared" ref="G374:G379" si="1">G375</f>
        <v>-1293.5999999999999</v>
      </c>
    </row>
    <row r="375" spans="1:7" s="10" customFormat="1" ht="40.15" customHeight="1">
      <c r="A375" s="489"/>
      <c r="B375" s="489"/>
      <c r="C375" s="489"/>
      <c r="D375" s="489"/>
      <c r="E375" s="491"/>
      <c r="F375" s="75" t="s">
        <v>69</v>
      </c>
      <c r="G375" s="177">
        <f t="shared" si="1"/>
        <v>-1293.5999999999999</v>
      </c>
    </row>
    <row r="376" spans="1:7" s="10" customFormat="1" ht="20.45" customHeight="1">
      <c r="A376" s="489"/>
      <c r="B376" s="489"/>
      <c r="C376" s="489"/>
      <c r="D376" s="489"/>
      <c r="E376" s="491"/>
      <c r="F376" s="65" t="s">
        <v>70</v>
      </c>
      <c r="G376" s="177">
        <f t="shared" si="1"/>
        <v>-1293.5999999999999</v>
      </c>
    </row>
    <row r="377" spans="1:7" s="10" customFormat="1" ht="20.45" customHeight="1">
      <c r="A377" s="489"/>
      <c r="B377" s="489"/>
      <c r="C377" s="489"/>
      <c r="D377" s="489"/>
      <c r="E377" s="491"/>
      <c r="F377" s="65" t="s">
        <v>71</v>
      </c>
      <c r="G377" s="177">
        <f t="shared" si="1"/>
        <v>-1293.5999999999999</v>
      </c>
    </row>
    <row r="378" spans="1:7" s="10" customFormat="1" ht="20.45" customHeight="1">
      <c r="A378" s="489"/>
      <c r="B378" s="489"/>
      <c r="C378" s="489"/>
      <c r="D378" s="489"/>
      <c r="E378" s="491"/>
      <c r="F378" s="65" t="s">
        <v>72</v>
      </c>
      <c r="G378" s="177">
        <f t="shared" si="1"/>
        <v>-1293.5999999999999</v>
      </c>
    </row>
    <row r="379" spans="1:7" s="10" customFormat="1" ht="22.9" customHeight="1">
      <c r="A379" s="489"/>
      <c r="B379" s="489"/>
      <c r="C379" s="489"/>
      <c r="D379" s="489"/>
      <c r="E379" s="491"/>
      <c r="F379" s="75" t="s">
        <v>73</v>
      </c>
      <c r="G379" s="177">
        <f t="shared" si="1"/>
        <v>-1293.5999999999999</v>
      </c>
    </row>
    <row r="380" spans="1:7" s="10" customFormat="1" ht="38.25" customHeight="1">
      <c r="A380" s="489"/>
      <c r="B380" s="489"/>
      <c r="C380" s="489"/>
      <c r="D380" s="489"/>
      <c r="E380" s="491"/>
      <c r="F380" s="75" t="s">
        <v>74</v>
      </c>
      <c r="G380" s="177">
        <f>'havelvac 11'!D282</f>
        <v>-1293.5999999999999</v>
      </c>
    </row>
    <row r="381" spans="1:7" s="10" customFormat="1" ht="25.15" customHeight="1">
      <c r="A381" s="489"/>
      <c r="B381" s="489" t="s">
        <v>75</v>
      </c>
      <c r="C381" s="499"/>
      <c r="D381" s="489"/>
      <c r="E381" s="506"/>
      <c r="F381" s="65" t="s">
        <v>76</v>
      </c>
      <c r="G381" s="217">
        <f>G383</f>
        <v>3416314.4013999994</v>
      </c>
    </row>
    <row r="382" spans="1:7" s="10" customFormat="1" ht="16.899999999999999" customHeight="1">
      <c r="A382" s="489"/>
      <c r="B382" s="489"/>
      <c r="C382" s="499"/>
      <c r="D382" s="489"/>
      <c r="E382" s="506"/>
      <c r="F382" s="75" t="s">
        <v>61</v>
      </c>
      <c r="G382" s="217"/>
    </row>
    <row r="383" spans="1:7" s="10" customFormat="1" ht="25.15" customHeight="1">
      <c r="A383" s="489"/>
      <c r="B383" s="489"/>
      <c r="C383" s="489" t="s">
        <v>64</v>
      </c>
      <c r="D383" s="489"/>
      <c r="E383" s="506"/>
      <c r="F383" s="65" t="s">
        <v>77</v>
      </c>
      <c r="G383" s="217">
        <f>G385</f>
        <v>3416314.4013999994</v>
      </c>
    </row>
    <row r="384" spans="1:7" s="10" customFormat="1" ht="21" customHeight="1">
      <c r="A384" s="489"/>
      <c r="B384" s="489"/>
      <c r="C384" s="489"/>
      <c r="D384" s="489"/>
      <c r="E384" s="506"/>
      <c r="F384" s="75" t="s">
        <v>61</v>
      </c>
      <c r="G384" s="217"/>
    </row>
    <row r="385" spans="1:7" s="10" customFormat="1" ht="21" customHeight="1">
      <c r="A385" s="489"/>
      <c r="B385" s="489"/>
      <c r="C385" s="489"/>
      <c r="D385" s="489" t="s">
        <v>66</v>
      </c>
      <c r="E385" s="506"/>
      <c r="F385" s="131" t="s">
        <v>12</v>
      </c>
      <c r="G385" s="217">
        <f>G387+G473+G482+G491+G577+G656+G663</f>
        <v>3416314.4013999994</v>
      </c>
    </row>
    <row r="386" spans="1:7" s="10" customFormat="1" ht="21" customHeight="1">
      <c r="A386" s="489"/>
      <c r="B386" s="489"/>
      <c r="C386" s="489"/>
      <c r="D386" s="489"/>
      <c r="E386" s="506"/>
      <c r="F386" s="132" t="s">
        <v>61</v>
      </c>
      <c r="G386" s="217"/>
    </row>
    <row r="387" spans="1:7" s="10" customFormat="1" ht="28.5" customHeight="1">
      <c r="A387" s="489"/>
      <c r="B387" s="489"/>
      <c r="C387" s="489"/>
      <c r="D387" s="489"/>
      <c r="E387" s="491">
        <v>11002</v>
      </c>
      <c r="F387" s="65" t="s">
        <v>24</v>
      </c>
      <c r="G387" s="217">
        <f>G389+G396+G403+G410+G417+G424+G431+G438+G445+G452+G459+G466</f>
        <v>4197268.2783999993</v>
      </c>
    </row>
    <row r="388" spans="1:7" s="10" customFormat="1" ht="21" customHeight="1">
      <c r="A388" s="489"/>
      <c r="B388" s="489"/>
      <c r="C388" s="489"/>
      <c r="D388" s="489"/>
      <c r="E388" s="491"/>
      <c r="F388" s="75" t="s">
        <v>61</v>
      </c>
      <c r="G388" s="217"/>
    </row>
    <row r="389" spans="1:7" s="10" customFormat="1" ht="38.450000000000003" customHeight="1">
      <c r="A389" s="489"/>
      <c r="B389" s="489"/>
      <c r="C389" s="489"/>
      <c r="D389" s="489"/>
      <c r="E389" s="491"/>
      <c r="F389" s="104" t="s">
        <v>90</v>
      </c>
      <c r="G389" s="223">
        <f>G391</f>
        <v>705872.3</v>
      </c>
    </row>
    <row r="390" spans="1:7" s="10" customFormat="1" ht="33.6" customHeight="1">
      <c r="A390" s="489"/>
      <c r="B390" s="489"/>
      <c r="C390" s="489"/>
      <c r="D390" s="489"/>
      <c r="E390" s="491"/>
      <c r="F390" s="132" t="s">
        <v>69</v>
      </c>
      <c r="G390" s="113"/>
    </row>
    <row r="391" spans="1:7" s="10" customFormat="1" ht="20.45" customHeight="1">
      <c r="A391" s="489"/>
      <c r="B391" s="489"/>
      <c r="C391" s="489"/>
      <c r="D391" s="489"/>
      <c r="E391" s="491"/>
      <c r="F391" s="131" t="s">
        <v>70</v>
      </c>
      <c r="G391" s="113">
        <f>G392</f>
        <v>705872.3</v>
      </c>
    </row>
    <row r="392" spans="1:7" s="10" customFormat="1" ht="20.45" customHeight="1">
      <c r="A392" s="489"/>
      <c r="B392" s="489"/>
      <c r="C392" s="489"/>
      <c r="D392" s="489"/>
      <c r="E392" s="491"/>
      <c r="F392" s="131" t="s">
        <v>71</v>
      </c>
      <c r="G392" s="113">
        <f>G393</f>
        <v>705872.3</v>
      </c>
    </row>
    <row r="393" spans="1:7" s="10" customFormat="1" ht="20.45" customHeight="1">
      <c r="A393" s="489"/>
      <c r="B393" s="489"/>
      <c r="C393" s="489"/>
      <c r="D393" s="489"/>
      <c r="E393" s="491"/>
      <c r="F393" s="131" t="s">
        <v>72</v>
      </c>
      <c r="G393" s="113">
        <f>G394</f>
        <v>705872.3</v>
      </c>
    </row>
    <row r="394" spans="1:7" s="10" customFormat="1" ht="28.5" customHeight="1">
      <c r="A394" s="489"/>
      <c r="B394" s="489"/>
      <c r="C394" s="489"/>
      <c r="D394" s="489"/>
      <c r="E394" s="491"/>
      <c r="F394" s="132" t="s">
        <v>73</v>
      </c>
      <c r="G394" s="113">
        <f>G395</f>
        <v>705872.3</v>
      </c>
    </row>
    <row r="395" spans="1:7" s="10" customFormat="1" ht="32.450000000000003" customHeight="1">
      <c r="A395" s="489"/>
      <c r="B395" s="489"/>
      <c r="C395" s="489"/>
      <c r="D395" s="489"/>
      <c r="E395" s="491"/>
      <c r="F395" s="132" t="s">
        <v>74</v>
      </c>
      <c r="G395" s="113">
        <f>'havelvac 11'!D46</f>
        <v>705872.3</v>
      </c>
    </row>
    <row r="396" spans="1:7" s="10" customFormat="1" ht="36" customHeight="1">
      <c r="A396" s="489"/>
      <c r="B396" s="489"/>
      <c r="C396" s="489"/>
      <c r="D396" s="489"/>
      <c r="E396" s="491"/>
      <c r="F396" s="104" t="s">
        <v>68</v>
      </c>
      <c r="G396" s="223">
        <f>G398</f>
        <v>104031.6</v>
      </c>
    </row>
    <row r="397" spans="1:7" s="10" customFormat="1" ht="34.15" customHeight="1">
      <c r="A397" s="489"/>
      <c r="B397" s="489"/>
      <c r="C397" s="489"/>
      <c r="D397" s="489"/>
      <c r="E397" s="491"/>
      <c r="F397" s="75" t="s">
        <v>69</v>
      </c>
      <c r="G397" s="113"/>
    </row>
    <row r="398" spans="1:7" s="10" customFormat="1" ht="23.45" customHeight="1">
      <c r="A398" s="489"/>
      <c r="B398" s="489"/>
      <c r="C398" s="489"/>
      <c r="D398" s="489"/>
      <c r="E398" s="491"/>
      <c r="F398" s="131" t="s">
        <v>70</v>
      </c>
      <c r="G398" s="113">
        <f>G399</f>
        <v>104031.6</v>
      </c>
    </row>
    <row r="399" spans="1:7" s="10" customFormat="1" ht="23.45" customHeight="1">
      <c r="A399" s="489"/>
      <c r="B399" s="489"/>
      <c r="C399" s="489"/>
      <c r="D399" s="489"/>
      <c r="E399" s="491"/>
      <c r="F399" s="131" t="s">
        <v>71</v>
      </c>
      <c r="G399" s="113">
        <f>G400</f>
        <v>104031.6</v>
      </c>
    </row>
    <row r="400" spans="1:7" s="10" customFormat="1" ht="23.45" customHeight="1">
      <c r="A400" s="489"/>
      <c r="B400" s="489"/>
      <c r="C400" s="489"/>
      <c r="D400" s="489"/>
      <c r="E400" s="491"/>
      <c r="F400" s="131" t="s">
        <v>72</v>
      </c>
      <c r="G400" s="113">
        <f>G401</f>
        <v>104031.6</v>
      </c>
    </row>
    <row r="401" spans="1:7" s="10" customFormat="1" ht="28.5" customHeight="1">
      <c r="A401" s="489"/>
      <c r="B401" s="489"/>
      <c r="C401" s="489"/>
      <c r="D401" s="489"/>
      <c r="E401" s="491"/>
      <c r="F401" s="75" t="s">
        <v>73</v>
      </c>
      <c r="G401" s="113">
        <f>G402</f>
        <v>104031.6</v>
      </c>
    </row>
    <row r="402" spans="1:7" s="10" customFormat="1" ht="36.6" customHeight="1">
      <c r="A402" s="489"/>
      <c r="B402" s="489"/>
      <c r="C402" s="489"/>
      <c r="D402" s="489"/>
      <c r="E402" s="491"/>
      <c r="F402" s="75" t="s">
        <v>74</v>
      </c>
      <c r="G402" s="113">
        <f>'havelvac 11'!D254</f>
        <v>104031.6</v>
      </c>
    </row>
    <row r="403" spans="1:7" s="10" customFormat="1" ht="28.5" customHeight="1">
      <c r="A403" s="489"/>
      <c r="B403" s="489"/>
      <c r="C403" s="489"/>
      <c r="D403" s="489"/>
      <c r="E403" s="491"/>
      <c r="F403" s="104" t="s">
        <v>239</v>
      </c>
      <c r="G403" s="223">
        <f>G405</f>
        <v>335628.6</v>
      </c>
    </row>
    <row r="404" spans="1:7" s="10" customFormat="1" ht="36" customHeight="1">
      <c r="A404" s="489"/>
      <c r="B404" s="489"/>
      <c r="C404" s="489"/>
      <c r="D404" s="489"/>
      <c r="E404" s="491"/>
      <c r="F404" s="75" t="s">
        <v>69</v>
      </c>
      <c r="G404" s="113"/>
    </row>
    <row r="405" spans="1:7" s="10" customFormat="1" ht="20.45" customHeight="1">
      <c r="A405" s="489"/>
      <c r="B405" s="489"/>
      <c r="C405" s="489"/>
      <c r="D405" s="489"/>
      <c r="E405" s="491"/>
      <c r="F405" s="65" t="s">
        <v>70</v>
      </c>
      <c r="G405" s="113">
        <f>G406</f>
        <v>335628.6</v>
      </c>
    </row>
    <row r="406" spans="1:7" s="10" customFormat="1" ht="20.45" customHeight="1">
      <c r="A406" s="489"/>
      <c r="B406" s="489"/>
      <c r="C406" s="489"/>
      <c r="D406" s="489"/>
      <c r="E406" s="491"/>
      <c r="F406" s="65" t="s">
        <v>71</v>
      </c>
      <c r="G406" s="113">
        <f>G407</f>
        <v>335628.6</v>
      </c>
    </row>
    <row r="407" spans="1:7" s="10" customFormat="1" ht="20.45" customHeight="1">
      <c r="A407" s="489"/>
      <c r="B407" s="489"/>
      <c r="C407" s="489"/>
      <c r="D407" s="489"/>
      <c r="E407" s="491"/>
      <c r="F407" s="65" t="s">
        <v>72</v>
      </c>
      <c r="G407" s="113">
        <f>G408</f>
        <v>335628.6</v>
      </c>
    </row>
    <row r="408" spans="1:7" s="10" customFormat="1" ht="28.5" customHeight="1">
      <c r="A408" s="489"/>
      <c r="B408" s="489"/>
      <c r="C408" s="489"/>
      <c r="D408" s="489"/>
      <c r="E408" s="491"/>
      <c r="F408" s="75" t="s">
        <v>73</v>
      </c>
      <c r="G408" s="113">
        <f>G409</f>
        <v>335628.6</v>
      </c>
    </row>
    <row r="409" spans="1:7" s="10" customFormat="1" ht="36.6" customHeight="1">
      <c r="A409" s="489"/>
      <c r="B409" s="489"/>
      <c r="C409" s="489"/>
      <c r="D409" s="489"/>
      <c r="E409" s="491"/>
      <c r="F409" s="75" t="s">
        <v>74</v>
      </c>
      <c r="G409" s="113">
        <f>'havelvac 11'!D569</f>
        <v>335628.6</v>
      </c>
    </row>
    <row r="410" spans="1:7" s="10" customFormat="1" ht="28.5" customHeight="1">
      <c r="A410" s="489"/>
      <c r="B410" s="489"/>
      <c r="C410" s="489"/>
      <c r="D410" s="489"/>
      <c r="E410" s="491"/>
      <c r="F410" s="104" t="s">
        <v>235</v>
      </c>
      <c r="G410" s="223">
        <f>G412</f>
        <v>991570.17839999998</v>
      </c>
    </row>
    <row r="411" spans="1:7" s="10" customFormat="1" ht="44.25" customHeight="1">
      <c r="A411" s="489"/>
      <c r="B411" s="489"/>
      <c r="C411" s="489"/>
      <c r="D411" s="489"/>
      <c r="E411" s="491"/>
      <c r="F411" s="75" t="s">
        <v>69</v>
      </c>
      <c r="G411" s="113"/>
    </row>
    <row r="412" spans="1:7" s="10" customFormat="1" ht="21.6" customHeight="1">
      <c r="A412" s="489"/>
      <c r="B412" s="489"/>
      <c r="C412" s="489"/>
      <c r="D412" s="489"/>
      <c r="E412" s="491"/>
      <c r="F412" s="65" t="s">
        <v>70</v>
      </c>
      <c r="G412" s="113">
        <f>G413</f>
        <v>991570.17839999998</v>
      </c>
    </row>
    <row r="413" spans="1:7" s="10" customFormat="1" ht="21.6" customHeight="1">
      <c r="A413" s="489"/>
      <c r="B413" s="489"/>
      <c r="C413" s="489"/>
      <c r="D413" s="489"/>
      <c r="E413" s="491"/>
      <c r="F413" s="65" t="s">
        <v>71</v>
      </c>
      <c r="G413" s="113">
        <f>G414</f>
        <v>991570.17839999998</v>
      </c>
    </row>
    <row r="414" spans="1:7" s="10" customFormat="1" ht="21.6" customHeight="1">
      <c r="A414" s="489"/>
      <c r="B414" s="489"/>
      <c r="C414" s="489"/>
      <c r="D414" s="489"/>
      <c r="E414" s="491"/>
      <c r="F414" s="65" t="s">
        <v>72</v>
      </c>
      <c r="G414" s="113">
        <f>G415</f>
        <v>991570.17839999998</v>
      </c>
    </row>
    <row r="415" spans="1:7" s="10" customFormat="1" ht="28.5" customHeight="1">
      <c r="A415" s="489"/>
      <c r="B415" s="489"/>
      <c r="C415" s="489"/>
      <c r="D415" s="489"/>
      <c r="E415" s="491"/>
      <c r="F415" s="75" t="s">
        <v>73</v>
      </c>
      <c r="G415" s="113">
        <f>G416</f>
        <v>991570.17839999998</v>
      </c>
    </row>
    <row r="416" spans="1:7" s="10" customFormat="1" ht="35.450000000000003" customHeight="1">
      <c r="A416" s="489"/>
      <c r="B416" s="489"/>
      <c r="C416" s="489"/>
      <c r="D416" s="489"/>
      <c r="E416" s="491"/>
      <c r="F416" s="75" t="s">
        <v>74</v>
      </c>
      <c r="G416" s="113">
        <f>'havelvac 11'!D711</f>
        <v>991570.17839999998</v>
      </c>
    </row>
    <row r="417" spans="1:7" s="10" customFormat="1" ht="28.5" customHeight="1">
      <c r="A417" s="489"/>
      <c r="B417" s="489"/>
      <c r="C417" s="489"/>
      <c r="D417" s="489"/>
      <c r="E417" s="491"/>
      <c r="F417" s="104" t="s">
        <v>240</v>
      </c>
      <c r="G417" s="223">
        <f>G419</f>
        <v>676249.3</v>
      </c>
    </row>
    <row r="418" spans="1:7" s="10" customFormat="1" ht="34.9" customHeight="1">
      <c r="A418" s="489"/>
      <c r="B418" s="489"/>
      <c r="C418" s="489"/>
      <c r="D418" s="489"/>
      <c r="E418" s="491"/>
      <c r="F418" s="75" t="s">
        <v>69</v>
      </c>
      <c r="G418" s="113"/>
    </row>
    <row r="419" spans="1:7" s="10" customFormat="1" ht="21" customHeight="1">
      <c r="A419" s="489"/>
      <c r="B419" s="489"/>
      <c r="C419" s="489"/>
      <c r="D419" s="489"/>
      <c r="E419" s="491"/>
      <c r="F419" s="65" t="s">
        <v>70</v>
      </c>
      <c r="G419" s="113">
        <f>G420</f>
        <v>676249.3</v>
      </c>
    </row>
    <row r="420" spans="1:7" s="10" customFormat="1" ht="21" customHeight="1">
      <c r="A420" s="489"/>
      <c r="B420" s="489"/>
      <c r="C420" s="489"/>
      <c r="D420" s="489"/>
      <c r="E420" s="491"/>
      <c r="F420" s="65" t="s">
        <v>71</v>
      </c>
      <c r="G420" s="113">
        <f>G421</f>
        <v>676249.3</v>
      </c>
    </row>
    <row r="421" spans="1:7" s="10" customFormat="1" ht="21" customHeight="1">
      <c r="A421" s="489"/>
      <c r="B421" s="489"/>
      <c r="C421" s="489"/>
      <c r="D421" s="489"/>
      <c r="E421" s="491"/>
      <c r="F421" s="65" t="s">
        <v>72</v>
      </c>
      <c r="G421" s="113">
        <f>G422</f>
        <v>676249.3</v>
      </c>
    </row>
    <row r="422" spans="1:7" s="10" customFormat="1" ht="28.5" customHeight="1">
      <c r="A422" s="489"/>
      <c r="B422" s="489"/>
      <c r="C422" s="489"/>
      <c r="D422" s="489"/>
      <c r="E422" s="491"/>
      <c r="F422" s="75" t="s">
        <v>73</v>
      </c>
      <c r="G422" s="113">
        <f>G423</f>
        <v>676249.3</v>
      </c>
    </row>
    <row r="423" spans="1:7" s="10" customFormat="1" ht="37.9" customHeight="1">
      <c r="A423" s="489"/>
      <c r="B423" s="489"/>
      <c r="C423" s="489"/>
      <c r="D423" s="489"/>
      <c r="E423" s="491"/>
      <c r="F423" s="75" t="s">
        <v>74</v>
      </c>
      <c r="G423" s="113">
        <f>'havelvac 11'!D882</f>
        <v>676249.3</v>
      </c>
    </row>
    <row r="424" spans="1:7" s="10" customFormat="1" ht="28.5" customHeight="1">
      <c r="A424" s="489"/>
      <c r="B424" s="489"/>
      <c r="C424" s="489"/>
      <c r="D424" s="489"/>
      <c r="E424" s="491"/>
      <c r="F424" s="104" t="s">
        <v>241</v>
      </c>
      <c r="G424" s="223">
        <f>G426</f>
        <v>97301.4</v>
      </c>
    </row>
    <row r="425" spans="1:7" s="10" customFormat="1" ht="37.15" customHeight="1">
      <c r="A425" s="489"/>
      <c r="B425" s="489"/>
      <c r="C425" s="489"/>
      <c r="D425" s="489"/>
      <c r="E425" s="491"/>
      <c r="F425" s="75" t="s">
        <v>69</v>
      </c>
      <c r="G425" s="113"/>
    </row>
    <row r="426" spans="1:7" s="10" customFormat="1" ht="22.15" customHeight="1">
      <c r="A426" s="489"/>
      <c r="B426" s="489"/>
      <c r="C426" s="489"/>
      <c r="D426" s="489"/>
      <c r="E426" s="491"/>
      <c r="F426" s="65" t="s">
        <v>70</v>
      </c>
      <c r="G426" s="113">
        <f>G427</f>
        <v>97301.4</v>
      </c>
    </row>
    <row r="427" spans="1:7" s="10" customFormat="1" ht="22.15" customHeight="1">
      <c r="A427" s="489"/>
      <c r="B427" s="489"/>
      <c r="C427" s="489"/>
      <c r="D427" s="489"/>
      <c r="E427" s="491"/>
      <c r="F427" s="65" t="s">
        <v>71</v>
      </c>
      <c r="G427" s="113">
        <f>G428</f>
        <v>97301.4</v>
      </c>
    </row>
    <row r="428" spans="1:7" s="10" customFormat="1" ht="22.15" customHeight="1">
      <c r="A428" s="489"/>
      <c r="B428" s="489"/>
      <c r="C428" s="489"/>
      <c r="D428" s="489"/>
      <c r="E428" s="491"/>
      <c r="F428" s="65" t="s">
        <v>72</v>
      </c>
      <c r="G428" s="113">
        <f>G429</f>
        <v>97301.4</v>
      </c>
    </row>
    <row r="429" spans="1:7" s="10" customFormat="1" ht="28.5" customHeight="1">
      <c r="A429" s="489"/>
      <c r="B429" s="489"/>
      <c r="C429" s="489"/>
      <c r="D429" s="489"/>
      <c r="E429" s="491"/>
      <c r="F429" s="75" t="s">
        <v>73</v>
      </c>
      <c r="G429" s="113">
        <f>G430</f>
        <v>97301.4</v>
      </c>
    </row>
    <row r="430" spans="1:7" s="10" customFormat="1" ht="37.9" customHeight="1">
      <c r="A430" s="489"/>
      <c r="B430" s="489"/>
      <c r="C430" s="489"/>
      <c r="D430" s="489"/>
      <c r="E430" s="491"/>
      <c r="F430" s="75" t="s">
        <v>74</v>
      </c>
      <c r="G430" s="113">
        <f>'havelvac 11'!D1042</f>
        <v>97301.4</v>
      </c>
    </row>
    <row r="431" spans="1:7" s="10" customFormat="1" ht="28.5" customHeight="1">
      <c r="A431" s="489"/>
      <c r="B431" s="489"/>
      <c r="C431" s="489"/>
      <c r="D431" s="489"/>
      <c r="E431" s="491"/>
      <c r="F431" s="104" t="s">
        <v>236</v>
      </c>
      <c r="G431" s="223">
        <f>G433</f>
        <v>243722</v>
      </c>
    </row>
    <row r="432" spans="1:7" s="10" customFormat="1" ht="38.450000000000003" customHeight="1">
      <c r="A432" s="489"/>
      <c r="B432" s="489"/>
      <c r="C432" s="489"/>
      <c r="D432" s="489"/>
      <c r="E432" s="491"/>
      <c r="F432" s="75" t="s">
        <v>69</v>
      </c>
      <c r="G432" s="113"/>
    </row>
    <row r="433" spans="1:7" s="10" customFormat="1" ht="21.6" customHeight="1">
      <c r="A433" s="489"/>
      <c r="B433" s="489"/>
      <c r="C433" s="489"/>
      <c r="D433" s="489"/>
      <c r="E433" s="491"/>
      <c r="F433" s="65" t="s">
        <v>70</v>
      </c>
      <c r="G433" s="113">
        <f>G434</f>
        <v>243722</v>
      </c>
    </row>
    <row r="434" spans="1:7" s="10" customFormat="1" ht="21.6" customHeight="1">
      <c r="A434" s="489"/>
      <c r="B434" s="489"/>
      <c r="C434" s="489"/>
      <c r="D434" s="489"/>
      <c r="E434" s="491"/>
      <c r="F434" s="65" t="s">
        <v>71</v>
      </c>
      <c r="G434" s="113">
        <f>G435</f>
        <v>243722</v>
      </c>
    </row>
    <row r="435" spans="1:7" s="10" customFormat="1" ht="21.6" customHeight="1">
      <c r="A435" s="489"/>
      <c r="B435" s="489"/>
      <c r="C435" s="489"/>
      <c r="D435" s="489"/>
      <c r="E435" s="491"/>
      <c r="F435" s="65" t="s">
        <v>72</v>
      </c>
      <c r="G435" s="113">
        <f>G436</f>
        <v>243722</v>
      </c>
    </row>
    <row r="436" spans="1:7" s="10" customFormat="1" ht="28.5" customHeight="1">
      <c r="A436" s="489"/>
      <c r="B436" s="489"/>
      <c r="C436" s="489"/>
      <c r="D436" s="489"/>
      <c r="E436" s="491"/>
      <c r="F436" s="75" t="s">
        <v>73</v>
      </c>
      <c r="G436" s="113">
        <f>G437</f>
        <v>243722</v>
      </c>
    </row>
    <row r="437" spans="1:7" s="10" customFormat="1" ht="36" customHeight="1">
      <c r="A437" s="489"/>
      <c r="B437" s="489"/>
      <c r="C437" s="489"/>
      <c r="D437" s="489"/>
      <c r="E437" s="491"/>
      <c r="F437" s="75" t="s">
        <v>74</v>
      </c>
      <c r="G437" s="113">
        <f>'havelvac 11'!D1201</f>
        <v>243722</v>
      </c>
    </row>
    <row r="438" spans="1:7" s="10" customFormat="1" ht="28.5" customHeight="1">
      <c r="A438" s="489"/>
      <c r="B438" s="489"/>
      <c r="C438" s="489"/>
      <c r="D438" s="489"/>
      <c r="E438" s="491"/>
      <c r="F438" s="104" t="s">
        <v>242</v>
      </c>
      <c r="G438" s="223">
        <f>G440</f>
        <v>750142.7</v>
      </c>
    </row>
    <row r="439" spans="1:7" s="10" customFormat="1" ht="36" customHeight="1">
      <c r="A439" s="489"/>
      <c r="B439" s="489"/>
      <c r="C439" s="489"/>
      <c r="D439" s="489"/>
      <c r="E439" s="491"/>
      <c r="F439" s="75" t="s">
        <v>69</v>
      </c>
      <c r="G439" s="113"/>
    </row>
    <row r="440" spans="1:7" s="10" customFormat="1" ht="21.6" customHeight="1">
      <c r="A440" s="489"/>
      <c r="B440" s="489"/>
      <c r="C440" s="489"/>
      <c r="D440" s="489"/>
      <c r="E440" s="491"/>
      <c r="F440" s="65" t="s">
        <v>70</v>
      </c>
      <c r="G440" s="113">
        <f>G441</f>
        <v>750142.7</v>
      </c>
    </row>
    <row r="441" spans="1:7" s="10" customFormat="1" ht="21.6" customHeight="1">
      <c r="A441" s="489"/>
      <c r="B441" s="489"/>
      <c r="C441" s="489"/>
      <c r="D441" s="489"/>
      <c r="E441" s="491"/>
      <c r="F441" s="65" t="s">
        <v>71</v>
      </c>
      <c r="G441" s="113">
        <f>G442</f>
        <v>750142.7</v>
      </c>
    </row>
    <row r="442" spans="1:7" s="10" customFormat="1" ht="21.6" customHeight="1">
      <c r="A442" s="489"/>
      <c r="B442" s="489"/>
      <c r="C442" s="489"/>
      <c r="D442" s="489"/>
      <c r="E442" s="491"/>
      <c r="F442" s="65" t="s">
        <v>72</v>
      </c>
      <c r="G442" s="113">
        <f>G443</f>
        <v>750142.7</v>
      </c>
    </row>
    <row r="443" spans="1:7" s="10" customFormat="1" ht="28.5" customHeight="1">
      <c r="A443" s="489"/>
      <c r="B443" s="489"/>
      <c r="C443" s="489"/>
      <c r="D443" s="489"/>
      <c r="E443" s="491"/>
      <c r="F443" s="75" t="s">
        <v>73</v>
      </c>
      <c r="G443" s="113">
        <f>G444</f>
        <v>750142.7</v>
      </c>
    </row>
    <row r="444" spans="1:7" s="10" customFormat="1" ht="37.15" customHeight="1">
      <c r="A444" s="489"/>
      <c r="B444" s="489"/>
      <c r="C444" s="489"/>
      <c r="D444" s="489"/>
      <c r="E444" s="491"/>
      <c r="F444" s="75" t="s">
        <v>74</v>
      </c>
      <c r="G444" s="113">
        <f>'havelvac 11'!D1372</f>
        <v>750142.7</v>
      </c>
    </row>
    <row r="445" spans="1:7" s="10" customFormat="1" ht="28.5" customHeight="1">
      <c r="A445" s="489"/>
      <c r="B445" s="489"/>
      <c r="C445" s="489"/>
      <c r="D445" s="489"/>
      <c r="E445" s="491"/>
      <c r="F445" s="104" t="s">
        <v>243</v>
      </c>
      <c r="G445" s="223">
        <f>G447</f>
        <v>-104786.2</v>
      </c>
    </row>
    <row r="446" spans="1:7" s="10" customFormat="1" ht="36" customHeight="1">
      <c r="A446" s="489"/>
      <c r="B446" s="489"/>
      <c r="C446" s="489"/>
      <c r="D446" s="489"/>
      <c r="E446" s="491"/>
      <c r="F446" s="75" t="s">
        <v>69</v>
      </c>
      <c r="G446" s="113"/>
    </row>
    <row r="447" spans="1:7" s="10" customFormat="1" ht="21.6" customHeight="1">
      <c r="A447" s="489"/>
      <c r="B447" s="489"/>
      <c r="C447" s="489"/>
      <c r="D447" s="489"/>
      <c r="E447" s="491"/>
      <c r="F447" s="65" t="s">
        <v>70</v>
      </c>
      <c r="G447" s="113">
        <f>G448</f>
        <v>-104786.2</v>
      </c>
    </row>
    <row r="448" spans="1:7" s="10" customFormat="1" ht="21.6" customHeight="1">
      <c r="A448" s="489"/>
      <c r="B448" s="489"/>
      <c r="C448" s="489"/>
      <c r="D448" s="489"/>
      <c r="E448" s="491"/>
      <c r="F448" s="65" t="s">
        <v>71</v>
      </c>
      <c r="G448" s="113">
        <f>G449</f>
        <v>-104786.2</v>
      </c>
    </row>
    <row r="449" spans="1:7" s="10" customFormat="1" ht="21.6" customHeight="1">
      <c r="A449" s="489"/>
      <c r="B449" s="489"/>
      <c r="C449" s="489"/>
      <c r="D449" s="489"/>
      <c r="E449" s="491"/>
      <c r="F449" s="65" t="s">
        <v>72</v>
      </c>
      <c r="G449" s="113">
        <f>G450</f>
        <v>-104786.2</v>
      </c>
    </row>
    <row r="450" spans="1:7" s="10" customFormat="1" ht="28.5" customHeight="1">
      <c r="A450" s="489"/>
      <c r="B450" s="489"/>
      <c r="C450" s="489"/>
      <c r="D450" s="489"/>
      <c r="E450" s="491"/>
      <c r="F450" s="75" t="s">
        <v>73</v>
      </c>
      <c r="G450" s="113">
        <f>G451</f>
        <v>-104786.2</v>
      </c>
    </row>
    <row r="451" spans="1:7" s="10" customFormat="1" ht="32.450000000000003" customHeight="1">
      <c r="A451" s="489"/>
      <c r="B451" s="489"/>
      <c r="C451" s="489"/>
      <c r="D451" s="489"/>
      <c r="E451" s="491"/>
      <c r="F451" s="75" t="s">
        <v>74</v>
      </c>
      <c r="G451" s="113">
        <f>'havelvac 11'!D1535</f>
        <v>-104786.2</v>
      </c>
    </row>
    <row r="452" spans="1:7" s="10" customFormat="1" ht="28.5" customHeight="1">
      <c r="A452" s="489"/>
      <c r="B452" s="489"/>
      <c r="C452" s="489"/>
      <c r="D452" s="489"/>
      <c r="E452" s="491"/>
      <c r="F452" s="104" t="s">
        <v>244</v>
      </c>
      <c r="G452" s="223">
        <f>G454</f>
        <v>302407.40000000002</v>
      </c>
    </row>
    <row r="453" spans="1:7" s="10" customFormat="1" ht="36" customHeight="1">
      <c r="A453" s="489"/>
      <c r="B453" s="489"/>
      <c r="C453" s="489"/>
      <c r="D453" s="489"/>
      <c r="E453" s="491"/>
      <c r="F453" s="75" t="s">
        <v>69</v>
      </c>
      <c r="G453" s="113"/>
    </row>
    <row r="454" spans="1:7" s="10" customFormat="1" ht="19.149999999999999" customHeight="1">
      <c r="A454" s="489"/>
      <c r="B454" s="489"/>
      <c r="C454" s="489"/>
      <c r="D454" s="489"/>
      <c r="E454" s="491"/>
      <c r="F454" s="65" t="s">
        <v>70</v>
      </c>
      <c r="G454" s="113">
        <f>G455</f>
        <v>302407.40000000002</v>
      </c>
    </row>
    <row r="455" spans="1:7" s="10" customFormat="1" ht="19.149999999999999" customHeight="1">
      <c r="A455" s="489"/>
      <c r="B455" s="489"/>
      <c r="C455" s="489"/>
      <c r="D455" s="489"/>
      <c r="E455" s="491"/>
      <c r="F455" s="65" t="s">
        <v>71</v>
      </c>
      <c r="G455" s="113">
        <f>G456</f>
        <v>302407.40000000002</v>
      </c>
    </row>
    <row r="456" spans="1:7" s="10" customFormat="1" ht="19.149999999999999" customHeight="1">
      <c r="A456" s="489"/>
      <c r="B456" s="489"/>
      <c r="C456" s="489"/>
      <c r="D456" s="489"/>
      <c r="E456" s="491"/>
      <c r="F456" s="65" t="s">
        <v>72</v>
      </c>
      <c r="G456" s="113">
        <f>G457</f>
        <v>302407.40000000002</v>
      </c>
    </row>
    <row r="457" spans="1:7" s="10" customFormat="1" ht="28.5" customHeight="1">
      <c r="A457" s="489"/>
      <c r="B457" s="489"/>
      <c r="C457" s="489"/>
      <c r="D457" s="489"/>
      <c r="E457" s="491"/>
      <c r="F457" s="75" t="s">
        <v>73</v>
      </c>
      <c r="G457" s="113">
        <f>G458</f>
        <v>302407.40000000002</v>
      </c>
    </row>
    <row r="458" spans="1:7" s="10" customFormat="1" ht="34.9" customHeight="1">
      <c r="A458" s="489"/>
      <c r="B458" s="489"/>
      <c r="C458" s="489"/>
      <c r="D458" s="489"/>
      <c r="E458" s="491"/>
      <c r="F458" s="75" t="s">
        <v>74</v>
      </c>
      <c r="G458" s="113">
        <f>'havelvac 11'!D1738</f>
        <v>302407.40000000002</v>
      </c>
    </row>
    <row r="459" spans="1:7" s="10" customFormat="1" ht="28.5" customHeight="1">
      <c r="A459" s="489"/>
      <c r="B459" s="489"/>
      <c r="C459" s="489"/>
      <c r="D459" s="489"/>
      <c r="E459" s="491"/>
      <c r="F459" s="104" t="s">
        <v>313</v>
      </c>
      <c r="G459" s="223">
        <f>G461</f>
        <v>34211.800000000003</v>
      </c>
    </row>
    <row r="460" spans="1:7" s="10" customFormat="1" ht="34.15" customHeight="1">
      <c r="A460" s="489"/>
      <c r="B460" s="489"/>
      <c r="C460" s="489"/>
      <c r="D460" s="489"/>
      <c r="E460" s="491"/>
      <c r="F460" s="75" t="s">
        <v>69</v>
      </c>
      <c r="G460" s="113"/>
    </row>
    <row r="461" spans="1:7" s="10" customFormat="1" ht="20.45" customHeight="1">
      <c r="A461" s="489"/>
      <c r="B461" s="489"/>
      <c r="C461" s="489"/>
      <c r="D461" s="489"/>
      <c r="E461" s="491"/>
      <c r="F461" s="65" t="s">
        <v>70</v>
      </c>
      <c r="G461" s="113">
        <f>G462</f>
        <v>34211.800000000003</v>
      </c>
    </row>
    <row r="462" spans="1:7" s="10" customFormat="1" ht="20.45" customHeight="1">
      <c r="A462" s="489"/>
      <c r="B462" s="489"/>
      <c r="C462" s="489"/>
      <c r="D462" s="489"/>
      <c r="E462" s="491"/>
      <c r="F462" s="65" t="s">
        <v>71</v>
      </c>
      <c r="G462" s="113">
        <f>G463</f>
        <v>34211.800000000003</v>
      </c>
    </row>
    <row r="463" spans="1:7" s="10" customFormat="1" ht="20.45" customHeight="1">
      <c r="A463" s="489"/>
      <c r="B463" s="489"/>
      <c r="C463" s="489"/>
      <c r="D463" s="489"/>
      <c r="E463" s="491"/>
      <c r="F463" s="65" t="s">
        <v>72</v>
      </c>
      <c r="G463" s="113">
        <f>G464</f>
        <v>34211.800000000003</v>
      </c>
    </row>
    <row r="464" spans="1:7" s="10" customFormat="1" ht="28.5" customHeight="1">
      <c r="A464" s="489"/>
      <c r="B464" s="489"/>
      <c r="C464" s="489"/>
      <c r="D464" s="489"/>
      <c r="E464" s="491"/>
      <c r="F464" s="75" t="s">
        <v>73</v>
      </c>
      <c r="G464" s="113">
        <f>G465</f>
        <v>34211.800000000003</v>
      </c>
    </row>
    <row r="465" spans="1:7" s="10" customFormat="1" ht="34.9" customHeight="1">
      <c r="A465" s="489"/>
      <c r="B465" s="489"/>
      <c r="C465" s="489"/>
      <c r="D465" s="489"/>
      <c r="E465" s="491"/>
      <c r="F465" s="75" t="s">
        <v>74</v>
      </c>
      <c r="G465" s="113">
        <f>'havelvac 11'!D1920</f>
        <v>34211.800000000003</v>
      </c>
    </row>
    <row r="466" spans="1:7" s="10" customFormat="1" ht="28.5" customHeight="1">
      <c r="A466" s="489"/>
      <c r="B466" s="489"/>
      <c r="C466" s="489"/>
      <c r="D466" s="489"/>
      <c r="E466" s="491"/>
      <c r="F466" s="104" t="s">
        <v>238</v>
      </c>
      <c r="G466" s="223">
        <f>G468</f>
        <v>60917.2</v>
      </c>
    </row>
    <row r="467" spans="1:7" s="10" customFormat="1" ht="34.9" customHeight="1">
      <c r="A467" s="489"/>
      <c r="B467" s="489"/>
      <c r="C467" s="489"/>
      <c r="D467" s="489"/>
      <c r="E467" s="491"/>
      <c r="F467" s="75" t="s">
        <v>69</v>
      </c>
      <c r="G467" s="113"/>
    </row>
    <row r="468" spans="1:7" s="19" customFormat="1" ht="22.15" customHeight="1">
      <c r="A468" s="489"/>
      <c r="B468" s="489"/>
      <c r="C468" s="489"/>
      <c r="D468" s="489"/>
      <c r="E468" s="491"/>
      <c r="F468" s="65" t="s">
        <v>70</v>
      </c>
      <c r="G468" s="113">
        <f>G469</f>
        <v>60917.2</v>
      </c>
    </row>
    <row r="469" spans="1:7" s="19" customFormat="1" ht="22.15" customHeight="1">
      <c r="A469" s="489"/>
      <c r="B469" s="489"/>
      <c r="C469" s="489"/>
      <c r="D469" s="489"/>
      <c r="E469" s="491"/>
      <c r="F469" s="65" t="s">
        <v>71</v>
      </c>
      <c r="G469" s="113">
        <f>G470</f>
        <v>60917.2</v>
      </c>
    </row>
    <row r="470" spans="1:7" s="19" customFormat="1" ht="22.15" customHeight="1">
      <c r="A470" s="489"/>
      <c r="B470" s="489"/>
      <c r="C470" s="489"/>
      <c r="D470" s="489"/>
      <c r="E470" s="491"/>
      <c r="F470" s="65" t="s">
        <v>72</v>
      </c>
      <c r="G470" s="113">
        <f>G471</f>
        <v>60917.2</v>
      </c>
    </row>
    <row r="471" spans="1:7" s="19" customFormat="1" ht="28.5" customHeight="1">
      <c r="A471" s="489"/>
      <c r="B471" s="489"/>
      <c r="C471" s="489"/>
      <c r="D471" s="489"/>
      <c r="E471" s="491"/>
      <c r="F471" s="75" t="s">
        <v>73</v>
      </c>
      <c r="G471" s="113">
        <f>G472</f>
        <v>60917.2</v>
      </c>
    </row>
    <row r="472" spans="1:7" s="19" customFormat="1" ht="35.450000000000003" customHeight="1">
      <c r="A472" s="489"/>
      <c r="B472" s="489"/>
      <c r="C472" s="489"/>
      <c r="D472" s="489"/>
      <c r="E472" s="491"/>
      <c r="F472" s="75" t="s">
        <v>74</v>
      </c>
      <c r="G472" s="113">
        <f>'havelvac 11'!D2073</f>
        <v>60917.2</v>
      </c>
    </row>
    <row r="473" spans="1:7" s="19" customFormat="1" ht="28.5" customHeight="1">
      <c r="A473" s="489"/>
      <c r="B473" s="489"/>
      <c r="C473" s="489"/>
      <c r="D473" s="489"/>
      <c r="E473" s="491">
        <v>11005</v>
      </c>
      <c r="F473" s="105" t="s">
        <v>33</v>
      </c>
      <c r="G473" s="222">
        <f>G475</f>
        <v>-1435.1</v>
      </c>
    </row>
    <row r="474" spans="1:7" s="19" customFormat="1" ht="20.25" customHeight="1">
      <c r="A474" s="489"/>
      <c r="B474" s="489"/>
      <c r="C474" s="489"/>
      <c r="D474" s="489"/>
      <c r="E474" s="491"/>
      <c r="F474" s="75" t="s">
        <v>67</v>
      </c>
      <c r="G474" s="218"/>
    </row>
    <row r="475" spans="1:7" s="19" customFormat="1" ht="40.5" customHeight="1">
      <c r="A475" s="489"/>
      <c r="B475" s="489"/>
      <c r="C475" s="489"/>
      <c r="D475" s="489"/>
      <c r="E475" s="491"/>
      <c r="F475" s="104" t="s">
        <v>68</v>
      </c>
      <c r="G475" s="106">
        <f t="shared" ref="G475:G480" si="2">G476</f>
        <v>-1435.1</v>
      </c>
    </row>
    <row r="476" spans="1:7" s="19" customFormat="1" ht="40.5" customHeight="1">
      <c r="A476" s="489"/>
      <c r="B476" s="489"/>
      <c r="C476" s="489"/>
      <c r="D476" s="489"/>
      <c r="E476" s="491"/>
      <c r="F476" s="75" t="s">
        <v>69</v>
      </c>
      <c r="G476" s="177">
        <f t="shared" si="2"/>
        <v>-1435.1</v>
      </c>
    </row>
    <row r="477" spans="1:7" s="19" customFormat="1" ht="18.75" customHeight="1">
      <c r="A477" s="489"/>
      <c r="B477" s="489"/>
      <c r="C477" s="489"/>
      <c r="D477" s="489"/>
      <c r="E477" s="491"/>
      <c r="F477" s="65" t="s">
        <v>70</v>
      </c>
      <c r="G477" s="177">
        <f t="shared" si="2"/>
        <v>-1435.1</v>
      </c>
    </row>
    <row r="478" spans="1:7" s="19" customFormat="1" ht="18.75" customHeight="1">
      <c r="A478" s="489"/>
      <c r="B478" s="489"/>
      <c r="C478" s="489"/>
      <c r="D478" s="489"/>
      <c r="E478" s="491"/>
      <c r="F478" s="65" t="s">
        <v>71</v>
      </c>
      <c r="G478" s="177">
        <f t="shared" si="2"/>
        <v>-1435.1</v>
      </c>
    </row>
    <row r="479" spans="1:7" s="19" customFormat="1" ht="18.75" customHeight="1">
      <c r="A479" s="489"/>
      <c r="B479" s="489"/>
      <c r="C479" s="489"/>
      <c r="D479" s="489"/>
      <c r="E479" s="491"/>
      <c r="F479" s="65" t="s">
        <v>72</v>
      </c>
      <c r="G479" s="177">
        <f t="shared" si="2"/>
        <v>-1435.1</v>
      </c>
    </row>
    <row r="480" spans="1:7" s="19" customFormat="1" ht="23.25" customHeight="1">
      <c r="A480" s="489"/>
      <c r="B480" s="489"/>
      <c r="C480" s="489"/>
      <c r="D480" s="489"/>
      <c r="E480" s="491"/>
      <c r="F480" s="75" t="s">
        <v>78</v>
      </c>
      <c r="G480" s="177">
        <f t="shared" si="2"/>
        <v>-1435.1</v>
      </c>
    </row>
    <row r="481" spans="1:7" s="19" customFormat="1" ht="40.5" customHeight="1">
      <c r="A481" s="489"/>
      <c r="B481" s="489"/>
      <c r="C481" s="489"/>
      <c r="D481" s="489"/>
      <c r="E481" s="491"/>
      <c r="F481" s="75" t="s">
        <v>74</v>
      </c>
      <c r="G481" s="177">
        <f>'havelvac 11'!D296</f>
        <v>-1435.1</v>
      </c>
    </row>
    <row r="482" spans="1:7" s="19" customFormat="1" ht="28.5" customHeight="1">
      <c r="A482" s="489"/>
      <c r="B482" s="489"/>
      <c r="C482" s="489"/>
      <c r="D482" s="489"/>
      <c r="E482" s="498">
        <v>11011</v>
      </c>
      <c r="F482" s="104" t="s">
        <v>39</v>
      </c>
      <c r="G482" s="223">
        <f>G484</f>
        <v>-45655.199999999997</v>
      </c>
    </row>
    <row r="483" spans="1:7" s="19" customFormat="1" ht="28.5" customHeight="1">
      <c r="A483" s="489"/>
      <c r="B483" s="489"/>
      <c r="C483" s="489"/>
      <c r="D483" s="489"/>
      <c r="E483" s="498"/>
      <c r="F483" s="75" t="s">
        <v>67</v>
      </c>
      <c r="G483" s="177"/>
    </row>
    <row r="484" spans="1:7" ht="35.450000000000003" customHeight="1">
      <c r="A484" s="489"/>
      <c r="B484" s="489"/>
      <c r="C484" s="489"/>
      <c r="D484" s="489"/>
      <c r="E484" s="498"/>
      <c r="F484" s="105" t="s">
        <v>68</v>
      </c>
      <c r="G484" s="222">
        <f t="shared" ref="G484:G489" si="3">G485</f>
        <v>-45655.199999999997</v>
      </c>
    </row>
    <row r="485" spans="1:7" ht="36.6" customHeight="1">
      <c r="A485" s="489"/>
      <c r="B485" s="489"/>
      <c r="C485" s="489"/>
      <c r="D485" s="489"/>
      <c r="E485" s="498"/>
      <c r="F485" s="75" t="s">
        <v>69</v>
      </c>
      <c r="G485" s="177">
        <f t="shared" si="3"/>
        <v>-45655.199999999997</v>
      </c>
    </row>
    <row r="486" spans="1:7" ht="22.9" customHeight="1">
      <c r="A486" s="489"/>
      <c r="B486" s="489"/>
      <c r="C486" s="489"/>
      <c r="D486" s="489"/>
      <c r="E486" s="498"/>
      <c r="F486" s="65" t="s">
        <v>70</v>
      </c>
      <c r="G486" s="177">
        <f t="shared" si="3"/>
        <v>-45655.199999999997</v>
      </c>
    </row>
    <row r="487" spans="1:7" ht="22.9" customHeight="1">
      <c r="A487" s="489"/>
      <c r="B487" s="489"/>
      <c r="C487" s="489"/>
      <c r="D487" s="489"/>
      <c r="E487" s="498"/>
      <c r="F487" s="65" t="s">
        <v>71</v>
      </c>
      <c r="G487" s="177">
        <f t="shared" si="3"/>
        <v>-45655.199999999997</v>
      </c>
    </row>
    <row r="488" spans="1:7" ht="22.9" customHeight="1">
      <c r="A488" s="489"/>
      <c r="B488" s="489"/>
      <c r="C488" s="489"/>
      <c r="D488" s="489"/>
      <c r="E488" s="498"/>
      <c r="F488" s="65" t="s">
        <v>72</v>
      </c>
      <c r="G488" s="177">
        <f t="shared" si="3"/>
        <v>-45655.199999999997</v>
      </c>
    </row>
    <row r="489" spans="1:7" ht="28.5" customHeight="1">
      <c r="A489" s="489"/>
      <c r="B489" s="489"/>
      <c r="C489" s="489"/>
      <c r="D489" s="489"/>
      <c r="E489" s="498"/>
      <c r="F489" s="75" t="s">
        <v>73</v>
      </c>
      <c r="G489" s="177">
        <f t="shared" si="3"/>
        <v>-45655.199999999997</v>
      </c>
    </row>
    <row r="490" spans="1:7" ht="37.15" customHeight="1">
      <c r="A490" s="489"/>
      <c r="B490" s="489"/>
      <c r="C490" s="489"/>
      <c r="D490" s="489"/>
      <c r="E490" s="498"/>
      <c r="F490" s="75" t="s">
        <v>74</v>
      </c>
      <c r="G490" s="177">
        <f>'havelvac 11'!D325</f>
        <v>-45655.199999999997</v>
      </c>
    </row>
    <row r="491" spans="1:7" ht="93.75" customHeight="1">
      <c r="A491" s="489"/>
      <c r="B491" s="489"/>
      <c r="C491" s="489"/>
      <c r="D491" s="489"/>
      <c r="E491" s="491">
        <v>12015</v>
      </c>
      <c r="F491" s="131" t="s">
        <v>212</v>
      </c>
      <c r="G491" s="218">
        <f>G493+G500+G507+G514+G521+G528+G535+G542+G549+G556+G563+G570</f>
        <v>30219.300000000003</v>
      </c>
    </row>
    <row r="492" spans="1:7" ht="28.5" customHeight="1">
      <c r="A492" s="489"/>
      <c r="B492" s="489"/>
      <c r="C492" s="489"/>
      <c r="D492" s="489"/>
      <c r="E492" s="491"/>
      <c r="F492" s="132" t="s">
        <v>67</v>
      </c>
      <c r="G492" s="218"/>
    </row>
    <row r="493" spans="1:7" ht="39.6" customHeight="1">
      <c r="A493" s="489"/>
      <c r="B493" s="489"/>
      <c r="C493" s="489"/>
      <c r="D493" s="489"/>
      <c r="E493" s="491"/>
      <c r="F493" s="104" t="s">
        <v>90</v>
      </c>
      <c r="G493" s="223">
        <f>G495</f>
        <v>-103889.2</v>
      </c>
    </row>
    <row r="494" spans="1:7" ht="36.6" customHeight="1">
      <c r="A494" s="489"/>
      <c r="B494" s="489"/>
      <c r="C494" s="489"/>
      <c r="D494" s="489"/>
      <c r="E494" s="491"/>
      <c r="F494" s="132" t="s">
        <v>69</v>
      </c>
      <c r="G494" s="218"/>
    </row>
    <row r="495" spans="1:7" ht="22.15" customHeight="1">
      <c r="A495" s="489"/>
      <c r="B495" s="489"/>
      <c r="C495" s="489"/>
      <c r="D495" s="489"/>
      <c r="E495" s="491"/>
      <c r="F495" s="131" t="s">
        <v>70</v>
      </c>
      <c r="G495" s="177">
        <f>G496</f>
        <v>-103889.2</v>
      </c>
    </row>
    <row r="496" spans="1:7" ht="22.15" customHeight="1">
      <c r="A496" s="489"/>
      <c r="B496" s="489"/>
      <c r="C496" s="489"/>
      <c r="D496" s="489"/>
      <c r="E496" s="491"/>
      <c r="F496" s="131" t="s">
        <v>71</v>
      </c>
      <c r="G496" s="177">
        <f>G497</f>
        <v>-103889.2</v>
      </c>
    </row>
    <row r="497" spans="1:7" ht="22.15" customHeight="1">
      <c r="A497" s="489"/>
      <c r="B497" s="489"/>
      <c r="C497" s="489"/>
      <c r="D497" s="489"/>
      <c r="E497" s="491"/>
      <c r="F497" s="131" t="s">
        <v>87</v>
      </c>
      <c r="G497" s="177">
        <f>G498</f>
        <v>-103889.2</v>
      </c>
    </row>
    <row r="498" spans="1:7" ht="31.9" customHeight="1">
      <c r="A498" s="489"/>
      <c r="B498" s="489"/>
      <c r="C498" s="489"/>
      <c r="D498" s="489"/>
      <c r="E498" s="491"/>
      <c r="F498" s="132" t="s">
        <v>88</v>
      </c>
      <c r="G498" s="177">
        <f>G499</f>
        <v>-103889.2</v>
      </c>
    </row>
    <row r="499" spans="1:7" ht="28.5" customHeight="1">
      <c r="A499" s="489"/>
      <c r="B499" s="489"/>
      <c r="C499" s="489"/>
      <c r="D499" s="489"/>
      <c r="E499" s="491"/>
      <c r="F499" s="132" t="s">
        <v>89</v>
      </c>
      <c r="G499" s="177">
        <f>'havelvac 11'!D83</f>
        <v>-103889.2</v>
      </c>
    </row>
    <row r="500" spans="1:7" ht="28.5" customHeight="1">
      <c r="A500" s="489"/>
      <c r="B500" s="489"/>
      <c r="C500" s="489"/>
      <c r="D500" s="489"/>
      <c r="E500" s="491"/>
      <c r="F500" s="104" t="s">
        <v>246</v>
      </c>
      <c r="G500" s="223">
        <f>G502</f>
        <v>5829.4</v>
      </c>
    </row>
    <row r="501" spans="1:7" ht="34.9" customHeight="1">
      <c r="A501" s="489"/>
      <c r="B501" s="489"/>
      <c r="C501" s="489"/>
      <c r="D501" s="489"/>
      <c r="E501" s="491"/>
      <c r="F501" s="132" t="s">
        <v>69</v>
      </c>
      <c r="G501" s="218"/>
    </row>
    <row r="502" spans="1:7" ht="19.149999999999999" customHeight="1">
      <c r="A502" s="489"/>
      <c r="B502" s="489"/>
      <c r="C502" s="489"/>
      <c r="D502" s="489"/>
      <c r="E502" s="491"/>
      <c r="F502" s="131" t="s">
        <v>70</v>
      </c>
      <c r="G502" s="177">
        <f>G503</f>
        <v>5829.4</v>
      </c>
    </row>
    <row r="503" spans="1:7" ht="19.149999999999999" customHeight="1">
      <c r="A503" s="489"/>
      <c r="B503" s="489"/>
      <c r="C503" s="489"/>
      <c r="D503" s="489"/>
      <c r="E503" s="491"/>
      <c r="F503" s="131" t="s">
        <v>71</v>
      </c>
      <c r="G503" s="177">
        <f>G504</f>
        <v>5829.4</v>
      </c>
    </row>
    <row r="504" spans="1:7" ht="19.149999999999999" customHeight="1">
      <c r="A504" s="489"/>
      <c r="B504" s="489"/>
      <c r="C504" s="489"/>
      <c r="D504" s="489"/>
      <c r="E504" s="491"/>
      <c r="F504" s="131" t="s">
        <v>87</v>
      </c>
      <c r="G504" s="177">
        <f>G505</f>
        <v>5829.4</v>
      </c>
    </row>
    <row r="505" spans="1:7" ht="35.450000000000003" customHeight="1">
      <c r="A505" s="489"/>
      <c r="B505" s="489"/>
      <c r="C505" s="489"/>
      <c r="D505" s="489"/>
      <c r="E505" s="491"/>
      <c r="F505" s="132" t="s">
        <v>88</v>
      </c>
      <c r="G505" s="177">
        <f>G506</f>
        <v>5829.4</v>
      </c>
    </row>
    <row r="506" spans="1:7" ht="28.5" customHeight="1">
      <c r="A506" s="489"/>
      <c r="B506" s="489"/>
      <c r="C506" s="489"/>
      <c r="D506" s="489"/>
      <c r="E506" s="491"/>
      <c r="F506" s="132" t="s">
        <v>89</v>
      </c>
      <c r="G506" s="177">
        <f>'havelvac 11'!D532</f>
        <v>5829.4</v>
      </c>
    </row>
    <row r="507" spans="1:7" ht="28.5" customHeight="1">
      <c r="A507" s="489"/>
      <c r="B507" s="489"/>
      <c r="C507" s="489"/>
      <c r="D507" s="489"/>
      <c r="E507" s="491"/>
      <c r="F507" s="104" t="s">
        <v>239</v>
      </c>
      <c r="G507" s="223">
        <f>G509</f>
        <v>18273.8</v>
      </c>
    </row>
    <row r="508" spans="1:7" ht="34.15" customHeight="1">
      <c r="A508" s="489"/>
      <c r="B508" s="489"/>
      <c r="C508" s="489"/>
      <c r="D508" s="489"/>
      <c r="E508" s="491"/>
      <c r="F508" s="132" t="s">
        <v>69</v>
      </c>
      <c r="G508" s="218"/>
    </row>
    <row r="509" spans="1:7" ht="20.45" customHeight="1">
      <c r="A509" s="489"/>
      <c r="B509" s="489"/>
      <c r="C509" s="489"/>
      <c r="D509" s="489"/>
      <c r="E509" s="491"/>
      <c r="F509" s="131" t="s">
        <v>70</v>
      </c>
      <c r="G509" s="177">
        <f>G510</f>
        <v>18273.8</v>
      </c>
    </row>
    <row r="510" spans="1:7" ht="20.45" customHeight="1">
      <c r="A510" s="489"/>
      <c r="B510" s="489"/>
      <c r="C510" s="489"/>
      <c r="D510" s="489"/>
      <c r="E510" s="491"/>
      <c r="F510" s="131" t="s">
        <v>71</v>
      </c>
      <c r="G510" s="177">
        <f>G511</f>
        <v>18273.8</v>
      </c>
    </row>
    <row r="511" spans="1:7" ht="20.45" customHeight="1">
      <c r="A511" s="489"/>
      <c r="B511" s="489"/>
      <c r="C511" s="489"/>
      <c r="D511" s="489"/>
      <c r="E511" s="491"/>
      <c r="F511" s="131" t="s">
        <v>87</v>
      </c>
      <c r="G511" s="177">
        <f>G512</f>
        <v>18273.8</v>
      </c>
    </row>
    <row r="512" spans="1:7" ht="39" customHeight="1">
      <c r="A512" s="489"/>
      <c r="B512" s="489"/>
      <c r="C512" s="489"/>
      <c r="D512" s="489"/>
      <c r="E512" s="491"/>
      <c r="F512" s="132" t="s">
        <v>88</v>
      </c>
      <c r="G512" s="177">
        <f>G513</f>
        <v>18273.8</v>
      </c>
    </row>
    <row r="513" spans="1:7" ht="28.5" customHeight="1">
      <c r="A513" s="489"/>
      <c r="B513" s="489"/>
      <c r="C513" s="489"/>
      <c r="D513" s="489"/>
      <c r="E513" s="491"/>
      <c r="F513" s="132" t="s">
        <v>89</v>
      </c>
      <c r="G513" s="177">
        <f>'havelvac 11'!D622</f>
        <v>18273.8</v>
      </c>
    </row>
    <row r="514" spans="1:7" ht="28.5" customHeight="1">
      <c r="A514" s="489"/>
      <c r="B514" s="489"/>
      <c r="C514" s="489"/>
      <c r="D514" s="489"/>
      <c r="E514" s="491"/>
      <c r="F514" s="104" t="s">
        <v>235</v>
      </c>
      <c r="G514" s="223">
        <f>G516</f>
        <v>8481.7999999999993</v>
      </c>
    </row>
    <row r="515" spans="1:7" ht="37.9" customHeight="1">
      <c r="A515" s="489"/>
      <c r="B515" s="489"/>
      <c r="C515" s="489"/>
      <c r="D515" s="489"/>
      <c r="E515" s="491"/>
      <c r="F515" s="132" t="s">
        <v>69</v>
      </c>
      <c r="G515" s="218"/>
    </row>
    <row r="516" spans="1:7" ht="21" customHeight="1">
      <c r="A516" s="489"/>
      <c r="B516" s="489"/>
      <c r="C516" s="489"/>
      <c r="D516" s="489"/>
      <c r="E516" s="491"/>
      <c r="F516" s="131" t="s">
        <v>70</v>
      </c>
      <c r="G516" s="177">
        <f>G517</f>
        <v>8481.7999999999993</v>
      </c>
    </row>
    <row r="517" spans="1:7" ht="21" customHeight="1">
      <c r="A517" s="489"/>
      <c r="B517" s="489"/>
      <c r="C517" s="489"/>
      <c r="D517" s="489"/>
      <c r="E517" s="491"/>
      <c r="F517" s="131" t="s">
        <v>71</v>
      </c>
      <c r="G517" s="177">
        <f>G518</f>
        <v>8481.7999999999993</v>
      </c>
    </row>
    <row r="518" spans="1:7" ht="21" customHeight="1">
      <c r="A518" s="489"/>
      <c r="B518" s="489"/>
      <c r="C518" s="489"/>
      <c r="D518" s="489"/>
      <c r="E518" s="491"/>
      <c r="F518" s="131" t="s">
        <v>87</v>
      </c>
      <c r="G518" s="177">
        <f>G519</f>
        <v>8481.7999999999993</v>
      </c>
    </row>
    <row r="519" spans="1:7" ht="34.15" customHeight="1">
      <c r="A519" s="489"/>
      <c r="B519" s="489"/>
      <c r="C519" s="489"/>
      <c r="D519" s="489"/>
      <c r="E519" s="491"/>
      <c r="F519" s="132" t="s">
        <v>88</v>
      </c>
      <c r="G519" s="177">
        <f>G520</f>
        <v>8481.7999999999993</v>
      </c>
    </row>
    <row r="520" spans="1:7" ht="28.5" customHeight="1">
      <c r="A520" s="489"/>
      <c r="B520" s="489"/>
      <c r="C520" s="489"/>
      <c r="D520" s="489"/>
      <c r="E520" s="491"/>
      <c r="F520" s="132" t="s">
        <v>89</v>
      </c>
      <c r="G520" s="177">
        <f>'havelvac 11'!D764</f>
        <v>8481.7999999999993</v>
      </c>
    </row>
    <row r="521" spans="1:7" ht="28.5" customHeight="1">
      <c r="A521" s="489"/>
      <c r="B521" s="489"/>
      <c r="C521" s="489"/>
      <c r="D521" s="489"/>
      <c r="E521" s="491"/>
      <c r="F521" s="104" t="s">
        <v>240</v>
      </c>
      <c r="G521" s="223">
        <f>G523</f>
        <v>4005</v>
      </c>
    </row>
    <row r="522" spans="1:7" ht="37.15" customHeight="1">
      <c r="A522" s="489"/>
      <c r="B522" s="489"/>
      <c r="C522" s="489"/>
      <c r="D522" s="489"/>
      <c r="E522" s="491"/>
      <c r="F522" s="132" t="s">
        <v>69</v>
      </c>
      <c r="G522" s="218"/>
    </row>
    <row r="523" spans="1:7" ht="17.45" customHeight="1">
      <c r="A523" s="489"/>
      <c r="B523" s="489"/>
      <c r="C523" s="489"/>
      <c r="D523" s="489"/>
      <c r="E523" s="491"/>
      <c r="F523" s="131" t="s">
        <v>70</v>
      </c>
      <c r="G523" s="177">
        <f>G524</f>
        <v>4005</v>
      </c>
    </row>
    <row r="524" spans="1:7" ht="17.45" customHeight="1">
      <c r="A524" s="489"/>
      <c r="B524" s="489"/>
      <c r="C524" s="489"/>
      <c r="D524" s="489"/>
      <c r="E524" s="491"/>
      <c r="F524" s="131" t="s">
        <v>71</v>
      </c>
      <c r="G524" s="177">
        <f>G525</f>
        <v>4005</v>
      </c>
    </row>
    <row r="525" spans="1:7" ht="17.45" customHeight="1">
      <c r="A525" s="489"/>
      <c r="B525" s="489"/>
      <c r="C525" s="489"/>
      <c r="D525" s="489"/>
      <c r="E525" s="491"/>
      <c r="F525" s="131" t="s">
        <v>87</v>
      </c>
      <c r="G525" s="177">
        <f>G526</f>
        <v>4005</v>
      </c>
    </row>
    <row r="526" spans="1:7" ht="35.450000000000003" customHeight="1">
      <c r="A526" s="489"/>
      <c r="B526" s="489"/>
      <c r="C526" s="489"/>
      <c r="D526" s="489"/>
      <c r="E526" s="491"/>
      <c r="F526" s="132" t="s">
        <v>88</v>
      </c>
      <c r="G526" s="177">
        <f>G527</f>
        <v>4005</v>
      </c>
    </row>
    <row r="527" spans="1:7" ht="25.15" customHeight="1">
      <c r="A527" s="489"/>
      <c r="B527" s="489"/>
      <c r="C527" s="489"/>
      <c r="D527" s="489"/>
      <c r="E527" s="491"/>
      <c r="F527" s="132" t="s">
        <v>89</v>
      </c>
      <c r="G527" s="177">
        <f>'havelvac 11'!D935</f>
        <v>4005</v>
      </c>
    </row>
    <row r="528" spans="1:7" ht="28.5" customHeight="1">
      <c r="A528" s="489"/>
      <c r="B528" s="489"/>
      <c r="C528" s="489"/>
      <c r="D528" s="489"/>
      <c r="E528" s="491"/>
      <c r="F528" s="104" t="s">
        <v>241</v>
      </c>
      <c r="G528" s="223">
        <f>G530</f>
        <v>18222.7</v>
      </c>
    </row>
    <row r="529" spans="1:7" ht="37.9" customHeight="1">
      <c r="A529" s="489"/>
      <c r="B529" s="489"/>
      <c r="C529" s="489"/>
      <c r="D529" s="489"/>
      <c r="E529" s="491"/>
      <c r="F529" s="132" t="s">
        <v>69</v>
      </c>
      <c r="G529" s="218"/>
    </row>
    <row r="530" spans="1:7" ht="18" customHeight="1">
      <c r="A530" s="489"/>
      <c r="B530" s="489"/>
      <c r="C530" s="489"/>
      <c r="D530" s="489"/>
      <c r="E530" s="491"/>
      <c r="F530" s="131" t="s">
        <v>70</v>
      </c>
      <c r="G530" s="177">
        <f>G531</f>
        <v>18222.7</v>
      </c>
    </row>
    <row r="531" spans="1:7" ht="18" customHeight="1">
      <c r="A531" s="489"/>
      <c r="B531" s="489"/>
      <c r="C531" s="489"/>
      <c r="D531" s="489"/>
      <c r="E531" s="491"/>
      <c r="F531" s="131" t="s">
        <v>71</v>
      </c>
      <c r="G531" s="177">
        <f>G532</f>
        <v>18222.7</v>
      </c>
    </row>
    <row r="532" spans="1:7" ht="18" customHeight="1">
      <c r="A532" s="489"/>
      <c r="B532" s="489"/>
      <c r="C532" s="489"/>
      <c r="D532" s="489"/>
      <c r="E532" s="491"/>
      <c r="F532" s="131" t="s">
        <v>87</v>
      </c>
      <c r="G532" s="177">
        <f>G533</f>
        <v>18222.7</v>
      </c>
    </row>
    <row r="533" spans="1:7" ht="33" customHeight="1">
      <c r="A533" s="489"/>
      <c r="B533" s="489"/>
      <c r="C533" s="489"/>
      <c r="D533" s="489"/>
      <c r="E533" s="491"/>
      <c r="F533" s="132" t="s">
        <v>88</v>
      </c>
      <c r="G533" s="177">
        <f>G534</f>
        <v>18222.7</v>
      </c>
    </row>
    <row r="534" spans="1:7" ht="28.5" customHeight="1">
      <c r="A534" s="489"/>
      <c r="B534" s="489"/>
      <c r="C534" s="489"/>
      <c r="D534" s="489"/>
      <c r="E534" s="491"/>
      <c r="F534" s="132" t="s">
        <v>89</v>
      </c>
      <c r="G534" s="177">
        <f>'havelvac 11'!D1095</f>
        <v>18222.7</v>
      </c>
    </row>
    <row r="535" spans="1:7" ht="28.5" customHeight="1">
      <c r="A535" s="489"/>
      <c r="B535" s="489"/>
      <c r="C535" s="489"/>
      <c r="D535" s="489"/>
      <c r="E535" s="491"/>
      <c r="F535" s="104" t="s">
        <v>236</v>
      </c>
      <c r="G535" s="223">
        <f>G537</f>
        <v>-9216</v>
      </c>
    </row>
    <row r="536" spans="1:7" ht="35.450000000000003" customHeight="1">
      <c r="A536" s="489"/>
      <c r="B536" s="489"/>
      <c r="C536" s="489"/>
      <c r="D536" s="489"/>
      <c r="E536" s="491"/>
      <c r="F536" s="132" t="s">
        <v>69</v>
      </c>
      <c r="G536" s="218"/>
    </row>
    <row r="537" spans="1:7" ht="18.600000000000001" customHeight="1">
      <c r="A537" s="489"/>
      <c r="B537" s="489"/>
      <c r="C537" s="489"/>
      <c r="D537" s="489"/>
      <c r="E537" s="491"/>
      <c r="F537" s="131" t="s">
        <v>70</v>
      </c>
      <c r="G537" s="177">
        <f>G538</f>
        <v>-9216</v>
      </c>
    </row>
    <row r="538" spans="1:7" ht="18.600000000000001" customHeight="1">
      <c r="A538" s="489"/>
      <c r="B538" s="489"/>
      <c r="C538" s="489"/>
      <c r="D538" s="489"/>
      <c r="E538" s="491"/>
      <c r="F538" s="131" t="s">
        <v>71</v>
      </c>
      <c r="G538" s="177">
        <f>G539</f>
        <v>-9216</v>
      </c>
    </row>
    <row r="539" spans="1:7" ht="18.600000000000001" customHeight="1">
      <c r="A539" s="489"/>
      <c r="B539" s="489"/>
      <c r="C539" s="489"/>
      <c r="D539" s="489"/>
      <c r="E539" s="491"/>
      <c r="F539" s="131" t="s">
        <v>87</v>
      </c>
      <c r="G539" s="177">
        <f>G540</f>
        <v>-9216</v>
      </c>
    </row>
    <row r="540" spans="1:7" ht="34.9" customHeight="1">
      <c r="A540" s="489"/>
      <c r="B540" s="489"/>
      <c r="C540" s="489"/>
      <c r="D540" s="489"/>
      <c r="E540" s="491"/>
      <c r="F540" s="132" t="s">
        <v>88</v>
      </c>
      <c r="G540" s="177">
        <f>G541</f>
        <v>-9216</v>
      </c>
    </row>
    <row r="541" spans="1:7" ht="28.5" customHeight="1">
      <c r="A541" s="489"/>
      <c r="B541" s="489"/>
      <c r="C541" s="489"/>
      <c r="D541" s="489"/>
      <c r="E541" s="491"/>
      <c r="F541" s="132" t="s">
        <v>89</v>
      </c>
      <c r="G541" s="177">
        <f>'havelvac 11'!D1254</f>
        <v>-9216</v>
      </c>
    </row>
    <row r="542" spans="1:7" ht="28.5" customHeight="1">
      <c r="A542" s="489"/>
      <c r="B542" s="489"/>
      <c r="C542" s="489"/>
      <c r="D542" s="489"/>
      <c r="E542" s="491"/>
      <c r="F542" s="104" t="s">
        <v>242</v>
      </c>
      <c r="G542" s="223">
        <f>G544</f>
        <v>7802.6</v>
      </c>
    </row>
    <row r="543" spans="1:7" ht="37.9" customHeight="1">
      <c r="A543" s="489"/>
      <c r="B543" s="489"/>
      <c r="C543" s="489"/>
      <c r="D543" s="489"/>
      <c r="E543" s="491"/>
      <c r="F543" s="132" t="s">
        <v>69</v>
      </c>
      <c r="G543" s="218"/>
    </row>
    <row r="544" spans="1:7" ht="17.45" customHeight="1">
      <c r="A544" s="489"/>
      <c r="B544" s="489"/>
      <c r="C544" s="489"/>
      <c r="D544" s="489"/>
      <c r="E544" s="491"/>
      <c r="F544" s="131" t="s">
        <v>70</v>
      </c>
      <c r="G544" s="177">
        <f>G545</f>
        <v>7802.6</v>
      </c>
    </row>
    <row r="545" spans="1:7" ht="17.45" customHeight="1">
      <c r="A545" s="489"/>
      <c r="B545" s="489"/>
      <c r="C545" s="489"/>
      <c r="D545" s="489"/>
      <c r="E545" s="491"/>
      <c r="F545" s="131" t="s">
        <v>71</v>
      </c>
      <c r="G545" s="177">
        <f>G546</f>
        <v>7802.6</v>
      </c>
    </row>
    <row r="546" spans="1:7" ht="17.45" customHeight="1">
      <c r="A546" s="489"/>
      <c r="B546" s="489"/>
      <c r="C546" s="489"/>
      <c r="D546" s="489"/>
      <c r="E546" s="491"/>
      <c r="F546" s="131" t="s">
        <v>87</v>
      </c>
      <c r="G546" s="177">
        <f>G547</f>
        <v>7802.6</v>
      </c>
    </row>
    <row r="547" spans="1:7" ht="34.9" customHeight="1">
      <c r="A547" s="489"/>
      <c r="B547" s="489"/>
      <c r="C547" s="489"/>
      <c r="D547" s="489"/>
      <c r="E547" s="491"/>
      <c r="F547" s="132" t="s">
        <v>88</v>
      </c>
      <c r="G547" s="177">
        <f>G548</f>
        <v>7802.6</v>
      </c>
    </row>
    <row r="548" spans="1:7" ht="28.5" customHeight="1">
      <c r="A548" s="489"/>
      <c r="B548" s="489"/>
      <c r="C548" s="489"/>
      <c r="D548" s="489"/>
      <c r="E548" s="491"/>
      <c r="F548" s="132" t="s">
        <v>89</v>
      </c>
      <c r="G548" s="177">
        <f>'havelvac 11'!D1426</f>
        <v>7802.6</v>
      </c>
    </row>
    <row r="549" spans="1:7" ht="28.5" customHeight="1">
      <c r="A549" s="489"/>
      <c r="B549" s="489"/>
      <c r="C549" s="489"/>
      <c r="D549" s="489"/>
      <c r="E549" s="491"/>
      <c r="F549" s="104" t="s">
        <v>243</v>
      </c>
      <c r="G549" s="223">
        <f>G551</f>
        <v>7750.4</v>
      </c>
    </row>
    <row r="550" spans="1:7" ht="39.75" customHeight="1">
      <c r="A550" s="489"/>
      <c r="B550" s="489"/>
      <c r="C550" s="489"/>
      <c r="D550" s="489"/>
      <c r="E550" s="491"/>
      <c r="F550" s="132" t="s">
        <v>69</v>
      </c>
      <c r="G550" s="218"/>
    </row>
    <row r="551" spans="1:7" ht="22.15" customHeight="1">
      <c r="A551" s="489"/>
      <c r="B551" s="489"/>
      <c r="C551" s="489"/>
      <c r="D551" s="489"/>
      <c r="E551" s="491"/>
      <c r="F551" s="131" t="s">
        <v>70</v>
      </c>
      <c r="G551" s="177">
        <f>G552</f>
        <v>7750.4</v>
      </c>
    </row>
    <row r="552" spans="1:7" ht="22.15" customHeight="1">
      <c r="A552" s="489"/>
      <c r="B552" s="489"/>
      <c r="C552" s="489"/>
      <c r="D552" s="489"/>
      <c r="E552" s="491"/>
      <c r="F552" s="131" t="s">
        <v>71</v>
      </c>
      <c r="G552" s="177">
        <f>G553</f>
        <v>7750.4</v>
      </c>
    </row>
    <row r="553" spans="1:7" ht="22.15" customHeight="1">
      <c r="A553" s="489"/>
      <c r="B553" s="489"/>
      <c r="C553" s="489"/>
      <c r="D553" s="489"/>
      <c r="E553" s="491"/>
      <c r="F553" s="131" t="s">
        <v>87</v>
      </c>
      <c r="G553" s="177">
        <f>G554</f>
        <v>7750.4</v>
      </c>
    </row>
    <row r="554" spans="1:7" ht="38.450000000000003" customHeight="1">
      <c r="A554" s="489"/>
      <c r="B554" s="489"/>
      <c r="C554" s="489"/>
      <c r="D554" s="489"/>
      <c r="E554" s="491"/>
      <c r="F554" s="132" t="s">
        <v>88</v>
      </c>
      <c r="G554" s="177">
        <f>G555</f>
        <v>7750.4</v>
      </c>
    </row>
    <row r="555" spans="1:7" ht="28.5" customHeight="1">
      <c r="A555" s="489"/>
      <c r="B555" s="489"/>
      <c r="C555" s="489"/>
      <c r="D555" s="489"/>
      <c r="E555" s="491"/>
      <c r="F555" s="132" t="s">
        <v>89</v>
      </c>
      <c r="G555" s="177">
        <f>'havelvac 11'!D1588</f>
        <v>7750.4</v>
      </c>
    </row>
    <row r="556" spans="1:7" ht="28.5" customHeight="1">
      <c r="A556" s="489"/>
      <c r="B556" s="489"/>
      <c r="C556" s="489"/>
      <c r="D556" s="489"/>
      <c r="E556" s="491"/>
      <c r="F556" s="104" t="s">
        <v>244</v>
      </c>
      <c r="G556" s="223">
        <f>G558</f>
        <v>11733.4</v>
      </c>
    </row>
    <row r="557" spans="1:7" ht="38.450000000000003" customHeight="1">
      <c r="A557" s="489"/>
      <c r="B557" s="489"/>
      <c r="C557" s="489"/>
      <c r="D557" s="489"/>
      <c r="E557" s="491"/>
      <c r="F557" s="132" t="s">
        <v>69</v>
      </c>
      <c r="G557" s="218"/>
    </row>
    <row r="558" spans="1:7" ht="21.6" customHeight="1">
      <c r="A558" s="489"/>
      <c r="B558" s="489"/>
      <c r="C558" s="489"/>
      <c r="D558" s="489"/>
      <c r="E558" s="491"/>
      <c r="F558" s="131" t="s">
        <v>70</v>
      </c>
      <c r="G558" s="177">
        <f>G559</f>
        <v>11733.4</v>
      </c>
    </row>
    <row r="559" spans="1:7" ht="21.6" customHeight="1">
      <c r="A559" s="489"/>
      <c r="B559" s="489"/>
      <c r="C559" s="489"/>
      <c r="D559" s="489"/>
      <c r="E559" s="491"/>
      <c r="F559" s="131" t="s">
        <v>71</v>
      </c>
      <c r="G559" s="177">
        <f>G560</f>
        <v>11733.4</v>
      </c>
    </row>
    <row r="560" spans="1:7" ht="21.6" customHeight="1">
      <c r="A560" s="489"/>
      <c r="B560" s="489"/>
      <c r="C560" s="489"/>
      <c r="D560" s="489"/>
      <c r="E560" s="491"/>
      <c r="F560" s="131" t="s">
        <v>87</v>
      </c>
      <c r="G560" s="177">
        <f>G561</f>
        <v>11733.4</v>
      </c>
    </row>
    <row r="561" spans="1:7" ht="39" customHeight="1">
      <c r="A561" s="489"/>
      <c r="B561" s="489"/>
      <c r="C561" s="489"/>
      <c r="D561" s="489"/>
      <c r="E561" s="491"/>
      <c r="F561" s="132" t="s">
        <v>88</v>
      </c>
      <c r="G561" s="177">
        <f>G562</f>
        <v>11733.4</v>
      </c>
    </row>
    <row r="562" spans="1:7" ht="28.5" customHeight="1">
      <c r="A562" s="489"/>
      <c r="B562" s="489"/>
      <c r="C562" s="489"/>
      <c r="D562" s="489"/>
      <c r="E562" s="491"/>
      <c r="F562" s="132" t="s">
        <v>89</v>
      </c>
      <c r="G562" s="177">
        <f>'havelvac 11'!D1791</f>
        <v>11733.4</v>
      </c>
    </row>
    <row r="563" spans="1:7" ht="28.5" customHeight="1">
      <c r="A563" s="489"/>
      <c r="B563" s="489"/>
      <c r="C563" s="489"/>
      <c r="D563" s="489"/>
      <c r="E563" s="491"/>
      <c r="F563" s="104" t="s">
        <v>237</v>
      </c>
      <c r="G563" s="223">
        <f>G565</f>
        <v>586</v>
      </c>
    </row>
    <row r="564" spans="1:7" ht="33.6" customHeight="1">
      <c r="A564" s="489"/>
      <c r="B564" s="489"/>
      <c r="C564" s="489"/>
      <c r="D564" s="489"/>
      <c r="E564" s="491"/>
      <c r="F564" s="132" t="s">
        <v>69</v>
      </c>
      <c r="G564" s="218"/>
    </row>
    <row r="565" spans="1:7" ht="19.899999999999999" customHeight="1">
      <c r="A565" s="489"/>
      <c r="B565" s="489"/>
      <c r="C565" s="489"/>
      <c r="D565" s="489"/>
      <c r="E565" s="491"/>
      <c r="F565" s="131" t="s">
        <v>70</v>
      </c>
      <c r="G565" s="177">
        <f>G566</f>
        <v>586</v>
      </c>
    </row>
    <row r="566" spans="1:7" ht="19.899999999999999" customHeight="1">
      <c r="A566" s="489"/>
      <c r="B566" s="489"/>
      <c r="C566" s="489"/>
      <c r="D566" s="489"/>
      <c r="E566" s="491"/>
      <c r="F566" s="131" t="s">
        <v>71</v>
      </c>
      <c r="G566" s="177">
        <f>G567</f>
        <v>586</v>
      </c>
    </row>
    <row r="567" spans="1:7" ht="19.899999999999999" customHeight="1">
      <c r="A567" s="489"/>
      <c r="B567" s="489"/>
      <c r="C567" s="489"/>
      <c r="D567" s="489"/>
      <c r="E567" s="491"/>
      <c r="F567" s="131" t="s">
        <v>87</v>
      </c>
      <c r="G567" s="177">
        <f>G568</f>
        <v>586</v>
      </c>
    </row>
    <row r="568" spans="1:7" ht="34.9" customHeight="1">
      <c r="A568" s="489"/>
      <c r="B568" s="489"/>
      <c r="C568" s="489"/>
      <c r="D568" s="489"/>
      <c r="E568" s="491"/>
      <c r="F568" s="132" t="s">
        <v>88</v>
      </c>
      <c r="G568" s="177">
        <f>G569</f>
        <v>586</v>
      </c>
    </row>
    <row r="569" spans="1:7" ht="28.5" customHeight="1">
      <c r="A569" s="489"/>
      <c r="B569" s="489"/>
      <c r="C569" s="489"/>
      <c r="D569" s="489"/>
      <c r="E569" s="491"/>
      <c r="F569" s="132" t="s">
        <v>89</v>
      </c>
      <c r="G569" s="177">
        <f>'havelvac 11'!D1973</f>
        <v>586</v>
      </c>
    </row>
    <row r="570" spans="1:7" ht="28.5" customHeight="1">
      <c r="A570" s="489"/>
      <c r="B570" s="489"/>
      <c r="C570" s="489"/>
      <c r="D570" s="489"/>
      <c r="E570" s="491"/>
      <c r="F570" s="104" t="s">
        <v>238</v>
      </c>
      <c r="G570" s="223">
        <f>G572</f>
        <v>60639.4</v>
      </c>
    </row>
    <row r="571" spans="1:7" ht="37.15" customHeight="1">
      <c r="A571" s="489"/>
      <c r="B571" s="489"/>
      <c r="C571" s="489"/>
      <c r="D571" s="489"/>
      <c r="E571" s="491"/>
      <c r="F571" s="132" t="s">
        <v>69</v>
      </c>
      <c r="G571" s="218"/>
    </row>
    <row r="572" spans="1:7" ht="17.45" customHeight="1">
      <c r="A572" s="489"/>
      <c r="B572" s="489"/>
      <c r="C572" s="489"/>
      <c r="D572" s="489"/>
      <c r="E572" s="491"/>
      <c r="F572" s="131" t="s">
        <v>70</v>
      </c>
      <c r="G572" s="177">
        <f>G573</f>
        <v>60639.4</v>
      </c>
    </row>
    <row r="573" spans="1:7" ht="17.45" customHeight="1">
      <c r="A573" s="489"/>
      <c r="B573" s="489"/>
      <c r="C573" s="489"/>
      <c r="D573" s="489"/>
      <c r="E573" s="491"/>
      <c r="F573" s="131" t="s">
        <v>71</v>
      </c>
      <c r="G573" s="177">
        <f>G574</f>
        <v>60639.4</v>
      </c>
    </row>
    <row r="574" spans="1:7" ht="17.45" customHeight="1">
      <c r="A574" s="489"/>
      <c r="B574" s="489"/>
      <c r="C574" s="489"/>
      <c r="D574" s="489"/>
      <c r="E574" s="491"/>
      <c r="F574" s="131" t="s">
        <v>523</v>
      </c>
      <c r="G574" s="177">
        <f>G575</f>
        <v>60639.4</v>
      </c>
    </row>
    <row r="575" spans="1:7" ht="37.9" customHeight="1">
      <c r="A575" s="489"/>
      <c r="B575" s="489"/>
      <c r="C575" s="489"/>
      <c r="D575" s="489"/>
      <c r="E575" s="491"/>
      <c r="F575" s="132" t="s">
        <v>88</v>
      </c>
      <c r="G575" s="177">
        <f>G576</f>
        <v>60639.4</v>
      </c>
    </row>
    <row r="576" spans="1:7" ht="28.5" customHeight="1">
      <c r="A576" s="489"/>
      <c r="B576" s="489"/>
      <c r="C576" s="489"/>
      <c r="D576" s="489"/>
      <c r="E576" s="491"/>
      <c r="F576" s="132" t="s">
        <v>89</v>
      </c>
      <c r="G576" s="177">
        <f>'havelvac 11'!D2126</f>
        <v>60639.4</v>
      </c>
    </row>
    <row r="577" spans="1:7" ht="52.15" customHeight="1">
      <c r="A577" s="489"/>
      <c r="B577" s="489"/>
      <c r="C577" s="489"/>
      <c r="D577" s="489"/>
      <c r="E577" s="491">
        <v>12016</v>
      </c>
      <c r="F577" s="131" t="s">
        <v>214</v>
      </c>
      <c r="G577" s="218">
        <f>G579+G586+G593+G600+G607+G614+G621+G628+G635+G642+G649</f>
        <v>-723561.8</v>
      </c>
    </row>
    <row r="578" spans="1:7" ht="28.5" customHeight="1">
      <c r="A578" s="489"/>
      <c r="B578" s="489"/>
      <c r="C578" s="489"/>
      <c r="D578" s="489"/>
      <c r="E578" s="491"/>
      <c r="F578" s="132" t="s">
        <v>67</v>
      </c>
      <c r="G578" s="218"/>
    </row>
    <row r="579" spans="1:7" ht="36" customHeight="1">
      <c r="A579" s="489"/>
      <c r="B579" s="489"/>
      <c r="C579" s="489"/>
      <c r="D579" s="489"/>
      <c r="E579" s="491"/>
      <c r="F579" s="104" t="s">
        <v>68</v>
      </c>
      <c r="G579" s="223">
        <f>G581</f>
        <v>-407638.1</v>
      </c>
    </row>
    <row r="580" spans="1:7" ht="39" customHeight="1">
      <c r="A580" s="489"/>
      <c r="B580" s="489"/>
      <c r="C580" s="489"/>
      <c r="D580" s="489"/>
      <c r="E580" s="491"/>
      <c r="F580" s="132" t="s">
        <v>69</v>
      </c>
      <c r="G580" s="218"/>
    </row>
    <row r="581" spans="1:7" ht="19.149999999999999" customHeight="1">
      <c r="A581" s="489"/>
      <c r="B581" s="489"/>
      <c r="C581" s="489"/>
      <c r="D581" s="489"/>
      <c r="E581" s="491"/>
      <c r="F581" s="131" t="s">
        <v>70</v>
      </c>
      <c r="G581" s="177">
        <f>G582</f>
        <v>-407638.1</v>
      </c>
    </row>
    <row r="582" spans="1:7" ht="19.149999999999999" customHeight="1">
      <c r="A582" s="489"/>
      <c r="B582" s="489"/>
      <c r="C582" s="489"/>
      <c r="D582" s="489"/>
      <c r="E582" s="491"/>
      <c r="F582" s="131" t="s">
        <v>71</v>
      </c>
      <c r="G582" s="177">
        <f>G583</f>
        <v>-407638.1</v>
      </c>
    </row>
    <row r="583" spans="1:7" ht="19.149999999999999" customHeight="1">
      <c r="A583" s="489"/>
      <c r="B583" s="489"/>
      <c r="C583" s="489"/>
      <c r="D583" s="489"/>
      <c r="E583" s="491"/>
      <c r="F583" s="131" t="s">
        <v>87</v>
      </c>
      <c r="G583" s="177">
        <f>G584</f>
        <v>-407638.1</v>
      </c>
    </row>
    <row r="584" spans="1:7" ht="39" customHeight="1">
      <c r="A584" s="489"/>
      <c r="B584" s="489"/>
      <c r="C584" s="489"/>
      <c r="D584" s="489"/>
      <c r="E584" s="491"/>
      <c r="F584" s="132" t="s">
        <v>88</v>
      </c>
      <c r="G584" s="177">
        <f>G585</f>
        <v>-407638.1</v>
      </c>
    </row>
    <row r="585" spans="1:7" ht="28.5" customHeight="1">
      <c r="A585" s="489"/>
      <c r="B585" s="489"/>
      <c r="C585" s="489"/>
      <c r="D585" s="489"/>
      <c r="E585" s="491"/>
      <c r="F585" s="132" t="s">
        <v>89</v>
      </c>
      <c r="G585" s="177">
        <f>'havelvac 11'!D388</f>
        <v>-407638.1</v>
      </c>
    </row>
    <row r="586" spans="1:7" ht="28.5" customHeight="1">
      <c r="A586" s="489"/>
      <c r="B586" s="489"/>
      <c r="C586" s="489"/>
      <c r="D586" s="489"/>
      <c r="E586" s="491"/>
      <c r="F586" s="104" t="s">
        <v>239</v>
      </c>
      <c r="G586" s="223">
        <f>G588</f>
        <v>-16584.7</v>
      </c>
    </row>
    <row r="587" spans="1:7" ht="34.9" customHeight="1">
      <c r="A587" s="489"/>
      <c r="B587" s="489"/>
      <c r="C587" s="489"/>
      <c r="D587" s="489"/>
      <c r="E587" s="491"/>
      <c r="F587" s="132" t="s">
        <v>69</v>
      </c>
      <c r="G587" s="218"/>
    </row>
    <row r="588" spans="1:7" ht="19.149999999999999" customHeight="1">
      <c r="A588" s="489"/>
      <c r="B588" s="489"/>
      <c r="C588" s="489"/>
      <c r="D588" s="489"/>
      <c r="E588" s="491"/>
      <c r="F588" s="131" t="s">
        <v>70</v>
      </c>
      <c r="G588" s="177">
        <f>G589</f>
        <v>-16584.7</v>
      </c>
    </row>
    <row r="589" spans="1:7" ht="19.149999999999999" customHeight="1">
      <c r="A589" s="489"/>
      <c r="B589" s="489"/>
      <c r="C589" s="489"/>
      <c r="D589" s="489"/>
      <c r="E589" s="491"/>
      <c r="F589" s="131" t="s">
        <v>71</v>
      </c>
      <c r="G589" s="177">
        <f>G590</f>
        <v>-16584.7</v>
      </c>
    </row>
    <row r="590" spans="1:7" ht="19.149999999999999" customHeight="1">
      <c r="A590" s="489"/>
      <c r="B590" s="489"/>
      <c r="C590" s="489"/>
      <c r="D590" s="489"/>
      <c r="E590" s="491"/>
      <c r="F590" s="131" t="s">
        <v>87</v>
      </c>
      <c r="G590" s="177">
        <f>G591</f>
        <v>-16584.7</v>
      </c>
    </row>
    <row r="591" spans="1:7" ht="37.9" customHeight="1">
      <c r="A591" s="489"/>
      <c r="B591" s="489"/>
      <c r="C591" s="489"/>
      <c r="D591" s="489"/>
      <c r="E591" s="491"/>
      <c r="F591" s="132" t="s">
        <v>88</v>
      </c>
      <c r="G591" s="177">
        <f>G592</f>
        <v>-16584.7</v>
      </c>
    </row>
    <row r="592" spans="1:7" ht="28.5" customHeight="1">
      <c r="A592" s="489"/>
      <c r="B592" s="489"/>
      <c r="C592" s="489"/>
      <c r="D592" s="489"/>
      <c r="E592" s="491"/>
      <c r="F592" s="132" t="s">
        <v>89</v>
      </c>
      <c r="G592" s="177">
        <f>'havelvac 11'!D633</f>
        <v>-16584.7</v>
      </c>
    </row>
    <row r="593" spans="1:7" ht="28.5" customHeight="1">
      <c r="A593" s="489"/>
      <c r="B593" s="489"/>
      <c r="C593" s="489"/>
      <c r="D593" s="489"/>
      <c r="E593" s="491"/>
      <c r="F593" s="104" t="s">
        <v>235</v>
      </c>
      <c r="G593" s="223">
        <f>G595</f>
        <v>-8794.7000000000007</v>
      </c>
    </row>
    <row r="594" spans="1:7" ht="36" customHeight="1">
      <c r="A594" s="489"/>
      <c r="B594" s="489"/>
      <c r="C594" s="489"/>
      <c r="D594" s="489"/>
      <c r="E594" s="491"/>
      <c r="F594" s="132" t="s">
        <v>69</v>
      </c>
      <c r="G594" s="218"/>
    </row>
    <row r="595" spans="1:7" ht="20.45" customHeight="1">
      <c r="A595" s="489"/>
      <c r="B595" s="489"/>
      <c r="C595" s="489"/>
      <c r="D595" s="489"/>
      <c r="E595" s="491"/>
      <c r="F595" s="131" t="s">
        <v>70</v>
      </c>
      <c r="G595" s="177">
        <f>G596</f>
        <v>-8794.7000000000007</v>
      </c>
    </row>
    <row r="596" spans="1:7" ht="20.45" customHeight="1">
      <c r="A596" s="489"/>
      <c r="B596" s="489"/>
      <c r="C596" s="489"/>
      <c r="D596" s="489"/>
      <c r="E596" s="491"/>
      <c r="F596" s="131" t="s">
        <v>71</v>
      </c>
      <c r="G596" s="177">
        <f>G597</f>
        <v>-8794.7000000000007</v>
      </c>
    </row>
    <row r="597" spans="1:7" ht="20.45" customHeight="1">
      <c r="A597" s="489"/>
      <c r="B597" s="489"/>
      <c r="C597" s="489"/>
      <c r="D597" s="489"/>
      <c r="E597" s="491"/>
      <c r="F597" s="131" t="s">
        <v>87</v>
      </c>
      <c r="G597" s="177">
        <f>G598</f>
        <v>-8794.7000000000007</v>
      </c>
    </row>
    <row r="598" spans="1:7" ht="34.9" customHeight="1">
      <c r="A598" s="489"/>
      <c r="B598" s="489"/>
      <c r="C598" s="489"/>
      <c r="D598" s="489"/>
      <c r="E598" s="491"/>
      <c r="F598" s="132" t="s">
        <v>88</v>
      </c>
      <c r="G598" s="177">
        <f>G599</f>
        <v>-8794.7000000000007</v>
      </c>
    </row>
    <row r="599" spans="1:7" ht="28.5" customHeight="1">
      <c r="A599" s="489"/>
      <c r="B599" s="489"/>
      <c r="C599" s="489"/>
      <c r="D599" s="489"/>
      <c r="E599" s="491"/>
      <c r="F599" s="132" t="s">
        <v>89</v>
      </c>
      <c r="G599" s="177">
        <f>'havelvac 11'!D775</f>
        <v>-8794.7000000000007</v>
      </c>
    </row>
    <row r="600" spans="1:7" ht="28.5" customHeight="1">
      <c r="A600" s="489"/>
      <c r="B600" s="489"/>
      <c r="C600" s="489"/>
      <c r="D600" s="489"/>
      <c r="E600" s="491"/>
      <c r="F600" s="104" t="s">
        <v>240</v>
      </c>
      <c r="G600" s="223">
        <f>G602</f>
        <v>-22266.799999999999</v>
      </c>
    </row>
    <row r="601" spans="1:7" ht="35.450000000000003" customHeight="1">
      <c r="A601" s="489"/>
      <c r="B601" s="489"/>
      <c r="C601" s="489"/>
      <c r="D601" s="489"/>
      <c r="E601" s="491"/>
      <c r="F601" s="132" t="s">
        <v>69</v>
      </c>
      <c r="G601" s="177"/>
    </row>
    <row r="602" spans="1:7" ht="16.149999999999999" customHeight="1">
      <c r="A602" s="489"/>
      <c r="B602" s="489"/>
      <c r="C602" s="489"/>
      <c r="D602" s="489"/>
      <c r="E602" s="491"/>
      <c r="F602" s="131" t="s">
        <v>70</v>
      </c>
      <c r="G602" s="177">
        <f>G603</f>
        <v>-22266.799999999999</v>
      </c>
    </row>
    <row r="603" spans="1:7" ht="16.149999999999999" customHeight="1">
      <c r="A603" s="489"/>
      <c r="B603" s="489"/>
      <c r="C603" s="489"/>
      <c r="D603" s="489"/>
      <c r="E603" s="491"/>
      <c r="F603" s="131" t="s">
        <v>71</v>
      </c>
      <c r="G603" s="177">
        <f>G604</f>
        <v>-22266.799999999999</v>
      </c>
    </row>
    <row r="604" spans="1:7" ht="16.149999999999999" customHeight="1">
      <c r="A604" s="489"/>
      <c r="B604" s="489"/>
      <c r="C604" s="489"/>
      <c r="D604" s="489"/>
      <c r="E604" s="491"/>
      <c r="F604" s="131" t="s">
        <v>87</v>
      </c>
      <c r="G604" s="177">
        <f>G605</f>
        <v>-22266.799999999999</v>
      </c>
    </row>
    <row r="605" spans="1:7" ht="39" customHeight="1">
      <c r="A605" s="489"/>
      <c r="B605" s="489"/>
      <c r="C605" s="489"/>
      <c r="D605" s="489"/>
      <c r="E605" s="491"/>
      <c r="F605" s="132" t="s">
        <v>88</v>
      </c>
      <c r="G605" s="177">
        <f>G606</f>
        <v>-22266.799999999999</v>
      </c>
    </row>
    <row r="606" spans="1:7" ht="28.5" customHeight="1">
      <c r="A606" s="489"/>
      <c r="B606" s="489"/>
      <c r="C606" s="489"/>
      <c r="D606" s="489"/>
      <c r="E606" s="491"/>
      <c r="F606" s="132" t="s">
        <v>89</v>
      </c>
      <c r="G606" s="177">
        <f>'havelvac 11'!D946</f>
        <v>-22266.799999999999</v>
      </c>
    </row>
    <row r="607" spans="1:7" ht="28.5" customHeight="1">
      <c r="A607" s="489"/>
      <c r="B607" s="489"/>
      <c r="C607" s="489"/>
      <c r="D607" s="489"/>
      <c r="E607" s="491"/>
      <c r="F607" s="104" t="s">
        <v>241</v>
      </c>
      <c r="G607" s="223">
        <f>G609</f>
        <v>-55169.7</v>
      </c>
    </row>
    <row r="608" spans="1:7" ht="36" customHeight="1">
      <c r="A608" s="489"/>
      <c r="B608" s="489"/>
      <c r="C608" s="489"/>
      <c r="D608" s="489"/>
      <c r="E608" s="491"/>
      <c r="F608" s="132" t="s">
        <v>69</v>
      </c>
      <c r="G608" s="218"/>
    </row>
    <row r="609" spans="1:7" ht="16.899999999999999" customHeight="1">
      <c r="A609" s="489"/>
      <c r="B609" s="489"/>
      <c r="C609" s="489"/>
      <c r="D609" s="489"/>
      <c r="E609" s="491"/>
      <c r="F609" s="131" t="s">
        <v>70</v>
      </c>
      <c r="G609" s="177">
        <f>G610</f>
        <v>-55169.7</v>
      </c>
    </row>
    <row r="610" spans="1:7" ht="16.899999999999999" customHeight="1">
      <c r="A610" s="489"/>
      <c r="B610" s="489"/>
      <c r="C610" s="489"/>
      <c r="D610" s="489"/>
      <c r="E610" s="491"/>
      <c r="F610" s="131" t="s">
        <v>71</v>
      </c>
      <c r="G610" s="177">
        <f>G611</f>
        <v>-55169.7</v>
      </c>
    </row>
    <row r="611" spans="1:7" ht="16.899999999999999" customHeight="1">
      <c r="A611" s="489"/>
      <c r="B611" s="489"/>
      <c r="C611" s="489"/>
      <c r="D611" s="489"/>
      <c r="E611" s="491"/>
      <c r="F611" s="131" t="s">
        <v>87</v>
      </c>
      <c r="G611" s="177">
        <f>G612</f>
        <v>-55169.7</v>
      </c>
    </row>
    <row r="612" spans="1:7" ht="33.6" customHeight="1">
      <c r="A612" s="489"/>
      <c r="B612" s="489"/>
      <c r="C612" s="489"/>
      <c r="D612" s="489"/>
      <c r="E612" s="491"/>
      <c r="F612" s="132" t="s">
        <v>88</v>
      </c>
      <c r="G612" s="177">
        <f>G613</f>
        <v>-55169.7</v>
      </c>
    </row>
    <row r="613" spans="1:7" ht="28.5" customHeight="1">
      <c r="A613" s="489"/>
      <c r="B613" s="489"/>
      <c r="C613" s="489"/>
      <c r="D613" s="489"/>
      <c r="E613" s="491"/>
      <c r="F613" s="132" t="s">
        <v>89</v>
      </c>
      <c r="G613" s="177">
        <f>'havelvac 11'!D1106</f>
        <v>-55169.7</v>
      </c>
    </row>
    <row r="614" spans="1:7" ht="28.5" customHeight="1">
      <c r="A614" s="489"/>
      <c r="B614" s="489"/>
      <c r="C614" s="489"/>
      <c r="D614" s="489"/>
      <c r="E614" s="491"/>
      <c r="F614" s="104" t="s">
        <v>236</v>
      </c>
      <c r="G614" s="223">
        <f>G616</f>
        <v>-6638.2</v>
      </c>
    </row>
    <row r="615" spans="1:7" ht="37.15" customHeight="1">
      <c r="A615" s="489"/>
      <c r="B615" s="489"/>
      <c r="C615" s="489"/>
      <c r="D615" s="489"/>
      <c r="E615" s="491"/>
      <c r="F615" s="132" t="s">
        <v>69</v>
      </c>
      <c r="G615" s="218"/>
    </row>
    <row r="616" spans="1:7" ht="20.45" customHeight="1">
      <c r="A616" s="489"/>
      <c r="B616" s="489"/>
      <c r="C616" s="489"/>
      <c r="D616" s="489"/>
      <c r="E616" s="491"/>
      <c r="F616" s="131" t="s">
        <v>70</v>
      </c>
      <c r="G616" s="177">
        <f>G617</f>
        <v>-6638.2</v>
      </c>
    </row>
    <row r="617" spans="1:7" ht="20.45" customHeight="1">
      <c r="A617" s="489"/>
      <c r="B617" s="489"/>
      <c r="C617" s="489"/>
      <c r="D617" s="489"/>
      <c r="E617" s="491"/>
      <c r="F617" s="131" t="s">
        <v>71</v>
      </c>
      <c r="G617" s="177">
        <f>G618</f>
        <v>-6638.2</v>
      </c>
    </row>
    <row r="618" spans="1:7" ht="20.45" customHeight="1">
      <c r="A618" s="489"/>
      <c r="B618" s="489"/>
      <c r="C618" s="489"/>
      <c r="D618" s="489"/>
      <c r="E618" s="491"/>
      <c r="F618" s="131" t="s">
        <v>87</v>
      </c>
      <c r="G618" s="177">
        <f>G619</f>
        <v>-6638.2</v>
      </c>
    </row>
    <row r="619" spans="1:7" ht="34.9" customHeight="1">
      <c r="A619" s="489"/>
      <c r="B619" s="489"/>
      <c r="C619" s="489"/>
      <c r="D619" s="489"/>
      <c r="E619" s="491"/>
      <c r="F619" s="132" t="s">
        <v>88</v>
      </c>
      <c r="G619" s="177">
        <f>G620</f>
        <v>-6638.2</v>
      </c>
    </row>
    <row r="620" spans="1:7" ht="28.5" customHeight="1">
      <c r="A620" s="489"/>
      <c r="B620" s="489"/>
      <c r="C620" s="489"/>
      <c r="D620" s="489"/>
      <c r="E620" s="491"/>
      <c r="F620" s="132" t="s">
        <v>89</v>
      </c>
      <c r="G620" s="177">
        <f>'havelvac 11'!D1265</f>
        <v>-6638.2</v>
      </c>
    </row>
    <row r="621" spans="1:7" ht="28.5" customHeight="1">
      <c r="A621" s="489"/>
      <c r="B621" s="489"/>
      <c r="C621" s="489"/>
      <c r="D621" s="489"/>
      <c r="E621" s="491"/>
      <c r="F621" s="104" t="s">
        <v>242</v>
      </c>
      <c r="G621" s="223">
        <f>G623</f>
        <v>-43875.3</v>
      </c>
    </row>
    <row r="622" spans="1:7" ht="36.6" customHeight="1">
      <c r="A622" s="489"/>
      <c r="B622" s="489"/>
      <c r="C622" s="489"/>
      <c r="D622" s="489"/>
      <c r="E622" s="491"/>
      <c r="F622" s="132" t="s">
        <v>69</v>
      </c>
      <c r="G622" s="177"/>
    </row>
    <row r="623" spans="1:7" ht="20.45" customHeight="1">
      <c r="A623" s="489"/>
      <c r="B623" s="489"/>
      <c r="C623" s="489"/>
      <c r="D623" s="489"/>
      <c r="E623" s="491"/>
      <c r="F623" s="131" t="s">
        <v>70</v>
      </c>
      <c r="G623" s="177">
        <f>G624</f>
        <v>-43875.3</v>
      </c>
    </row>
    <row r="624" spans="1:7" ht="20.45" customHeight="1">
      <c r="A624" s="489"/>
      <c r="B624" s="489"/>
      <c r="C624" s="489"/>
      <c r="D624" s="489"/>
      <c r="E624" s="491"/>
      <c r="F624" s="131" t="s">
        <v>71</v>
      </c>
      <c r="G624" s="177">
        <f>G625</f>
        <v>-43875.3</v>
      </c>
    </row>
    <row r="625" spans="1:7" ht="20.45" customHeight="1">
      <c r="A625" s="489"/>
      <c r="B625" s="489"/>
      <c r="C625" s="489"/>
      <c r="D625" s="489"/>
      <c r="E625" s="491"/>
      <c r="F625" s="131" t="s">
        <v>87</v>
      </c>
      <c r="G625" s="177">
        <f>G626</f>
        <v>-43875.3</v>
      </c>
    </row>
    <row r="626" spans="1:7" ht="34.15" customHeight="1">
      <c r="A626" s="489"/>
      <c r="B626" s="489"/>
      <c r="C626" s="489"/>
      <c r="D626" s="489"/>
      <c r="E626" s="491"/>
      <c r="F626" s="132" t="s">
        <v>88</v>
      </c>
      <c r="G626" s="177">
        <f>G627</f>
        <v>-43875.3</v>
      </c>
    </row>
    <row r="627" spans="1:7" ht="22.9" customHeight="1">
      <c r="A627" s="489"/>
      <c r="B627" s="489"/>
      <c r="C627" s="489"/>
      <c r="D627" s="489"/>
      <c r="E627" s="491"/>
      <c r="F627" s="132" t="s">
        <v>89</v>
      </c>
      <c r="G627" s="177">
        <f>'havelvac 11'!D1437</f>
        <v>-43875.3</v>
      </c>
    </row>
    <row r="628" spans="1:7" ht="28.5" customHeight="1">
      <c r="A628" s="489"/>
      <c r="B628" s="489"/>
      <c r="C628" s="489"/>
      <c r="D628" s="489"/>
      <c r="E628" s="491"/>
      <c r="F628" s="104" t="s">
        <v>243</v>
      </c>
      <c r="G628" s="223">
        <f>G630</f>
        <v>-84073.8</v>
      </c>
    </row>
    <row r="629" spans="1:7" ht="36" customHeight="1">
      <c r="A629" s="489"/>
      <c r="B629" s="489"/>
      <c r="C629" s="489"/>
      <c r="D629" s="489"/>
      <c r="E629" s="491"/>
      <c r="F629" s="132" t="s">
        <v>69</v>
      </c>
      <c r="G629" s="177"/>
    </row>
    <row r="630" spans="1:7" ht="18.600000000000001" customHeight="1">
      <c r="A630" s="489"/>
      <c r="B630" s="489"/>
      <c r="C630" s="489"/>
      <c r="D630" s="489"/>
      <c r="E630" s="491"/>
      <c r="F630" s="131" t="s">
        <v>70</v>
      </c>
      <c r="G630" s="177">
        <f>G631</f>
        <v>-84073.8</v>
      </c>
    </row>
    <row r="631" spans="1:7" ht="18.600000000000001" customHeight="1">
      <c r="A631" s="489"/>
      <c r="B631" s="489"/>
      <c r="C631" s="489"/>
      <c r="D631" s="489"/>
      <c r="E631" s="491"/>
      <c r="F631" s="131" t="s">
        <v>71</v>
      </c>
      <c r="G631" s="177">
        <f>G632</f>
        <v>-84073.8</v>
      </c>
    </row>
    <row r="632" spans="1:7" ht="18.600000000000001" customHeight="1">
      <c r="A632" s="489"/>
      <c r="B632" s="489"/>
      <c r="C632" s="489"/>
      <c r="D632" s="489"/>
      <c r="E632" s="491"/>
      <c r="F632" s="131" t="s">
        <v>87</v>
      </c>
      <c r="G632" s="177">
        <f>G633</f>
        <v>-84073.8</v>
      </c>
    </row>
    <row r="633" spans="1:7" ht="37.9" customHeight="1">
      <c r="A633" s="489"/>
      <c r="B633" s="489"/>
      <c r="C633" s="489"/>
      <c r="D633" s="489"/>
      <c r="E633" s="491"/>
      <c r="F633" s="132" t="s">
        <v>88</v>
      </c>
      <c r="G633" s="177">
        <f>G634</f>
        <v>-84073.8</v>
      </c>
    </row>
    <row r="634" spans="1:7" ht="20.45" customHeight="1">
      <c r="A634" s="489"/>
      <c r="B634" s="489"/>
      <c r="C634" s="489"/>
      <c r="D634" s="489"/>
      <c r="E634" s="491"/>
      <c r="F634" s="132" t="s">
        <v>89</v>
      </c>
      <c r="G634" s="177">
        <f>'havelvac 11'!D1599</f>
        <v>-84073.8</v>
      </c>
    </row>
    <row r="635" spans="1:7" ht="28.5" customHeight="1">
      <c r="A635" s="489"/>
      <c r="B635" s="489"/>
      <c r="C635" s="489"/>
      <c r="D635" s="489"/>
      <c r="E635" s="491"/>
      <c r="F635" s="104" t="s">
        <v>244</v>
      </c>
      <c r="G635" s="223">
        <f>G637</f>
        <v>-38336.199999999997</v>
      </c>
    </row>
    <row r="636" spans="1:7" ht="36.6" customHeight="1">
      <c r="A636" s="489"/>
      <c r="B636" s="489"/>
      <c r="C636" s="489"/>
      <c r="D636" s="489"/>
      <c r="E636" s="491"/>
      <c r="F636" s="132" t="s">
        <v>69</v>
      </c>
      <c r="G636" s="177"/>
    </row>
    <row r="637" spans="1:7" ht="17.45" customHeight="1">
      <c r="A637" s="489"/>
      <c r="B637" s="489"/>
      <c r="C637" s="489"/>
      <c r="D637" s="489"/>
      <c r="E637" s="491"/>
      <c r="F637" s="131" t="s">
        <v>70</v>
      </c>
      <c r="G637" s="177">
        <f>G638</f>
        <v>-38336.199999999997</v>
      </c>
    </row>
    <row r="638" spans="1:7" ht="17.45" customHeight="1">
      <c r="A638" s="489"/>
      <c r="B638" s="489"/>
      <c r="C638" s="489"/>
      <c r="D638" s="489"/>
      <c r="E638" s="491"/>
      <c r="F638" s="131" t="s">
        <v>71</v>
      </c>
      <c r="G638" s="177">
        <f>G639</f>
        <v>-38336.199999999997</v>
      </c>
    </row>
    <row r="639" spans="1:7" ht="17.45" customHeight="1">
      <c r="A639" s="489"/>
      <c r="B639" s="489"/>
      <c r="C639" s="489"/>
      <c r="D639" s="489"/>
      <c r="E639" s="491"/>
      <c r="F639" s="131" t="s">
        <v>87</v>
      </c>
      <c r="G639" s="177">
        <f>G640</f>
        <v>-38336.199999999997</v>
      </c>
    </row>
    <row r="640" spans="1:7" ht="35.450000000000003" customHeight="1">
      <c r="A640" s="489"/>
      <c r="B640" s="489"/>
      <c r="C640" s="489"/>
      <c r="D640" s="489"/>
      <c r="E640" s="491"/>
      <c r="F640" s="132" t="s">
        <v>88</v>
      </c>
      <c r="G640" s="177">
        <f>G641</f>
        <v>-38336.199999999997</v>
      </c>
    </row>
    <row r="641" spans="1:7" ht="28.5" customHeight="1">
      <c r="A641" s="489"/>
      <c r="B641" s="489"/>
      <c r="C641" s="489"/>
      <c r="D641" s="489"/>
      <c r="E641" s="491"/>
      <c r="F641" s="132" t="s">
        <v>89</v>
      </c>
      <c r="G641" s="177">
        <f>'havelvac 11'!D1802</f>
        <v>-38336.199999999997</v>
      </c>
    </row>
    <row r="642" spans="1:7" ht="28.5" customHeight="1">
      <c r="A642" s="489"/>
      <c r="B642" s="489"/>
      <c r="C642" s="489"/>
      <c r="D642" s="489"/>
      <c r="E642" s="491"/>
      <c r="F642" s="104" t="s">
        <v>237</v>
      </c>
      <c r="G642" s="223">
        <f>G644</f>
        <v>-11249.9</v>
      </c>
    </row>
    <row r="643" spans="1:7" ht="34.9" customHeight="1">
      <c r="A643" s="489"/>
      <c r="B643" s="489"/>
      <c r="C643" s="489"/>
      <c r="D643" s="489"/>
      <c r="E643" s="491"/>
      <c r="F643" s="132" t="s">
        <v>69</v>
      </c>
      <c r="G643" s="177"/>
    </row>
    <row r="644" spans="1:7" ht="19.899999999999999" customHeight="1">
      <c r="A644" s="489"/>
      <c r="B644" s="489"/>
      <c r="C644" s="489"/>
      <c r="D644" s="489"/>
      <c r="E644" s="491"/>
      <c r="F644" s="131" t="s">
        <v>70</v>
      </c>
      <c r="G644" s="177">
        <f>G645</f>
        <v>-11249.9</v>
      </c>
    </row>
    <row r="645" spans="1:7" ht="19.899999999999999" customHeight="1">
      <c r="A645" s="489"/>
      <c r="B645" s="489"/>
      <c r="C645" s="489"/>
      <c r="D645" s="489"/>
      <c r="E645" s="491"/>
      <c r="F645" s="131" t="s">
        <v>71</v>
      </c>
      <c r="G645" s="177">
        <f>G646</f>
        <v>-11249.9</v>
      </c>
    </row>
    <row r="646" spans="1:7" ht="19.899999999999999" customHeight="1">
      <c r="A646" s="489"/>
      <c r="B646" s="489"/>
      <c r="C646" s="489"/>
      <c r="D646" s="489"/>
      <c r="E646" s="491"/>
      <c r="F646" s="131" t="s">
        <v>87</v>
      </c>
      <c r="G646" s="177">
        <f>G647</f>
        <v>-11249.9</v>
      </c>
    </row>
    <row r="647" spans="1:7" ht="36.6" customHeight="1">
      <c r="A647" s="489"/>
      <c r="B647" s="489"/>
      <c r="C647" s="489"/>
      <c r="D647" s="489"/>
      <c r="E647" s="491"/>
      <c r="F647" s="132" t="s">
        <v>88</v>
      </c>
      <c r="G647" s="177">
        <f>G648</f>
        <v>-11249.9</v>
      </c>
    </row>
    <row r="648" spans="1:7" ht="28.5" customHeight="1">
      <c r="A648" s="489"/>
      <c r="B648" s="489"/>
      <c r="C648" s="489"/>
      <c r="D648" s="489"/>
      <c r="E648" s="491"/>
      <c r="F648" s="132" t="s">
        <v>89</v>
      </c>
      <c r="G648" s="177">
        <f>'havelvac 11'!D1984</f>
        <v>-11249.9</v>
      </c>
    </row>
    <row r="649" spans="1:7" ht="28.5" customHeight="1">
      <c r="A649" s="489"/>
      <c r="B649" s="489"/>
      <c r="C649" s="489"/>
      <c r="D649" s="489"/>
      <c r="E649" s="491"/>
      <c r="F649" s="104" t="s">
        <v>238</v>
      </c>
      <c r="G649" s="223">
        <f>G651</f>
        <v>-28934.400000000001</v>
      </c>
    </row>
    <row r="650" spans="1:7" ht="34.9" customHeight="1">
      <c r="A650" s="489"/>
      <c r="B650" s="489"/>
      <c r="C650" s="489"/>
      <c r="D650" s="489"/>
      <c r="E650" s="491"/>
      <c r="F650" s="132" t="s">
        <v>69</v>
      </c>
      <c r="G650" s="177"/>
    </row>
    <row r="651" spans="1:7" ht="19.149999999999999" customHeight="1">
      <c r="A651" s="489"/>
      <c r="B651" s="489"/>
      <c r="C651" s="489"/>
      <c r="D651" s="489"/>
      <c r="E651" s="491"/>
      <c r="F651" s="131" t="s">
        <v>70</v>
      </c>
      <c r="G651" s="177">
        <f>G652</f>
        <v>-28934.400000000001</v>
      </c>
    </row>
    <row r="652" spans="1:7" ht="19.149999999999999" customHeight="1">
      <c r="A652" s="489"/>
      <c r="B652" s="489"/>
      <c r="C652" s="489"/>
      <c r="D652" s="489"/>
      <c r="E652" s="491"/>
      <c r="F652" s="131" t="s">
        <v>71</v>
      </c>
      <c r="G652" s="177">
        <f>G653</f>
        <v>-28934.400000000001</v>
      </c>
    </row>
    <row r="653" spans="1:7" ht="19.149999999999999" customHeight="1">
      <c r="A653" s="489"/>
      <c r="B653" s="489"/>
      <c r="C653" s="489"/>
      <c r="D653" s="489"/>
      <c r="E653" s="491"/>
      <c r="F653" s="131" t="s">
        <v>87</v>
      </c>
      <c r="G653" s="177">
        <f>G654</f>
        <v>-28934.400000000001</v>
      </c>
    </row>
    <row r="654" spans="1:7" ht="32.450000000000003" customHeight="1">
      <c r="A654" s="489"/>
      <c r="B654" s="489"/>
      <c r="C654" s="489"/>
      <c r="D654" s="489"/>
      <c r="E654" s="491"/>
      <c r="F654" s="132" t="s">
        <v>88</v>
      </c>
      <c r="G654" s="177">
        <f>G655</f>
        <v>-28934.400000000001</v>
      </c>
    </row>
    <row r="655" spans="1:7" ht="19.149999999999999" customHeight="1">
      <c r="A655" s="489"/>
      <c r="B655" s="489"/>
      <c r="C655" s="489"/>
      <c r="D655" s="489"/>
      <c r="E655" s="491"/>
      <c r="F655" s="132" t="s">
        <v>89</v>
      </c>
      <c r="G655" s="177">
        <f>'havelvac 11'!D2137</f>
        <v>-28934.400000000001</v>
      </c>
    </row>
    <row r="656" spans="1:7" ht="19.149999999999999" customHeight="1">
      <c r="A656" s="489"/>
      <c r="B656" s="489"/>
      <c r="C656" s="489"/>
      <c r="D656" s="489"/>
      <c r="E656" s="500">
        <v>12017</v>
      </c>
      <c r="F656" s="104" t="s">
        <v>244</v>
      </c>
      <c r="G656" s="223">
        <f>G658</f>
        <v>-11733.377</v>
      </c>
    </row>
    <row r="657" spans="1:7" ht="36.75" customHeight="1">
      <c r="A657" s="489"/>
      <c r="B657" s="489"/>
      <c r="C657" s="489"/>
      <c r="D657" s="489"/>
      <c r="E657" s="501"/>
      <c r="F657" s="259" t="s">
        <v>69</v>
      </c>
      <c r="G657" s="177"/>
    </row>
    <row r="658" spans="1:7" ht="19.149999999999999" customHeight="1">
      <c r="A658" s="489"/>
      <c r="B658" s="489"/>
      <c r="C658" s="489"/>
      <c r="D658" s="489"/>
      <c r="E658" s="501"/>
      <c r="F658" s="259" t="s">
        <v>70</v>
      </c>
      <c r="G658" s="177">
        <f>G659</f>
        <v>-11733.377</v>
      </c>
    </row>
    <row r="659" spans="1:7" ht="19.149999999999999" customHeight="1">
      <c r="A659" s="489"/>
      <c r="B659" s="489"/>
      <c r="C659" s="489"/>
      <c r="D659" s="489"/>
      <c r="E659" s="501"/>
      <c r="F659" s="259" t="s">
        <v>71</v>
      </c>
      <c r="G659" s="177">
        <f>G660</f>
        <v>-11733.377</v>
      </c>
    </row>
    <row r="660" spans="1:7" ht="19.149999999999999" customHeight="1">
      <c r="A660" s="489"/>
      <c r="B660" s="489"/>
      <c r="C660" s="489"/>
      <c r="D660" s="489"/>
      <c r="E660" s="501"/>
      <c r="F660" s="259" t="s">
        <v>87</v>
      </c>
      <c r="G660" s="177">
        <f>G661</f>
        <v>-11733.377</v>
      </c>
    </row>
    <row r="661" spans="1:7" ht="36" customHeight="1">
      <c r="A661" s="489"/>
      <c r="B661" s="489"/>
      <c r="C661" s="489"/>
      <c r="D661" s="489"/>
      <c r="E661" s="501"/>
      <c r="F661" s="259" t="s">
        <v>88</v>
      </c>
      <c r="G661" s="177">
        <f>G662</f>
        <v>-11733.377</v>
      </c>
    </row>
    <row r="662" spans="1:7" ht="23.25" customHeight="1">
      <c r="A662" s="489"/>
      <c r="B662" s="489"/>
      <c r="C662" s="489"/>
      <c r="D662" s="489"/>
      <c r="E662" s="501"/>
      <c r="F662" s="259" t="s">
        <v>89</v>
      </c>
      <c r="G662" s="177">
        <f>'havelvac 10'!C277</f>
        <v>-11733.377</v>
      </c>
    </row>
    <row r="663" spans="1:7" ht="36" customHeight="1">
      <c r="A663" s="489"/>
      <c r="B663" s="489"/>
      <c r="C663" s="489"/>
      <c r="D663" s="489"/>
      <c r="E663" s="491">
        <v>12020</v>
      </c>
      <c r="F663" s="131" t="s">
        <v>216</v>
      </c>
      <c r="G663" s="177">
        <f>G665+G672+G679+G686+G693+G700+G707+G714+G721+G728+G735</f>
        <v>-28787.699999999997</v>
      </c>
    </row>
    <row r="664" spans="1:7" ht="19.149999999999999" customHeight="1">
      <c r="A664" s="489"/>
      <c r="B664" s="489"/>
      <c r="C664" s="489"/>
      <c r="D664" s="489"/>
      <c r="E664" s="491"/>
      <c r="F664" s="132" t="s">
        <v>67</v>
      </c>
      <c r="G664" s="177"/>
    </row>
    <row r="665" spans="1:7" ht="36" customHeight="1">
      <c r="A665" s="489"/>
      <c r="B665" s="489"/>
      <c r="C665" s="489"/>
      <c r="D665" s="489"/>
      <c r="E665" s="491"/>
      <c r="F665" s="104" t="s">
        <v>68</v>
      </c>
      <c r="G665" s="223">
        <f>G667</f>
        <v>-22484</v>
      </c>
    </row>
    <row r="666" spans="1:7" ht="34.9" customHeight="1">
      <c r="A666" s="489"/>
      <c r="B666" s="489"/>
      <c r="C666" s="489"/>
      <c r="D666" s="489"/>
      <c r="E666" s="491"/>
      <c r="F666" s="132" t="s">
        <v>69</v>
      </c>
      <c r="G666" s="177"/>
    </row>
    <row r="667" spans="1:7" ht="19.149999999999999" customHeight="1">
      <c r="A667" s="489"/>
      <c r="B667" s="489"/>
      <c r="C667" s="489"/>
      <c r="D667" s="489"/>
      <c r="E667" s="491"/>
      <c r="F667" s="131" t="s">
        <v>70</v>
      </c>
      <c r="G667" s="177">
        <f t="shared" ref="G667:G668" si="4">G668</f>
        <v>-22484</v>
      </c>
    </row>
    <row r="668" spans="1:7" ht="19.149999999999999" customHeight="1">
      <c r="A668" s="489"/>
      <c r="B668" s="489"/>
      <c r="C668" s="489"/>
      <c r="D668" s="489"/>
      <c r="E668" s="491"/>
      <c r="F668" s="131" t="s">
        <v>71</v>
      </c>
      <c r="G668" s="177">
        <f t="shared" si="4"/>
        <v>-22484</v>
      </c>
    </row>
    <row r="669" spans="1:7" ht="19.149999999999999" customHeight="1">
      <c r="A669" s="489"/>
      <c r="B669" s="489"/>
      <c r="C669" s="489"/>
      <c r="D669" s="489"/>
      <c r="E669" s="491"/>
      <c r="F669" s="131" t="s">
        <v>87</v>
      </c>
      <c r="G669" s="177">
        <f>G670</f>
        <v>-22484</v>
      </c>
    </row>
    <row r="670" spans="1:7" ht="31.15" customHeight="1">
      <c r="A670" s="489"/>
      <c r="B670" s="489"/>
      <c r="C670" s="489"/>
      <c r="D670" s="489"/>
      <c r="E670" s="491"/>
      <c r="F670" s="132" t="s">
        <v>88</v>
      </c>
      <c r="G670" s="177">
        <f>G671</f>
        <v>-22484</v>
      </c>
    </row>
    <row r="671" spans="1:7" ht="19.149999999999999" customHeight="1">
      <c r="A671" s="489"/>
      <c r="B671" s="489"/>
      <c r="C671" s="489"/>
      <c r="D671" s="489"/>
      <c r="E671" s="491"/>
      <c r="F671" s="132" t="s">
        <v>89</v>
      </c>
      <c r="G671" s="177">
        <f>'havelvac 11'!D398</f>
        <v>-22484</v>
      </c>
    </row>
    <row r="672" spans="1:7" ht="19.149999999999999" customHeight="1">
      <c r="A672" s="489"/>
      <c r="B672" s="489"/>
      <c r="C672" s="489"/>
      <c r="D672" s="489"/>
      <c r="E672" s="491"/>
      <c r="F672" s="104" t="s">
        <v>239</v>
      </c>
      <c r="G672" s="223">
        <f>G674</f>
        <v>1019.4</v>
      </c>
    </row>
    <row r="673" spans="1:7" ht="34.15" customHeight="1">
      <c r="A673" s="489"/>
      <c r="B673" s="489"/>
      <c r="C673" s="489"/>
      <c r="D673" s="489"/>
      <c r="E673" s="491"/>
      <c r="F673" s="132" t="s">
        <v>69</v>
      </c>
      <c r="G673" s="177"/>
    </row>
    <row r="674" spans="1:7" ht="19.149999999999999" customHeight="1">
      <c r="A674" s="489"/>
      <c r="B674" s="489"/>
      <c r="C674" s="489"/>
      <c r="D674" s="489"/>
      <c r="E674" s="491"/>
      <c r="F674" s="131" t="s">
        <v>70</v>
      </c>
      <c r="G674" s="177">
        <f t="shared" ref="G674:G676" si="5">G675</f>
        <v>1019.4</v>
      </c>
    </row>
    <row r="675" spans="1:7" ht="19.149999999999999" customHeight="1">
      <c r="A675" s="489"/>
      <c r="B675" s="489"/>
      <c r="C675" s="489"/>
      <c r="D675" s="489"/>
      <c r="E675" s="491"/>
      <c r="F675" s="131" t="s">
        <v>71</v>
      </c>
      <c r="G675" s="177">
        <f t="shared" si="5"/>
        <v>1019.4</v>
      </c>
    </row>
    <row r="676" spans="1:7" ht="19.149999999999999" customHeight="1">
      <c r="A676" s="489"/>
      <c r="B676" s="489"/>
      <c r="C676" s="489"/>
      <c r="D676" s="489"/>
      <c r="E676" s="491"/>
      <c r="F676" s="131" t="s">
        <v>87</v>
      </c>
      <c r="G676" s="177">
        <f t="shared" si="5"/>
        <v>1019.4</v>
      </c>
    </row>
    <row r="677" spans="1:7" ht="37.15" customHeight="1">
      <c r="A677" s="489"/>
      <c r="B677" s="489"/>
      <c r="C677" s="489"/>
      <c r="D677" s="489"/>
      <c r="E677" s="491"/>
      <c r="F677" s="132" t="s">
        <v>88</v>
      </c>
      <c r="G677" s="177">
        <f>G678</f>
        <v>1019.4</v>
      </c>
    </row>
    <row r="678" spans="1:7" ht="19.149999999999999" customHeight="1">
      <c r="A678" s="489"/>
      <c r="B678" s="489"/>
      <c r="C678" s="489"/>
      <c r="D678" s="489"/>
      <c r="E678" s="491"/>
      <c r="F678" s="132" t="s">
        <v>89</v>
      </c>
      <c r="G678" s="177">
        <f>'havelvac 11'!D643</f>
        <v>1019.4</v>
      </c>
    </row>
    <row r="679" spans="1:7" ht="19.149999999999999" customHeight="1">
      <c r="A679" s="489"/>
      <c r="B679" s="489"/>
      <c r="C679" s="489"/>
      <c r="D679" s="489"/>
      <c r="E679" s="491"/>
      <c r="F679" s="104" t="s">
        <v>235</v>
      </c>
      <c r="G679" s="223">
        <f>G681</f>
        <v>3037.6</v>
      </c>
    </row>
    <row r="680" spans="1:7" ht="35.450000000000003" customHeight="1">
      <c r="A680" s="489"/>
      <c r="B680" s="489"/>
      <c r="C680" s="489"/>
      <c r="D680" s="489"/>
      <c r="E680" s="491"/>
      <c r="F680" s="132" t="s">
        <v>69</v>
      </c>
      <c r="G680" s="177"/>
    </row>
    <row r="681" spans="1:7" ht="19.149999999999999" customHeight="1">
      <c r="A681" s="489"/>
      <c r="B681" s="489"/>
      <c r="C681" s="489"/>
      <c r="D681" s="489"/>
      <c r="E681" s="491"/>
      <c r="F681" s="131" t="s">
        <v>70</v>
      </c>
      <c r="G681" s="177">
        <f>G682</f>
        <v>3037.6</v>
      </c>
    </row>
    <row r="682" spans="1:7" ht="19.149999999999999" customHeight="1">
      <c r="A682" s="489"/>
      <c r="B682" s="489"/>
      <c r="C682" s="489"/>
      <c r="D682" s="489"/>
      <c r="E682" s="491"/>
      <c r="F682" s="131" t="s">
        <v>71</v>
      </c>
      <c r="G682" s="177">
        <f>G683</f>
        <v>3037.6</v>
      </c>
    </row>
    <row r="683" spans="1:7" ht="19.149999999999999" customHeight="1">
      <c r="A683" s="489"/>
      <c r="B683" s="489"/>
      <c r="C683" s="489"/>
      <c r="D683" s="489"/>
      <c r="E683" s="491"/>
      <c r="F683" s="131" t="s">
        <v>87</v>
      </c>
      <c r="G683" s="177">
        <f>G684</f>
        <v>3037.6</v>
      </c>
    </row>
    <row r="684" spans="1:7" ht="37.9" customHeight="1">
      <c r="A684" s="489"/>
      <c r="B684" s="489"/>
      <c r="C684" s="489"/>
      <c r="D684" s="489"/>
      <c r="E684" s="491"/>
      <c r="F684" s="132" t="s">
        <v>88</v>
      </c>
      <c r="G684" s="177">
        <f>G685</f>
        <v>3037.6</v>
      </c>
    </row>
    <row r="685" spans="1:7" ht="19.149999999999999" customHeight="1">
      <c r="A685" s="489"/>
      <c r="B685" s="489"/>
      <c r="C685" s="489"/>
      <c r="D685" s="489"/>
      <c r="E685" s="491"/>
      <c r="F685" s="132" t="s">
        <v>89</v>
      </c>
      <c r="G685" s="177">
        <f>'havelvac 11'!D785</f>
        <v>3037.6</v>
      </c>
    </row>
    <row r="686" spans="1:7" ht="19.149999999999999" customHeight="1">
      <c r="A686" s="489"/>
      <c r="B686" s="489"/>
      <c r="C686" s="489"/>
      <c r="D686" s="489"/>
      <c r="E686" s="491"/>
      <c r="F686" s="104" t="s">
        <v>240</v>
      </c>
      <c r="G686" s="223">
        <f>G688</f>
        <v>-2.9</v>
      </c>
    </row>
    <row r="687" spans="1:7" ht="37.15" customHeight="1">
      <c r="A687" s="489"/>
      <c r="B687" s="489"/>
      <c r="C687" s="489"/>
      <c r="D687" s="489"/>
      <c r="E687" s="491"/>
      <c r="F687" s="132" t="s">
        <v>69</v>
      </c>
      <c r="G687" s="177"/>
    </row>
    <row r="688" spans="1:7" ht="19.149999999999999" customHeight="1">
      <c r="A688" s="489"/>
      <c r="B688" s="489"/>
      <c r="C688" s="489"/>
      <c r="D688" s="489"/>
      <c r="E688" s="491"/>
      <c r="F688" s="131" t="s">
        <v>70</v>
      </c>
      <c r="G688" s="177">
        <f>G689</f>
        <v>-2.9</v>
      </c>
    </row>
    <row r="689" spans="1:7" ht="19.149999999999999" customHeight="1">
      <c r="A689" s="489"/>
      <c r="B689" s="489"/>
      <c r="C689" s="489"/>
      <c r="D689" s="489"/>
      <c r="E689" s="491"/>
      <c r="F689" s="131" t="s">
        <v>71</v>
      </c>
      <c r="G689" s="177">
        <f>G690</f>
        <v>-2.9</v>
      </c>
    </row>
    <row r="690" spans="1:7" ht="19.149999999999999" customHeight="1">
      <c r="A690" s="489"/>
      <c r="B690" s="489"/>
      <c r="C690" s="489"/>
      <c r="D690" s="489"/>
      <c r="E690" s="491"/>
      <c r="F690" s="131" t="s">
        <v>87</v>
      </c>
      <c r="G690" s="177">
        <f>G691</f>
        <v>-2.9</v>
      </c>
    </row>
    <row r="691" spans="1:7" ht="31.9" customHeight="1">
      <c r="A691" s="489"/>
      <c r="B691" s="489"/>
      <c r="C691" s="489"/>
      <c r="D691" s="489"/>
      <c r="E691" s="491"/>
      <c r="F691" s="132" t="s">
        <v>88</v>
      </c>
      <c r="G691" s="177">
        <f>G692</f>
        <v>-2.9</v>
      </c>
    </row>
    <row r="692" spans="1:7" ht="28.15" customHeight="1">
      <c r="A692" s="489"/>
      <c r="B692" s="489"/>
      <c r="C692" s="489"/>
      <c r="D692" s="489"/>
      <c r="E692" s="491"/>
      <c r="F692" s="132" t="s">
        <v>89</v>
      </c>
      <c r="G692" s="177">
        <f>'havelvac 11'!D956</f>
        <v>-2.9</v>
      </c>
    </row>
    <row r="693" spans="1:7" ht="19.149999999999999" customHeight="1">
      <c r="A693" s="489"/>
      <c r="B693" s="489"/>
      <c r="C693" s="489"/>
      <c r="D693" s="489"/>
      <c r="E693" s="491"/>
      <c r="F693" s="104" t="s">
        <v>241</v>
      </c>
      <c r="G693" s="223">
        <f>G695</f>
        <v>-18462.400000000001</v>
      </c>
    </row>
    <row r="694" spans="1:7" ht="33" customHeight="1">
      <c r="A694" s="489"/>
      <c r="B694" s="489"/>
      <c r="C694" s="489"/>
      <c r="D694" s="489"/>
      <c r="E694" s="491"/>
      <c r="F694" s="132" t="s">
        <v>69</v>
      </c>
      <c r="G694" s="177"/>
    </row>
    <row r="695" spans="1:7" ht="19.149999999999999" customHeight="1">
      <c r="A695" s="489"/>
      <c r="B695" s="489"/>
      <c r="C695" s="489"/>
      <c r="D695" s="489"/>
      <c r="E695" s="491"/>
      <c r="F695" s="131" t="s">
        <v>70</v>
      </c>
      <c r="G695" s="177">
        <f>G696</f>
        <v>-18462.400000000001</v>
      </c>
    </row>
    <row r="696" spans="1:7" ht="19.149999999999999" customHeight="1">
      <c r="A696" s="489"/>
      <c r="B696" s="489"/>
      <c r="C696" s="489"/>
      <c r="D696" s="489"/>
      <c r="E696" s="491"/>
      <c r="F696" s="131" t="s">
        <v>71</v>
      </c>
      <c r="G696" s="177">
        <f>G697</f>
        <v>-18462.400000000001</v>
      </c>
    </row>
    <row r="697" spans="1:7" ht="19.149999999999999" customHeight="1">
      <c r="A697" s="489"/>
      <c r="B697" s="489"/>
      <c r="C697" s="489"/>
      <c r="D697" s="489"/>
      <c r="E697" s="491"/>
      <c r="F697" s="131" t="s">
        <v>87</v>
      </c>
      <c r="G697" s="177">
        <f>G698</f>
        <v>-18462.400000000001</v>
      </c>
    </row>
    <row r="698" spans="1:7" ht="37.15" customHeight="1">
      <c r="A698" s="489"/>
      <c r="B698" s="489"/>
      <c r="C698" s="489"/>
      <c r="D698" s="489"/>
      <c r="E698" s="491"/>
      <c r="F698" s="132" t="s">
        <v>88</v>
      </c>
      <c r="G698" s="177">
        <f>G699</f>
        <v>-18462.400000000001</v>
      </c>
    </row>
    <row r="699" spans="1:7" ht="19.149999999999999" customHeight="1">
      <c r="A699" s="489"/>
      <c r="B699" s="489"/>
      <c r="C699" s="489"/>
      <c r="D699" s="489"/>
      <c r="E699" s="491"/>
      <c r="F699" s="132" t="s">
        <v>89</v>
      </c>
      <c r="G699" s="177">
        <f>'havelvac 11'!D1116</f>
        <v>-18462.400000000001</v>
      </c>
    </row>
    <row r="700" spans="1:7" ht="19.149999999999999" customHeight="1">
      <c r="A700" s="489"/>
      <c r="B700" s="489"/>
      <c r="C700" s="489"/>
      <c r="D700" s="489"/>
      <c r="E700" s="491"/>
      <c r="F700" s="104" t="s">
        <v>236</v>
      </c>
      <c r="G700" s="223">
        <f>G702</f>
        <v>-905.2</v>
      </c>
    </row>
    <row r="701" spans="1:7" ht="33.6" customHeight="1">
      <c r="A701" s="489"/>
      <c r="B701" s="489"/>
      <c r="C701" s="489"/>
      <c r="D701" s="489"/>
      <c r="E701" s="491"/>
      <c r="F701" s="132" t="s">
        <v>69</v>
      </c>
      <c r="G701" s="177"/>
    </row>
    <row r="702" spans="1:7" ht="19.149999999999999" customHeight="1">
      <c r="A702" s="489"/>
      <c r="B702" s="489"/>
      <c r="C702" s="489"/>
      <c r="D702" s="489"/>
      <c r="E702" s="491"/>
      <c r="F702" s="131" t="s">
        <v>70</v>
      </c>
      <c r="G702" s="177">
        <f t="shared" ref="G702:G704" si="6">G703</f>
        <v>-905.2</v>
      </c>
    </row>
    <row r="703" spans="1:7" ht="19.149999999999999" customHeight="1">
      <c r="A703" s="489"/>
      <c r="B703" s="489"/>
      <c r="C703" s="489"/>
      <c r="D703" s="489"/>
      <c r="E703" s="491"/>
      <c r="F703" s="131" t="s">
        <v>71</v>
      </c>
      <c r="G703" s="177">
        <f t="shared" si="6"/>
        <v>-905.2</v>
      </c>
    </row>
    <row r="704" spans="1:7" ht="19.149999999999999" customHeight="1">
      <c r="A704" s="489"/>
      <c r="B704" s="489"/>
      <c r="C704" s="489"/>
      <c r="D704" s="489"/>
      <c r="E704" s="491"/>
      <c r="F704" s="131" t="s">
        <v>87</v>
      </c>
      <c r="G704" s="177">
        <f t="shared" si="6"/>
        <v>-905.2</v>
      </c>
    </row>
    <row r="705" spans="1:7" ht="36.6" customHeight="1">
      <c r="A705" s="489"/>
      <c r="B705" s="489"/>
      <c r="C705" s="489"/>
      <c r="D705" s="489"/>
      <c r="E705" s="491"/>
      <c r="F705" s="132" t="s">
        <v>88</v>
      </c>
      <c r="G705" s="177">
        <f>G706</f>
        <v>-905.2</v>
      </c>
    </row>
    <row r="706" spans="1:7" ht="19.149999999999999" customHeight="1">
      <c r="A706" s="489"/>
      <c r="B706" s="489"/>
      <c r="C706" s="489"/>
      <c r="D706" s="489"/>
      <c r="E706" s="491"/>
      <c r="F706" s="132" t="s">
        <v>89</v>
      </c>
      <c r="G706" s="177">
        <f>'havelvac 11'!D1275</f>
        <v>-905.2</v>
      </c>
    </row>
    <row r="707" spans="1:7" ht="19.149999999999999" customHeight="1">
      <c r="A707" s="489"/>
      <c r="B707" s="489"/>
      <c r="C707" s="489"/>
      <c r="D707" s="489"/>
      <c r="E707" s="491"/>
      <c r="F707" s="104" t="s">
        <v>242</v>
      </c>
      <c r="G707" s="223">
        <f>G709</f>
        <v>7263.2</v>
      </c>
    </row>
    <row r="708" spans="1:7" ht="33.6" customHeight="1">
      <c r="A708" s="489"/>
      <c r="B708" s="489"/>
      <c r="C708" s="489"/>
      <c r="D708" s="489"/>
      <c r="E708" s="491"/>
      <c r="F708" s="132" t="s">
        <v>69</v>
      </c>
      <c r="G708" s="177"/>
    </row>
    <row r="709" spans="1:7" ht="19.149999999999999" customHeight="1">
      <c r="A709" s="489"/>
      <c r="B709" s="489"/>
      <c r="C709" s="489"/>
      <c r="D709" s="489"/>
      <c r="E709" s="491"/>
      <c r="F709" s="131" t="s">
        <v>70</v>
      </c>
      <c r="G709" s="177">
        <f>G710</f>
        <v>7263.2</v>
      </c>
    </row>
    <row r="710" spans="1:7" ht="19.149999999999999" customHeight="1">
      <c r="A710" s="489"/>
      <c r="B710" s="489"/>
      <c r="C710" s="489"/>
      <c r="D710" s="489"/>
      <c r="E710" s="491"/>
      <c r="F710" s="131" t="s">
        <v>71</v>
      </c>
      <c r="G710" s="177">
        <f>G711</f>
        <v>7263.2</v>
      </c>
    </row>
    <row r="711" spans="1:7" ht="19.149999999999999" customHeight="1">
      <c r="A711" s="489"/>
      <c r="B711" s="489"/>
      <c r="C711" s="489"/>
      <c r="D711" s="489"/>
      <c r="E711" s="491"/>
      <c r="F711" s="131" t="s">
        <v>87</v>
      </c>
      <c r="G711" s="177">
        <f>G712</f>
        <v>7263.2</v>
      </c>
    </row>
    <row r="712" spans="1:7" ht="37.15" customHeight="1">
      <c r="A712" s="489"/>
      <c r="B712" s="489"/>
      <c r="C712" s="489"/>
      <c r="D712" s="489"/>
      <c r="E712" s="491"/>
      <c r="F712" s="132" t="s">
        <v>88</v>
      </c>
      <c r="G712" s="177">
        <f>G713</f>
        <v>7263.2</v>
      </c>
    </row>
    <row r="713" spans="1:7" ht="19.149999999999999" customHeight="1">
      <c r="A713" s="489"/>
      <c r="B713" s="489"/>
      <c r="C713" s="489"/>
      <c r="D713" s="489"/>
      <c r="E713" s="491"/>
      <c r="F713" s="132" t="s">
        <v>89</v>
      </c>
      <c r="G713" s="177">
        <f>'havelvac 11'!D1447</f>
        <v>7263.2</v>
      </c>
    </row>
    <row r="714" spans="1:7" ht="19.149999999999999" customHeight="1">
      <c r="A714" s="489"/>
      <c r="B714" s="489"/>
      <c r="C714" s="489"/>
      <c r="D714" s="489"/>
      <c r="E714" s="491"/>
      <c r="F714" s="104" t="s">
        <v>243</v>
      </c>
      <c r="G714" s="223">
        <f>G716</f>
        <v>-743.6</v>
      </c>
    </row>
    <row r="715" spans="1:7" ht="36.6" customHeight="1">
      <c r="A715" s="489"/>
      <c r="B715" s="489"/>
      <c r="C715" s="489"/>
      <c r="D715" s="489"/>
      <c r="E715" s="491"/>
      <c r="F715" s="132" t="s">
        <v>69</v>
      </c>
      <c r="G715" s="177"/>
    </row>
    <row r="716" spans="1:7" ht="19.149999999999999" customHeight="1">
      <c r="A716" s="489"/>
      <c r="B716" s="489"/>
      <c r="C716" s="489"/>
      <c r="D716" s="489"/>
      <c r="E716" s="491"/>
      <c r="F716" s="131" t="s">
        <v>70</v>
      </c>
      <c r="G716" s="177">
        <f>G717</f>
        <v>-743.6</v>
      </c>
    </row>
    <row r="717" spans="1:7" ht="19.149999999999999" customHeight="1">
      <c r="A717" s="489"/>
      <c r="B717" s="489"/>
      <c r="C717" s="489"/>
      <c r="D717" s="489"/>
      <c r="E717" s="491"/>
      <c r="F717" s="131" t="s">
        <v>71</v>
      </c>
      <c r="G717" s="177">
        <f>G718</f>
        <v>-743.6</v>
      </c>
    </row>
    <row r="718" spans="1:7" ht="19.149999999999999" customHeight="1">
      <c r="A718" s="489"/>
      <c r="B718" s="489"/>
      <c r="C718" s="489"/>
      <c r="D718" s="489"/>
      <c r="E718" s="491"/>
      <c r="F718" s="131" t="s">
        <v>87</v>
      </c>
      <c r="G718" s="177">
        <f>G719</f>
        <v>-743.6</v>
      </c>
    </row>
    <row r="719" spans="1:7" ht="37.15" customHeight="1">
      <c r="A719" s="489"/>
      <c r="B719" s="489"/>
      <c r="C719" s="489"/>
      <c r="D719" s="489"/>
      <c r="E719" s="491"/>
      <c r="F719" s="132" t="s">
        <v>88</v>
      </c>
      <c r="G719" s="177">
        <f>G720</f>
        <v>-743.6</v>
      </c>
    </row>
    <row r="720" spans="1:7" ht="19.149999999999999" customHeight="1">
      <c r="A720" s="489"/>
      <c r="B720" s="489"/>
      <c r="C720" s="489"/>
      <c r="D720" s="489"/>
      <c r="E720" s="491"/>
      <c r="F720" s="132" t="s">
        <v>89</v>
      </c>
      <c r="G720" s="177">
        <f>'havelvac 11'!D1609</f>
        <v>-743.6</v>
      </c>
    </row>
    <row r="721" spans="1:7" ht="19.149999999999999" customHeight="1">
      <c r="A721" s="489"/>
      <c r="B721" s="489"/>
      <c r="C721" s="489"/>
      <c r="D721" s="489"/>
      <c r="E721" s="491"/>
      <c r="F721" s="104" t="s">
        <v>244</v>
      </c>
      <c r="G721" s="223">
        <f>G723</f>
        <v>1149.3</v>
      </c>
    </row>
    <row r="722" spans="1:7" ht="39" customHeight="1">
      <c r="A722" s="489"/>
      <c r="B722" s="489"/>
      <c r="C722" s="489"/>
      <c r="D722" s="489"/>
      <c r="E722" s="491"/>
      <c r="F722" s="132" t="s">
        <v>69</v>
      </c>
      <c r="G722" s="177"/>
    </row>
    <row r="723" spans="1:7" ht="19.149999999999999" customHeight="1">
      <c r="A723" s="489"/>
      <c r="B723" s="489"/>
      <c r="C723" s="489"/>
      <c r="D723" s="489"/>
      <c r="E723" s="491"/>
      <c r="F723" s="131" t="s">
        <v>70</v>
      </c>
      <c r="G723" s="177">
        <f t="shared" ref="G723:G725" si="7">G724</f>
        <v>1149.3</v>
      </c>
    </row>
    <row r="724" spans="1:7" ht="19.149999999999999" customHeight="1">
      <c r="A724" s="489"/>
      <c r="B724" s="489"/>
      <c r="C724" s="489"/>
      <c r="D724" s="489"/>
      <c r="E724" s="491"/>
      <c r="F724" s="131" t="s">
        <v>71</v>
      </c>
      <c r="G724" s="177">
        <f t="shared" si="7"/>
        <v>1149.3</v>
      </c>
    </row>
    <row r="725" spans="1:7" ht="19.149999999999999" customHeight="1">
      <c r="A725" s="489"/>
      <c r="B725" s="489"/>
      <c r="C725" s="489"/>
      <c r="D725" s="489"/>
      <c r="E725" s="491"/>
      <c r="F725" s="131" t="s">
        <v>87</v>
      </c>
      <c r="G725" s="177">
        <f t="shared" si="7"/>
        <v>1149.3</v>
      </c>
    </row>
    <row r="726" spans="1:7" ht="37.9" customHeight="1">
      <c r="A726" s="489"/>
      <c r="B726" s="489"/>
      <c r="C726" s="489"/>
      <c r="D726" s="489"/>
      <c r="E726" s="491"/>
      <c r="F726" s="132" t="s">
        <v>88</v>
      </c>
      <c r="G726" s="177">
        <f>G727</f>
        <v>1149.3</v>
      </c>
    </row>
    <row r="727" spans="1:7" ht="19.149999999999999" customHeight="1">
      <c r="A727" s="489"/>
      <c r="B727" s="489"/>
      <c r="C727" s="489"/>
      <c r="D727" s="489"/>
      <c r="E727" s="491"/>
      <c r="F727" s="132" t="s">
        <v>89</v>
      </c>
      <c r="G727" s="177">
        <f>'havelvac 11'!D1823</f>
        <v>1149.3</v>
      </c>
    </row>
    <row r="728" spans="1:7" ht="19.149999999999999" customHeight="1">
      <c r="A728" s="489"/>
      <c r="B728" s="489"/>
      <c r="C728" s="489"/>
      <c r="D728" s="489"/>
      <c r="E728" s="491"/>
      <c r="F728" s="104" t="s">
        <v>237</v>
      </c>
      <c r="G728" s="223">
        <f>G730</f>
        <v>869.7</v>
      </c>
    </row>
    <row r="729" spans="1:7" ht="31.15" customHeight="1">
      <c r="A729" s="489"/>
      <c r="B729" s="489"/>
      <c r="C729" s="489"/>
      <c r="D729" s="489"/>
      <c r="E729" s="491"/>
      <c r="F729" s="132" t="s">
        <v>69</v>
      </c>
      <c r="G729" s="177"/>
    </row>
    <row r="730" spans="1:7" ht="19.149999999999999" customHeight="1">
      <c r="A730" s="489"/>
      <c r="B730" s="489"/>
      <c r="C730" s="489"/>
      <c r="D730" s="489"/>
      <c r="E730" s="491"/>
      <c r="F730" s="131" t="s">
        <v>70</v>
      </c>
      <c r="G730" s="177">
        <f t="shared" ref="G730:G732" si="8">G731</f>
        <v>869.7</v>
      </c>
    </row>
    <row r="731" spans="1:7" ht="19.149999999999999" customHeight="1">
      <c r="A731" s="489"/>
      <c r="B731" s="489"/>
      <c r="C731" s="489"/>
      <c r="D731" s="489"/>
      <c r="E731" s="491"/>
      <c r="F731" s="131" t="s">
        <v>71</v>
      </c>
      <c r="G731" s="177">
        <f t="shared" si="8"/>
        <v>869.7</v>
      </c>
    </row>
    <row r="732" spans="1:7" ht="19.149999999999999" customHeight="1">
      <c r="A732" s="489"/>
      <c r="B732" s="489"/>
      <c r="C732" s="489"/>
      <c r="D732" s="489"/>
      <c r="E732" s="491"/>
      <c r="F732" s="131" t="s">
        <v>87</v>
      </c>
      <c r="G732" s="177">
        <f t="shared" si="8"/>
        <v>869.7</v>
      </c>
    </row>
    <row r="733" spans="1:7" ht="34.15" customHeight="1">
      <c r="A733" s="489"/>
      <c r="B733" s="489"/>
      <c r="C733" s="489"/>
      <c r="D733" s="489"/>
      <c r="E733" s="491"/>
      <c r="F733" s="132" t="s">
        <v>88</v>
      </c>
      <c r="G733" s="177">
        <f>G734</f>
        <v>869.7</v>
      </c>
    </row>
    <row r="734" spans="1:7" ht="19.149999999999999" customHeight="1">
      <c r="A734" s="489"/>
      <c r="B734" s="489"/>
      <c r="C734" s="489"/>
      <c r="D734" s="489"/>
      <c r="E734" s="491"/>
      <c r="F734" s="132" t="s">
        <v>89</v>
      </c>
      <c r="G734" s="177">
        <f>'havelvac 11'!D1994</f>
        <v>869.7</v>
      </c>
    </row>
    <row r="735" spans="1:7" ht="19.149999999999999" customHeight="1">
      <c r="A735" s="489"/>
      <c r="B735" s="489"/>
      <c r="C735" s="489"/>
      <c r="D735" s="489"/>
      <c r="E735" s="491"/>
      <c r="F735" s="104" t="s">
        <v>238</v>
      </c>
      <c r="G735" s="223">
        <f>G737</f>
        <v>471.2</v>
      </c>
    </row>
    <row r="736" spans="1:7" ht="31.15" customHeight="1">
      <c r="A736" s="489"/>
      <c r="B736" s="489"/>
      <c r="C736" s="489"/>
      <c r="D736" s="489"/>
      <c r="E736" s="491"/>
      <c r="F736" s="132" t="s">
        <v>69</v>
      </c>
      <c r="G736" s="177"/>
    </row>
    <row r="737" spans="1:7" ht="19.149999999999999" customHeight="1">
      <c r="A737" s="489"/>
      <c r="B737" s="489"/>
      <c r="C737" s="489"/>
      <c r="D737" s="489"/>
      <c r="E737" s="491"/>
      <c r="F737" s="131" t="s">
        <v>70</v>
      </c>
      <c r="G737" s="177">
        <f>G738</f>
        <v>471.2</v>
      </c>
    </row>
    <row r="738" spans="1:7" ht="19.149999999999999" customHeight="1">
      <c r="A738" s="489"/>
      <c r="B738" s="489"/>
      <c r="C738" s="489"/>
      <c r="D738" s="489"/>
      <c r="E738" s="491"/>
      <c r="F738" s="131" t="s">
        <v>71</v>
      </c>
      <c r="G738" s="177">
        <f>G739</f>
        <v>471.2</v>
      </c>
    </row>
    <row r="739" spans="1:7" ht="19.149999999999999" customHeight="1">
      <c r="A739" s="489"/>
      <c r="B739" s="489"/>
      <c r="C739" s="489"/>
      <c r="D739" s="489"/>
      <c r="E739" s="491"/>
      <c r="F739" s="131" t="s">
        <v>87</v>
      </c>
      <c r="G739" s="177">
        <f>G740</f>
        <v>471.2</v>
      </c>
    </row>
    <row r="740" spans="1:7" ht="35.450000000000003" customHeight="1">
      <c r="A740" s="489"/>
      <c r="B740" s="489"/>
      <c r="C740" s="489"/>
      <c r="D740" s="489"/>
      <c r="E740" s="491"/>
      <c r="F740" s="132" t="s">
        <v>88</v>
      </c>
      <c r="G740" s="177">
        <f>G741</f>
        <v>471.2</v>
      </c>
    </row>
    <row r="741" spans="1:7" ht="19.149999999999999" customHeight="1">
      <c r="A741" s="489"/>
      <c r="B741" s="489"/>
      <c r="C741" s="489"/>
      <c r="D741" s="489"/>
      <c r="E741" s="491"/>
      <c r="F741" s="132" t="s">
        <v>89</v>
      </c>
      <c r="G741" s="177">
        <f>'havelvac 11'!D2147</f>
        <v>471.2</v>
      </c>
    </row>
    <row r="742" spans="1:7" ht="20.45" customHeight="1">
      <c r="A742" s="489"/>
      <c r="B742" s="489"/>
      <c r="C742" s="491" t="s">
        <v>79</v>
      </c>
      <c r="D742" s="489"/>
      <c r="E742" s="492"/>
      <c r="F742" s="65" t="s">
        <v>80</v>
      </c>
      <c r="G742" s="217">
        <f>G744</f>
        <v>449481.67960000015</v>
      </c>
    </row>
    <row r="743" spans="1:7" ht="20.45" customHeight="1">
      <c r="A743" s="489"/>
      <c r="B743" s="489"/>
      <c r="C743" s="491"/>
      <c r="D743" s="489"/>
      <c r="E743" s="492"/>
      <c r="F743" s="75" t="s">
        <v>61</v>
      </c>
      <c r="G743" s="217"/>
    </row>
    <row r="744" spans="1:7" ht="20.45" customHeight="1">
      <c r="A744" s="489"/>
      <c r="B744" s="489"/>
      <c r="C744" s="491"/>
      <c r="D744" s="489" t="s">
        <v>66</v>
      </c>
      <c r="E744" s="492"/>
      <c r="F744" s="131" t="s">
        <v>12</v>
      </c>
      <c r="G744" s="217">
        <f>G746+G832+G841</f>
        <v>449481.67960000015</v>
      </c>
    </row>
    <row r="745" spans="1:7" ht="20.45" customHeight="1">
      <c r="A745" s="489"/>
      <c r="B745" s="489"/>
      <c r="C745" s="491"/>
      <c r="D745" s="489"/>
      <c r="E745" s="492"/>
      <c r="F745" s="132" t="s">
        <v>61</v>
      </c>
      <c r="G745" s="217"/>
    </row>
    <row r="746" spans="1:7" ht="28.5" customHeight="1">
      <c r="A746" s="489"/>
      <c r="B746" s="489"/>
      <c r="C746" s="491"/>
      <c r="D746" s="489"/>
      <c r="E746" s="491">
        <v>11003</v>
      </c>
      <c r="F746" s="104" t="s">
        <v>27</v>
      </c>
      <c r="G746" s="223">
        <f>G748+G755+G762+G769+G776+G783+G790+G797+G804+G811+G818+G825</f>
        <v>550194.57960000017</v>
      </c>
    </row>
    <row r="747" spans="1:7" ht="28.5" customHeight="1">
      <c r="A747" s="489"/>
      <c r="B747" s="489"/>
      <c r="C747" s="491"/>
      <c r="D747" s="489"/>
      <c r="E747" s="491"/>
      <c r="F747" s="75" t="s">
        <v>61</v>
      </c>
      <c r="G747" s="217"/>
    </row>
    <row r="748" spans="1:7" ht="37.9" customHeight="1">
      <c r="A748" s="489"/>
      <c r="B748" s="489"/>
      <c r="C748" s="491"/>
      <c r="D748" s="489"/>
      <c r="E748" s="491"/>
      <c r="F748" s="104" t="s">
        <v>90</v>
      </c>
      <c r="G748" s="223">
        <f>G750</f>
        <v>25911.9</v>
      </c>
    </row>
    <row r="749" spans="1:7" ht="33" customHeight="1">
      <c r="A749" s="489"/>
      <c r="B749" s="489"/>
      <c r="C749" s="491"/>
      <c r="D749" s="489"/>
      <c r="E749" s="491"/>
      <c r="F749" s="132" t="s">
        <v>69</v>
      </c>
      <c r="G749" s="113"/>
    </row>
    <row r="750" spans="1:7" ht="18.600000000000001" customHeight="1">
      <c r="A750" s="489"/>
      <c r="B750" s="489"/>
      <c r="C750" s="491"/>
      <c r="D750" s="489"/>
      <c r="E750" s="491"/>
      <c r="F750" s="131" t="s">
        <v>70</v>
      </c>
      <c r="G750" s="113">
        <f>G751</f>
        <v>25911.9</v>
      </c>
    </row>
    <row r="751" spans="1:7" ht="18.600000000000001" customHeight="1">
      <c r="A751" s="489"/>
      <c r="B751" s="489"/>
      <c r="C751" s="491"/>
      <c r="D751" s="489"/>
      <c r="E751" s="491"/>
      <c r="F751" s="131" t="s">
        <v>71</v>
      </c>
      <c r="G751" s="113">
        <f>G752</f>
        <v>25911.9</v>
      </c>
    </row>
    <row r="752" spans="1:7" ht="18.600000000000001" customHeight="1">
      <c r="A752" s="489"/>
      <c r="B752" s="489"/>
      <c r="C752" s="491"/>
      <c r="D752" s="489"/>
      <c r="E752" s="491"/>
      <c r="F752" s="131" t="s">
        <v>72</v>
      </c>
      <c r="G752" s="113">
        <f>G753</f>
        <v>25911.9</v>
      </c>
    </row>
    <row r="753" spans="1:7" ht="28.5" customHeight="1">
      <c r="A753" s="489"/>
      <c r="B753" s="489"/>
      <c r="C753" s="491"/>
      <c r="D753" s="489"/>
      <c r="E753" s="491"/>
      <c r="F753" s="132" t="s">
        <v>73</v>
      </c>
      <c r="G753" s="113">
        <f>G754</f>
        <v>25911.9</v>
      </c>
    </row>
    <row r="754" spans="1:7" ht="37.15" customHeight="1">
      <c r="A754" s="489"/>
      <c r="B754" s="489"/>
      <c r="C754" s="491"/>
      <c r="D754" s="489"/>
      <c r="E754" s="491"/>
      <c r="F754" s="132" t="s">
        <v>74</v>
      </c>
      <c r="G754" s="113">
        <f>'havelvac 11'!D60</f>
        <v>25911.9</v>
      </c>
    </row>
    <row r="755" spans="1:7" ht="38.450000000000003" customHeight="1">
      <c r="A755" s="489"/>
      <c r="B755" s="489"/>
      <c r="C755" s="491"/>
      <c r="D755" s="489"/>
      <c r="E755" s="491"/>
      <c r="F755" s="104" t="s">
        <v>68</v>
      </c>
      <c r="G755" s="223">
        <f>G757</f>
        <v>848421.4</v>
      </c>
    </row>
    <row r="756" spans="1:7" ht="38.450000000000003" customHeight="1">
      <c r="A756" s="489"/>
      <c r="B756" s="489"/>
      <c r="C756" s="491"/>
      <c r="D756" s="489"/>
      <c r="E756" s="491"/>
      <c r="F756" s="75" t="s">
        <v>69</v>
      </c>
      <c r="G756" s="113"/>
    </row>
    <row r="757" spans="1:7" ht="21" customHeight="1">
      <c r="A757" s="489"/>
      <c r="B757" s="489"/>
      <c r="C757" s="491"/>
      <c r="D757" s="489"/>
      <c r="E757" s="491"/>
      <c r="F757" s="131" t="s">
        <v>70</v>
      </c>
      <c r="G757" s="113">
        <f>G758</f>
        <v>848421.4</v>
      </c>
    </row>
    <row r="758" spans="1:7" ht="21" customHeight="1">
      <c r="A758" s="489"/>
      <c r="B758" s="489"/>
      <c r="C758" s="491"/>
      <c r="D758" s="489"/>
      <c r="E758" s="491"/>
      <c r="F758" s="131" t="s">
        <v>71</v>
      </c>
      <c r="G758" s="113">
        <f>G759</f>
        <v>848421.4</v>
      </c>
    </row>
    <row r="759" spans="1:7" ht="21" customHeight="1">
      <c r="A759" s="489"/>
      <c r="B759" s="489"/>
      <c r="C759" s="491"/>
      <c r="D759" s="489"/>
      <c r="E759" s="491"/>
      <c r="F759" s="131" t="s">
        <v>72</v>
      </c>
      <c r="G759" s="113">
        <f>G760</f>
        <v>848421.4</v>
      </c>
    </row>
    <row r="760" spans="1:7" ht="28.5" customHeight="1">
      <c r="A760" s="489"/>
      <c r="B760" s="489"/>
      <c r="C760" s="491"/>
      <c r="D760" s="489"/>
      <c r="E760" s="491"/>
      <c r="F760" s="75" t="s">
        <v>73</v>
      </c>
      <c r="G760" s="113">
        <f>G761</f>
        <v>848421.4</v>
      </c>
    </row>
    <row r="761" spans="1:7" ht="37.15" customHeight="1">
      <c r="A761" s="489"/>
      <c r="B761" s="489"/>
      <c r="C761" s="491"/>
      <c r="D761" s="489"/>
      <c r="E761" s="491"/>
      <c r="F761" s="75" t="s">
        <v>74</v>
      </c>
      <c r="G761" s="113">
        <f>'havelvac 11'!D268</f>
        <v>848421.4</v>
      </c>
    </row>
    <row r="762" spans="1:7" ht="27" customHeight="1">
      <c r="A762" s="489"/>
      <c r="B762" s="489"/>
      <c r="C762" s="491"/>
      <c r="D762" s="489"/>
      <c r="E762" s="491"/>
      <c r="F762" s="104" t="s">
        <v>239</v>
      </c>
      <c r="G762" s="223">
        <f>G764</f>
        <v>-55195.600000000006</v>
      </c>
    </row>
    <row r="763" spans="1:7" ht="37.15" customHeight="1">
      <c r="A763" s="489"/>
      <c r="B763" s="489"/>
      <c r="C763" s="491"/>
      <c r="D763" s="489"/>
      <c r="E763" s="491"/>
      <c r="F763" s="132" t="s">
        <v>69</v>
      </c>
      <c r="G763" s="113"/>
    </row>
    <row r="764" spans="1:7" ht="19.899999999999999" customHeight="1">
      <c r="A764" s="489"/>
      <c r="B764" s="489"/>
      <c r="C764" s="491"/>
      <c r="D764" s="489"/>
      <c r="E764" s="491"/>
      <c r="F764" s="131" t="s">
        <v>70</v>
      </c>
      <c r="G764" s="113">
        <f>G765</f>
        <v>-55195.600000000006</v>
      </c>
    </row>
    <row r="765" spans="1:7" ht="19.899999999999999" customHeight="1">
      <c r="A765" s="489"/>
      <c r="B765" s="489"/>
      <c r="C765" s="491"/>
      <c r="D765" s="489"/>
      <c r="E765" s="491"/>
      <c r="F765" s="131" t="s">
        <v>71</v>
      </c>
      <c r="G765" s="113">
        <f>G766</f>
        <v>-55195.600000000006</v>
      </c>
    </row>
    <row r="766" spans="1:7" ht="19.899999999999999" customHeight="1">
      <c r="A766" s="489"/>
      <c r="B766" s="489"/>
      <c r="C766" s="491"/>
      <c r="D766" s="489"/>
      <c r="E766" s="491"/>
      <c r="F766" s="131" t="s">
        <v>72</v>
      </c>
      <c r="G766" s="113">
        <f>G767</f>
        <v>-55195.600000000006</v>
      </c>
    </row>
    <row r="767" spans="1:7" ht="22.15" customHeight="1">
      <c r="A767" s="489"/>
      <c r="B767" s="489"/>
      <c r="C767" s="491"/>
      <c r="D767" s="489"/>
      <c r="E767" s="491"/>
      <c r="F767" s="132" t="s">
        <v>73</v>
      </c>
      <c r="G767" s="113">
        <f>G768</f>
        <v>-55195.600000000006</v>
      </c>
    </row>
    <row r="768" spans="1:7" ht="37.15" customHeight="1">
      <c r="A768" s="489"/>
      <c r="B768" s="489"/>
      <c r="C768" s="491"/>
      <c r="D768" s="489"/>
      <c r="E768" s="491"/>
      <c r="F768" s="132" t="s">
        <v>74</v>
      </c>
      <c r="G768" s="113">
        <f>'havelvac 11'!D583</f>
        <v>-55195.600000000006</v>
      </c>
    </row>
    <row r="769" spans="1:7" ht="28.5" customHeight="1">
      <c r="A769" s="489"/>
      <c r="B769" s="489"/>
      <c r="C769" s="491"/>
      <c r="D769" s="489"/>
      <c r="E769" s="491"/>
      <c r="F769" s="104" t="s">
        <v>235</v>
      </c>
      <c r="G769" s="223">
        <f>G771</f>
        <v>-256350.82039999997</v>
      </c>
    </row>
    <row r="770" spans="1:7" ht="40.5" customHeight="1">
      <c r="A770" s="489"/>
      <c r="B770" s="489"/>
      <c r="C770" s="491"/>
      <c r="D770" s="489"/>
      <c r="E770" s="491"/>
      <c r="F770" s="75" t="s">
        <v>69</v>
      </c>
      <c r="G770" s="113"/>
    </row>
    <row r="771" spans="1:7" ht="19.149999999999999" customHeight="1">
      <c r="A771" s="489"/>
      <c r="B771" s="489"/>
      <c r="C771" s="491"/>
      <c r="D771" s="489"/>
      <c r="E771" s="491"/>
      <c r="F771" s="131" t="s">
        <v>70</v>
      </c>
      <c r="G771" s="113">
        <f>G772</f>
        <v>-256350.82039999997</v>
      </c>
    </row>
    <row r="772" spans="1:7" ht="19.149999999999999" customHeight="1">
      <c r="A772" s="489"/>
      <c r="B772" s="489"/>
      <c r="C772" s="491"/>
      <c r="D772" s="489"/>
      <c r="E772" s="491"/>
      <c r="F772" s="131" t="s">
        <v>71</v>
      </c>
      <c r="G772" s="113">
        <f>G773</f>
        <v>-256350.82039999997</v>
      </c>
    </row>
    <row r="773" spans="1:7" ht="19.149999999999999" customHeight="1">
      <c r="A773" s="489"/>
      <c r="B773" s="489"/>
      <c r="C773" s="491"/>
      <c r="D773" s="489"/>
      <c r="E773" s="491"/>
      <c r="F773" s="131" t="s">
        <v>72</v>
      </c>
      <c r="G773" s="113">
        <f>G774</f>
        <v>-256350.82039999997</v>
      </c>
    </row>
    <row r="774" spans="1:7" ht="28.5" customHeight="1">
      <c r="A774" s="489"/>
      <c r="B774" s="489"/>
      <c r="C774" s="491"/>
      <c r="D774" s="489"/>
      <c r="E774" s="491"/>
      <c r="F774" s="75" t="s">
        <v>73</v>
      </c>
      <c r="G774" s="113">
        <f>G775</f>
        <v>-256350.82039999997</v>
      </c>
    </row>
    <row r="775" spans="1:7" ht="36" customHeight="1">
      <c r="A775" s="489"/>
      <c r="B775" s="489"/>
      <c r="C775" s="491"/>
      <c r="D775" s="489"/>
      <c r="E775" s="491"/>
      <c r="F775" s="75" t="s">
        <v>74</v>
      </c>
      <c r="G775" s="113">
        <f>'havelvac 11'!D725</f>
        <v>-256350.82039999997</v>
      </c>
    </row>
    <row r="776" spans="1:7" ht="28.5" customHeight="1">
      <c r="A776" s="489"/>
      <c r="B776" s="489"/>
      <c r="C776" s="491"/>
      <c r="D776" s="489"/>
      <c r="E776" s="491"/>
      <c r="F776" s="104" t="s">
        <v>240</v>
      </c>
      <c r="G776" s="223">
        <f>G778</f>
        <v>0</v>
      </c>
    </row>
    <row r="777" spans="1:7" ht="42.75" customHeight="1">
      <c r="A777" s="489"/>
      <c r="B777" s="489"/>
      <c r="C777" s="491"/>
      <c r="D777" s="489"/>
      <c r="E777" s="491"/>
      <c r="F777" s="75" t="s">
        <v>69</v>
      </c>
      <c r="G777" s="113"/>
    </row>
    <row r="778" spans="1:7" ht="22.15" customHeight="1">
      <c r="A778" s="489"/>
      <c r="B778" s="489"/>
      <c r="C778" s="491"/>
      <c r="D778" s="489"/>
      <c r="E778" s="491"/>
      <c r="F778" s="131" t="s">
        <v>70</v>
      </c>
      <c r="G778" s="113">
        <f>G779</f>
        <v>0</v>
      </c>
    </row>
    <row r="779" spans="1:7" ht="22.15" customHeight="1">
      <c r="A779" s="489"/>
      <c r="B779" s="489"/>
      <c r="C779" s="491"/>
      <c r="D779" s="489"/>
      <c r="E779" s="491"/>
      <c r="F779" s="131" t="s">
        <v>71</v>
      </c>
      <c r="G779" s="113">
        <f>G780</f>
        <v>0</v>
      </c>
    </row>
    <row r="780" spans="1:7" ht="22.15" customHeight="1">
      <c r="A780" s="489"/>
      <c r="B780" s="489"/>
      <c r="C780" s="491"/>
      <c r="D780" s="489"/>
      <c r="E780" s="491"/>
      <c r="F780" s="131" t="s">
        <v>72</v>
      </c>
      <c r="G780" s="113">
        <f>G781</f>
        <v>0</v>
      </c>
    </row>
    <row r="781" spans="1:7" ht="28.5" customHeight="1">
      <c r="A781" s="489"/>
      <c r="B781" s="489"/>
      <c r="C781" s="491"/>
      <c r="D781" s="489"/>
      <c r="E781" s="491"/>
      <c r="F781" s="75" t="s">
        <v>73</v>
      </c>
      <c r="G781" s="113">
        <f>G782</f>
        <v>0</v>
      </c>
    </row>
    <row r="782" spans="1:7" ht="37.15" customHeight="1">
      <c r="A782" s="489"/>
      <c r="B782" s="489"/>
      <c r="C782" s="491"/>
      <c r="D782" s="489"/>
      <c r="E782" s="491"/>
      <c r="F782" s="75" t="s">
        <v>74</v>
      </c>
      <c r="G782" s="113">
        <f>'havelvac 11'!D896</f>
        <v>0</v>
      </c>
    </row>
    <row r="783" spans="1:7" ht="28.5" customHeight="1">
      <c r="A783" s="489"/>
      <c r="B783" s="489"/>
      <c r="C783" s="491"/>
      <c r="D783" s="489"/>
      <c r="E783" s="491"/>
      <c r="F783" s="104" t="s">
        <v>241</v>
      </c>
      <c r="G783" s="223">
        <f>G785</f>
        <v>38086.5</v>
      </c>
    </row>
    <row r="784" spans="1:7" ht="36" customHeight="1">
      <c r="A784" s="489"/>
      <c r="B784" s="489"/>
      <c r="C784" s="491"/>
      <c r="D784" s="489"/>
      <c r="E784" s="491"/>
      <c r="F784" s="75" t="s">
        <v>69</v>
      </c>
      <c r="G784" s="113"/>
    </row>
    <row r="785" spans="1:7" ht="28.5" customHeight="1">
      <c r="A785" s="489"/>
      <c r="B785" s="489"/>
      <c r="C785" s="491"/>
      <c r="D785" s="489"/>
      <c r="E785" s="491"/>
      <c r="F785" s="131" t="s">
        <v>70</v>
      </c>
      <c r="G785" s="113">
        <f>G786</f>
        <v>38086.5</v>
      </c>
    </row>
    <row r="786" spans="1:7" ht="22.15" customHeight="1">
      <c r="A786" s="489"/>
      <c r="B786" s="489"/>
      <c r="C786" s="491"/>
      <c r="D786" s="489"/>
      <c r="E786" s="491"/>
      <c r="F786" s="131" t="s">
        <v>71</v>
      </c>
      <c r="G786" s="113">
        <f>G787</f>
        <v>38086.5</v>
      </c>
    </row>
    <row r="787" spans="1:7" ht="28.5" customHeight="1">
      <c r="A787" s="489"/>
      <c r="B787" s="489"/>
      <c r="C787" s="491"/>
      <c r="D787" s="489"/>
      <c r="E787" s="491"/>
      <c r="F787" s="131" t="s">
        <v>72</v>
      </c>
      <c r="G787" s="113">
        <f>G788</f>
        <v>38086.5</v>
      </c>
    </row>
    <row r="788" spans="1:7" ht="28.5" customHeight="1">
      <c r="A788" s="489"/>
      <c r="B788" s="489"/>
      <c r="C788" s="491"/>
      <c r="D788" s="489"/>
      <c r="E788" s="491"/>
      <c r="F788" s="75" t="s">
        <v>73</v>
      </c>
      <c r="G788" s="113">
        <f>G789</f>
        <v>38086.5</v>
      </c>
    </row>
    <row r="789" spans="1:7" ht="35.450000000000003" customHeight="1">
      <c r="A789" s="489"/>
      <c r="B789" s="489"/>
      <c r="C789" s="491"/>
      <c r="D789" s="489"/>
      <c r="E789" s="491"/>
      <c r="F789" s="75" t="s">
        <v>74</v>
      </c>
      <c r="G789" s="113">
        <f>'havelvac 11'!D1056</f>
        <v>38086.5</v>
      </c>
    </row>
    <row r="790" spans="1:7" ht="28.5" customHeight="1">
      <c r="A790" s="489"/>
      <c r="B790" s="489"/>
      <c r="C790" s="491"/>
      <c r="D790" s="489"/>
      <c r="E790" s="491"/>
      <c r="F790" s="104" t="s">
        <v>314</v>
      </c>
      <c r="G790" s="223">
        <f>G792</f>
        <v>67572</v>
      </c>
    </row>
    <row r="791" spans="1:7" ht="35.450000000000003" customHeight="1">
      <c r="A791" s="489"/>
      <c r="B791" s="489"/>
      <c r="C791" s="491"/>
      <c r="D791" s="489"/>
      <c r="E791" s="491"/>
      <c r="F791" s="132" t="s">
        <v>69</v>
      </c>
      <c r="G791" s="113"/>
    </row>
    <row r="792" spans="1:7" ht="20.45" customHeight="1">
      <c r="A792" s="489"/>
      <c r="B792" s="489"/>
      <c r="C792" s="491"/>
      <c r="D792" s="489"/>
      <c r="E792" s="491"/>
      <c r="F792" s="131" t="s">
        <v>70</v>
      </c>
      <c r="G792" s="113">
        <f>G793</f>
        <v>67572</v>
      </c>
    </row>
    <row r="793" spans="1:7" ht="20.45" customHeight="1">
      <c r="A793" s="489"/>
      <c r="B793" s="489"/>
      <c r="C793" s="491"/>
      <c r="D793" s="489"/>
      <c r="E793" s="491"/>
      <c r="F793" s="131" t="s">
        <v>71</v>
      </c>
      <c r="G793" s="113">
        <f>G794</f>
        <v>67572</v>
      </c>
    </row>
    <row r="794" spans="1:7" ht="20.45" customHeight="1">
      <c r="A794" s="489"/>
      <c r="B794" s="489"/>
      <c r="C794" s="491"/>
      <c r="D794" s="489"/>
      <c r="E794" s="491"/>
      <c r="F794" s="131" t="s">
        <v>72</v>
      </c>
      <c r="G794" s="113">
        <f>G795</f>
        <v>67572</v>
      </c>
    </row>
    <row r="795" spans="1:7" ht="20.45" customHeight="1">
      <c r="A795" s="489"/>
      <c r="B795" s="489"/>
      <c r="C795" s="491"/>
      <c r="D795" s="489"/>
      <c r="E795" s="491"/>
      <c r="F795" s="132" t="s">
        <v>73</v>
      </c>
      <c r="G795" s="113">
        <f>G796</f>
        <v>67572</v>
      </c>
    </row>
    <row r="796" spans="1:7" ht="30" customHeight="1">
      <c r="A796" s="489"/>
      <c r="B796" s="489"/>
      <c r="C796" s="491"/>
      <c r="D796" s="489"/>
      <c r="E796" s="491"/>
      <c r="F796" s="132" t="s">
        <v>74</v>
      </c>
      <c r="G796" s="113">
        <f>'havelvac 11'!D1215</f>
        <v>67572</v>
      </c>
    </row>
    <row r="797" spans="1:7" ht="28.5" customHeight="1">
      <c r="A797" s="489"/>
      <c r="B797" s="489"/>
      <c r="C797" s="491"/>
      <c r="D797" s="489"/>
      <c r="E797" s="491"/>
      <c r="F797" s="104" t="s">
        <v>242</v>
      </c>
      <c r="G797" s="223">
        <f>G799</f>
        <v>-156504.1</v>
      </c>
    </row>
    <row r="798" spans="1:7" ht="37.15" customHeight="1">
      <c r="A798" s="489"/>
      <c r="B798" s="489"/>
      <c r="C798" s="491"/>
      <c r="D798" s="489"/>
      <c r="E798" s="491"/>
      <c r="F798" s="132" t="s">
        <v>69</v>
      </c>
      <c r="G798" s="113"/>
    </row>
    <row r="799" spans="1:7" ht="18" customHeight="1">
      <c r="A799" s="489"/>
      <c r="B799" s="489"/>
      <c r="C799" s="491"/>
      <c r="D799" s="489"/>
      <c r="E799" s="491"/>
      <c r="F799" s="131" t="s">
        <v>70</v>
      </c>
      <c r="G799" s="113">
        <f>G800</f>
        <v>-156504.1</v>
      </c>
    </row>
    <row r="800" spans="1:7" ht="18" customHeight="1">
      <c r="A800" s="489"/>
      <c r="B800" s="489"/>
      <c r="C800" s="491"/>
      <c r="D800" s="489"/>
      <c r="E800" s="491"/>
      <c r="F800" s="131" t="s">
        <v>71</v>
      </c>
      <c r="G800" s="113">
        <f>G801</f>
        <v>-156504.1</v>
      </c>
    </row>
    <row r="801" spans="1:7" ht="18" customHeight="1">
      <c r="A801" s="489"/>
      <c r="B801" s="489"/>
      <c r="C801" s="491"/>
      <c r="D801" s="489"/>
      <c r="E801" s="491"/>
      <c r="F801" s="131" t="s">
        <v>72</v>
      </c>
      <c r="G801" s="113">
        <f>G802</f>
        <v>-156504.1</v>
      </c>
    </row>
    <row r="802" spans="1:7" ht="19.149999999999999" customHeight="1">
      <c r="A802" s="489"/>
      <c r="B802" s="489"/>
      <c r="C802" s="491"/>
      <c r="D802" s="489"/>
      <c r="E802" s="491"/>
      <c r="F802" s="132" t="s">
        <v>73</v>
      </c>
      <c r="G802" s="113">
        <f>G803</f>
        <v>-156504.1</v>
      </c>
    </row>
    <row r="803" spans="1:7" ht="32.450000000000003" customHeight="1">
      <c r="A803" s="489"/>
      <c r="B803" s="489"/>
      <c r="C803" s="491"/>
      <c r="D803" s="489"/>
      <c r="E803" s="491"/>
      <c r="F803" s="132" t="s">
        <v>74</v>
      </c>
      <c r="G803" s="113">
        <f>'havelvac 11'!D1386</f>
        <v>-156504.1</v>
      </c>
    </row>
    <row r="804" spans="1:7" ht="28.5" customHeight="1">
      <c r="A804" s="489"/>
      <c r="B804" s="489"/>
      <c r="C804" s="491"/>
      <c r="D804" s="489"/>
      <c r="E804" s="491"/>
      <c r="F804" s="104" t="s">
        <v>243</v>
      </c>
      <c r="G804" s="223">
        <f>G806</f>
        <v>-140885.6</v>
      </c>
    </row>
    <row r="805" spans="1:7" ht="41.25" customHeight="1">
      <c r="A805" s="489"/>
      <c r="B805" s="489"/>
      <c r="C805" s="491"/>
      <c r="D805" s="489"/>
      <c r="E805" s="491"/>
      <c r="F805" s="75" t="s">
        <v>69</v>
      </c>
      <c r="G805" s="113"/>
    </row>
    <row r="806" spans="1:7" ht="18.600000000000001" customHeight="1">
      <c r="A806" s="489"/>
      <c r="B806" s="489"/>
      <c r="C806" s="491"/>
      <c r="D806" s="489"/>
      <c r="E806" s="491"/>
      <c r="F806" s="131" t="s">
        <v>70</v>
      </c>
      <c r="G806" s="113">
        <f>G807</f>
        <v>-140885.6</v>
      </c>
    </row>
    <row r="807" spans="1:7" ht="18.600000000000001" customHeight="1">
      <c r="A807" s="489"/>
      <c r="B807" s="489"/>
      <c r="C807" s="491"/>
      <c r="D807" s="489"/>
      <c r="E807" s="491"/>
      <c r="F807" s="131" t="s">
        <v>71</v>
      </c>
      <c r="G807" s="113">
        <f>G808</f>
        <v>-140885.6</v>
      </c>
    </row>
    <row r="808" spans="1:7" ht="18.600000000000001" customHeight="1">
      <c r="A808" s="489"/>
      <c r="B808" s="489"/>
      <c r="C808" s="491"/>
      <c r="D808" s="489"/>
      <c r="E808" s="491"/>
      <c r="F808" s="131" t="s">
        <v>72</v>
      </c>
      <c r="G808" s="113">
        <f>G809</f>
        <v>-140885.6</v>
      </c>
    </row>
    <row r="809" spans="1:7" ht="28.5" customHeight="1">
      <c r="A809" s="489"/>
      <c r="B809" s="489"/>
      <c r="C809" s="491"/>
      <c r="D809" s="489"/>
      <c r="E809" s="491"/>
      <c r="F809" s="75" t="s">
        <v>73</v>
      </c>
      <c r="G809" s="113">
        <f>G810</f>
        <v>-140885.6</v>
      </c>
    </row>
    <row r="810" spans="1:7" ht="36.6" customHeight="1">
      <c r="A810" s="489"/>
      <c r="B810" s="489"/>
      <c r="C810" s="491"/>
      <c r="D810" s="489"/>
      <c r="E810" s="491"/>
      <c r="F810" s="75" t="s">
        <v>74</v>
      </c>
      <c r="G810" s="113">
        <f>'havelvac 11'!D1549</f>
        <v>-140885.6</v>
      </c>
    </row>
    <row r="811" spans="1:7" ht="28.5" customHeight="1">
      <c r="A811" s="489"/>
      <c r="B811" s="489"/>
      <c r="C811" s="491"/>
      <c r="D811" s="489"/>
      <c r="E811" s="491"/>
      <c r="F811" s="104" t="s">
        <v>244</v>
      </c>
      <c r="G811" s="223">
        <f>G813</f>
        <v>122249.70000000001</v>
      </c>
    </row>
    <row r="812" spans="1:7" ht="33.6" customHeight="1">
      <c r="A812" s="489"/>
      <c r="B812" s="489"/>
      <c r="C812" s="491"/>
      <c r="D812" s="489"/>
      <c r="E812" s="491"/>
      <c r="F812" s="75" t="s">
        <v>69</v>
      </c>
      <c r="G812" s="113"/>
    </row>
    <row r="813" spans="1:7" ht="22.9" customHeight="1">
      <c r="A813" s="489"/>
      <c r="B813" s="489"/>
      <c r="C813" s="491"/>
      <c r="D813" s="489"/>
      <c r="E813" s="491"/>
      <c r="F813" s="131" t="s">
        <v>70</v>
      </c>
      <c r="G813" s="113">
        <f>G814</f>
        <v>122249.70000000001</v>
      </c>
    </row>
    <row r="814" spans="1:7" ht="22.9" customHeight="1">
      <c r="A814" s="489"/>
      <c r="B814" s="489"/>
      <c r="C814" s="491"/>
      <c r="D814" s="489"/>
      <c r="E814" s="491"/>
      <c r="F814" s="131" t="s">
        <v>71</v>
      </c>
      <c r="G814" s="113">
        <f>G815</f>
        <v>122249.70000000001</v>
      </c>
    </row>
    <row r="815" spans="1:7" ht="22.9" customHeight="1">
      <c r="A815" s="489"/>
      <c r="B815" s="489"/>
      <c r="C815" s="491"/>
      <c r="D815" s="489"/>
      <c r="E815" s="491"/>
      <c r="F815" s="131" t="s">
        <v>72</v>
      </c>
      <c r="G815" s="113">
        <f>G816</f>
        <v>122249.70000000001</v>
      </c>
    </row>
    <row r="816" spans="1:7" ht="28.5" customHeight="1">
      <c r="A816" s="489"/>
      <c r="B816" s="489"/>
      <c r="C816" s="491"/>
      <c r="D816" s="489"/>
      <c r="E816" s="491"/>
      <c r="F816" s="75" t="s">
        <v>73</v>
      </c>
      <c r="G816" s="113">
        <f>G817</f>
        <v>122249.70000000001</v>
      </c>
    </row>
    <row r="817" spans="1:7" ht="37.15" customHeight="1">
      <c r="A817" s="489"/>
      <c r="B817" s="489"/>
      <c r="C817" s="491"/>
      <c r="D817" s="489"/>
      <c r="E817" s="491"/>
      <c r="F817" s="75" t="s">
        <v>74</v>
      </c>
      <c r="G817" s="113">
        <f>'havelvac 11'!D1752</f>
        <v>122249.70000000001</v>
      </c>
    </row>
    <row r="818" spans="1:7" ht="28.5" customHeight="1">
      <c r="A818" s="489"/>
      <c r="B818" s="489"/>
      <c r="C818" s="491"/>
      <c r="D818" s="489"/>
      <c r="E818" s="491"/>
      <c r="F818" s="104" t="s">
        <v>237</v>
      </c>
      <c r="G818" s="223">
        <f>G820</f>
        <v>10294.1</v>
      </c>
    </row>
    <row r="819" spans="1:7" ht="38.450000000000003" customHeight="1">
      <c r="A819" s="489"/>
      <c r="B819" s="489"/>
      <c r="C819" s="491"/>
      <c r="D819" s="489"/>
      <c r="E819" s="491"/>
      <c r="F819" s="132" t="s">
        <v>69</v>
      </c>
      <c r="G819" s="113"/>
    </row>
    <row r="820" spans="1:7" ht="19.899999999999999" customHeight="1">
      <c r="A820" s="489"/>
      <c r="B820" s="489"/>
      <c r="C820" s="491"/>
      <c r="D820" s="489"/>
      <c r="E820" s="491"/>
      <c r="F820" s="131" t="s">
        <v>70</v>
      </c>
      <c r="G820" s="113">
        <f>G821</f>
        <v>10294.1</v>
      </c>
    </row>
    <row r="821" spans="1:7" ht="19.899999999999999" customHeight="1">
      <c r="A821" s="489"/>
      <c r="B821" s="489"/>
      <c r="C821" s="491"/>
      <c r="D821" s="489"/>
      <c r="E821" s="491"/>
      <c r="F821" s="131" t="s">
        <v>71</v>
      </c>
      <c r="G821" s="113">
        <f>G822</f>
        <v>10294.1</v>
      </c>
    </row>
    <row r="822" spans="1:7" ht="19.899999999999999" customHeight="1">
      <c r="A822" s="489"/>
      <c r="B822" s="489"/>
      <c r="C822" s="491"/>
      <c r="D822" s="489"/>
      <c r="E822" s="491"/>
      <c r="F822" s="131" t="s">
        <v>72</v>
      </c>
      <c r="G822" s="113">
        <f>G823</f>
        <v>10294.1</v>
      </c>
    </row>
    <row r="823" spans="1:7" ht="28.5" customHeight="1">
      <c r="A823" s="489"/>
      <c r="B823" s="489"/>
      <c r="C823" s="491"/>
      <c r="D823" s="489"/>
      <c r="E823" s="491"/>
      <c r="F823" s="132" t="s">
        <v>73</v>
      </c>
      <c r="G823" s="113">
        <f>G824</f>
        <v>10294.1</v>
      </c>
    </row>
    <row r="824" spans="1:7" ht="33" customHeight="1">
      <c r="A824" s="489"/>
      <c r="B824" s="489"/>
      <c r="C824" s="491"/>
      <c r="D824" s="489"/>
      <c r="E824" s="491"/>
      <c r="F824" s="132" t="s">
        <v>74</v>
      </c>
      <c r="G824" s="113">
        <f>'havelvac 11'!D1934</f>
        <v>10294.1</v>
      </c>
    </row>
    <row r="825" spans="1:7" ht="28.5" customHeight="1">
      <c r="A825" s="489"/>
      <c r="B825" s="489"/>
      <c r="C825" s="491"/>
      <c r="D825" s="489"/>
      <c r="E825" s="491"/>
      <c r="F825" s="104" t="s">
        <v>238</v>
      </c>
      <c r="G825" s="223">
        <f>G827</f>
        <v>46595.1</v>
      </c>
    </row>
    <row r="826" spans="1:7" ht="43.5" customHeight="1">
      <c r="A826" s="489"/>
      <c r="B826" s="489"/>
      <c r="C826" s="491"/>
      <c r="D826" s="489"/>
      <c r="E826" s="491"/>
      <c r="F826" s="75" t="s">
        <v>69</v>
      </c>
      <c r="G826" s="113"/>
    </row>
    <row r="827" spans="1:7" ht="18.600000000000001" customHeight="1">
      <c r="A827" s="489"/>
      <c r="B827" s="489"/>
      <c r="C827" s="491"/>
      <c r="D827" s="489"/>
      <c r="E827" s="491"/>
      <c r="F827" s="131" t="s">
        <v>70</v>
      </c>
      <c r="G827" s="113">
        <f>G828</f>
        <v>46595.1</v>
      </c>
    </row>
    <row r="828" spans="1:7" ht="18.600000000000001" customHeight="1">
      <c r="A828" s="489"/>
      <c r="B828" s="489"/>
      <c r="C828" s="491"/>
      <c r="D828" s="489"/>
      <c r="E828" s="491"/>
      <c r="F828" s="131" t="s">
        <v>71</v>
      </c>
      <c r="G828" s="113">
        <f>G829</f>
        <v>46595.1</v>
      </c>
    </row>
    <row r="829" spans="1:7" ht="18.600000000000001" customHeight="1">
      <c r="A829" s="489"/>
      <c r="B829" s="489"/>
      <c r="C829" s="491"/>
      <c r="D829" s="489"/>
      <c r="E829" s="491"/>
      <c r="F829" s="131" t="s">
        <v>72</v>
      </c>
      <c r="G829" s="113">
        <f>G830</f>
        <v>46595.1</v>
      </c>
    </row>
    <row r="830" spans="1:7" ht="28.5" customHeight="1">
      <c r="A830" s="489"/>
      <c r="B830" s="489"/>
      <c r="C830" s="491"/>
      <c r="D830" s="489"/>
      <c r="E830" s="491"/>
      <c r="F830" s="75" t="s">
        <v>73</v>
      </c>
      <c r="G830" s="113">
        <f>G831</f>
        <v>46595.1</v>
      </c>
    </row>
    <row r="831" spans="1:7" ht="32.450000000000003" customHeight="1">
      <c r="A831" s="489"/>
      <c r="B831" s="489"/>
      <c r="C831" s="491"/>
      <c r="D831" s="489"/>
      <c r="E831" s="491"/>
      <c r="F831" s="75" t="s">
        <v>74</v>
      </c>
      <c r="G831" s="113">
        <f>'havelvac 11'!D2087</f>
        <v>46595.1</v>
      </c>
    </row>
    <row r="832" spans="1:7" ht="28.5" customHeight="1">
      <c r="A832" s="489"/>
      <c r="B832" s="489"/>
      <c r="C832" s="491"/>
      <c r="D832" s="489"/>
      <c r="E832" s="491" t="s">
        <v>35</v>
      </c>
      <c r="F832" s="105" t="s">
        <v>36</v>
      </c>
      <c r="G832" s="222">
        <f>G834</f>
        <v>-2542.8000000000002</v>
      </c>
    </row>
    <row r="833" spans="1:7" ht="28.5" customHeight="1">
      <c r="A833" s="489"/>
      <c r="B833" s="489"/>
      <c r="C833" s="491"/>
      <c r="D833" s="489"/>
      <c r="E833" s="491"/>
      <c r="F833" s="75" t="s">
        <v>67</v>
      </c>
      <c r="G833" s="177"/>
    </row>
    <row r="834" spans="1:7" ht="35.450000000000003" customHeight="1">
      <c r="A834" s="489"/>
      <c r="B834" s="489"/>
      <c r="C834" s="491"/>
      <c r="D834" s="489"/>
      <c r="E834" s="491"/>
      <c r="F834" s="104" t="s">
        <v>68</v>
      </c>
      <c r="G834" s="223">
        <f>G836</f>
        <v>-2542.8000000000002</v>
      </c>
    </row>
    <row r="835" spans="1:7" ht="39" customHeight="1">
      <c r="A835" s="489"/>
      <c r="B835" s="489"/>
      <c r="C835" s="491"/>
      <c r="D835" s="489"/>
      <c r="E835" s="491"/>
      <c r="F835" s="75" t="s">
        <v>69</v>
      </c>
      <c r="G835" s="177"/>
    </row>
    <row r="836" spans="1:7" ht="19.149999999999999" customHeight="1">
      <c r="A836" s="489"/>
      <c r="B836" s="489"/>
      <c r="C836" s="491"/>
      <c r="D836" s="489"/>
      <c r="E836" s="491"/>
      <c r="F836" s="65" t="s">
        <v>70</v>
      </c>
      <c r="G836" s="177">
        <f>G837</f>
        <v>-2542.8000000000002</v>
      </c>
    </row>
    <row r="837" spans="1:7" ht="19.149999999999999" customHeight="1">
      <c r="A837" s="489"/>
      <c r="B837" s="489"/>
      <c r="C837" s="491"/>
      <c r="D837" s="489"/>
      <c r="E837" s="491"/>
      <c r="F837" s="65" t="s">
        <v>71</v>
      </c>
      <c r="G837" s="177">
        <f>G838</f>
        <v>-2542.8000000000002</v>
      </c>
    </row>
    <row r="838" spans="1:7" ht="19.149999999999999" customHeight="1">
      <c r="A838" s="489"/>
      <c r="B838" s="489"/>
      <c r="C838" s="491"/>
      <c r="D838" s="489"/>
      <c r="E838" s="491"/>
      <c r="F838" s="65" t="s">
        <v>72</v>
      </c>
      <c r="G838" s="177">
        <f>G839</f>
        <v>-2542.8000000000002</v>
      </c>
    </row>
    <row r="839" spans="1:7" ht="28.5" customHeight="1">
      <c r="A839" s="489"/>
      <c r="B839" s="489"/>
      <c r="C839" s="491"/>
      <c r="D839" s="489"/>
      <c r="E839" s="491"/>
      <c r="F839" s="75" t="s">
        <v>73</v>
      </c>
      <c r="G839" s="177">
        <f>G840</f>
        <v>-2542.8000000000002</v>
      </c>
    </row>
    <row r="840" spans="1:7" ht="38.450000000000003" customHeight="1">
      <c r="A840" s="489"/>
      <c r="B840" s="489"/>
      <c r="C840" s="491"/>
      <c r="D840" s="489"/>
      <c r="E840" s="491"/>
      <c r="F840" s="75" t="s">
        <v>74</v>
      </c>
      <c r="G840" s="177">
        <f>'havelvac 11'!D310</f>
        <v>-2542.8000000000002</v>
      </c>
    </row>
    <row r="841" spans="1:7" ht="28.5" customHeight="1">
      <c r="A841" s="489"/>
      <c r="B841" s="489"/>
      <c r="C841" s="491"/>
      <c r="D841" s="489"/>
      <c r="E841" s="491" t="s">
        <v>41</v>
      </c>
      <c r="F841" s="105" t="s">
        <v>42</v>
      </c>
      <c r="G841" s="218">
        <f>G843</f>
        <v>-98170.1</v>
      </c>
    </row>
    <row r="842" spans="1:7" ht="21" customHeight="1">
      <c r="A842" s="489"/>
      <c r="B842" s="489"/>
      <c r="C842" s="491"/>
      <c r="D842" s="489"/>
      <c r="E842" s="491"/>
      <c r="F842" s="75" t="s">
        <v>67</v>
      </c>
      <c r="G842" s="177"/>
    </row>
    <row r="843" spans="1:7" ht="38.450000000000003" customHeight="1">
      <c r="A843" s="489"/>
      <c r="B843" s="489"/>
      <c r="C843" s="491"/>
      <c r="D843" s="489"/>
      <c r="E843" s="491"/>
      <c r="F843" s="104" t="s">
        <v>68</v>
      </c>
      <c r="G843" s="223">
        <f>G845</f>
        <v>-98170.1</v>
      </c>
    </row>
    <row r="844" spans="1:7" ht="40.15" customHeight="1">
      <c r="A844" s="489"/>
      <c r="B844" s="489"/>
      <c r="C844" s="491"/>
      <c r="D844" s="489"/>
      <c r="E844" s="491"/>
      <c r="F844" s="75" t="s">
        <v>69</v>
      </c>
      <c r="G844" s="177"/>
    </row>
    <row r="845" spans="1:7" ht="17.45" customHeight="1">
      <c r="A845" s="489"/>
      <c r="B845" s="489"/>
      <c r="C845" s="491"/>
      <c r="D845" s="489"/>
      <c r="E845" s="491"/>
      <c r="F845" s="75" t="s">
        <v>70</v>
      </c>
      <c r="G845" s="177">
        <f>G846</f>
        <v>-98170.1</v>
      </c>
    </row>
    <row r="846" spans="1:7" ht="17.45" customHeight="1">
      <c r="A846" s="489"/>
      <c r="B846" s="489"/>
      <c r="C846" s="491"/>
      <c r="D846" s="489"/>
      <c r="E846" s="491"/>
      <c r="F846" s="75" t="s">
        <v>71</v>
      </c>
      <c r="G846" s="177">
        <f>G847</f>
        <v>-98170.1</v>
      </c>
    </row>
    <row r="847" spans="1:7" ht="17.45" customHeight="1">
      <c r="A847" s="489"/>
      <c r="B847" s="489"/>
      <c r="C847" s="491"/>
      <c r="D847" s="489"/>
      <c r="E847" s="491"/>
      <c r="F847" s="75" t="s">
        <v>72</v>
      </c>
      <c r="G847" s="177">
        <f>G848</f>
        <v>-98170.1</v>
      </c>
    </row>
    <row r="848" spans="1:7" ht="31.9" customHeight="1">
      <c r="A848" s="489"/>
      <c r="B848" s="489"/>
      <c r="C848" s="491"/>
      <c r="D848" s="489"/>
      <c r="E848" s="491"/>
      <c r="F848" s="75" t="s">
        <v>73</v>
      </c>
      <c r="G848" s="177">
        <f>G849</f>
        <v>-98170.1</v>
      </c>
    </row>
    <row r="849" spans="1:7" ht="36.6" customHeight="1">
      <c r="A849" s="489"/>
      <c r="B849" s="489"/>
      <c r="C849" s="491"/>
      <c r="D849" s="489"/>
      <c r="E849" s="491"/>
      <c r="F849" s="75" t="s">
        <v>74</v>
      </c>
      <c r="G849" s="177">
        <f>'havelvac 11'!D337</f>
        <v>-98170.1</v>
      </c>
    </row>
    <row r="850" spans="1:7" s="360" customFormat="1" ht="36.6" customHeight="1">
      <c r="A850" s="490"/>
      <c r="B850" s="294" t="s">
        <v>612</v>
      </c>
      <c r="C850" s="295"/>
      <c r="D850" s="295"/>
      <c r="E850" s="303"/>
      <c r="F850" s="302" t="s">
        <v>613</v>
      </c>
      <c r="G850" s="394">
        <f>G852+G865</f>
        <v>-304380.5</v>
      </c>
    </row>
    <row r="851" spans="1:7" s="360" customFormat="1" ht="36.6" customHeight="1">
      <c r="A851" s="490"/>
      <c r="B851" s="295"/>
      <c r="C851" s="295"/>
      <c r="D851" s="295"/>
      <c r="E851" s="303"/>
      <c r="F851" s="303" t="s">
        <v>61</v>
      </c>
      <c r="G851" s="394"/>
    </row>
    <row r="852" spans="1:7" s="360" customFormat="1" ht="36.6" customHeight="1">
      <c r="A852" s="490"/>
      <c r="B852" s="295"/>
      <c r="C852" s="299" t="s">
        <v>614</v>
      </c>
      <c r="D852" s="295"/>
      <c r="E852" s="303"/>
      <c r="F852" s="304" t="s">
        <v>615</v>
      </c>
      <c r="G852" s="394">
        <f>G854</f>
        <v>-256380.5</v>
      </c>
    </row>
    <row r="853" spans="1:7" s="360" customFormat="1" ht="36.6" customHeight="1">
      <c r="A853" s="490"/>
      <c r="B853" s="295"/>
      <c r="C853" s="295"/>
      <c r="D853" s="295"/>
      <c r="E853" s="303"/>
      <c r="F853" s="303" t="s">
        <v>61</v>
      </c>
      <c r="G853" s="394"/>
    </row>
    <row r="854" spans="1:7" s="360" customFormat="1" ht="36.6" customHeight="1">
      <c r="A854" s="490"/>
      <c r="B854" s="305"/>
      <c r="C854" s="305"/>
      <c r="D854" s="301" t="s">
        <v>616</v>
      </c>
      <c r="E854" s="300"/>
      <c r="F854" s="304" t="s">
        <v>617</v>
      </c>
      <c r="G854" s="394">
        <f>G856</f>
        <v>-256380.5</v>
      </c>
    </row>
    <row r="855" spans="1:7" s="360" customFormat="1" ht="36.6" customHeight="1">
      <c r="A855" s="490"/>
      <c r="B855" s="305"/>
      <c r="C855" s="305"/>
      <c r="D855" s="296"/>
      <c r="E855" s="303"/>
      <c r="F855" s="303" t="s">
        <v>61</v>
      </c>
      <c r="G855" s="394"/>
    </row>
    <row r="856" spans="1:7" s="360" customFormat="1" ht="36.6" customHeight="1">
      <c r="A856" s="490"/>
      <c r="B856" s="305"/>
      <c r="C856" s="305"/>
      <c r="D856" s="306"/>
      <c r="E856" s="301">
        <v>12003</v>
      </c>
      <c r="F856" s="302" t="s">
        <v>618</v>
      </c>
      <c r="G856" s="394">
        <f>G858</f>
        <v>-256380.5</v>
      </c>
    </row>
    <row r="857" spans="1:7" s="360" customFormat="1" ht="36.6" customHeight="1">
      <c r="A857" s="490"/>
      <c r="B857" s="305"/>
      <c r="C857" s="305"/>
      <c r="D857" s="306"/>
      <c r="E857" s="303"/>
      <c r="F857" s="303" t="s">
        <v>67</v>
      </c>
      <c r="G857" s="394"/>
    </row>
    <row r="858" spans="1:7" s="360" customFormat="1" ht="36.6" customHeight="1">
      <c r="A858" s="490"/>
      <c r="B858" s="305"/>
      <c r="C858" s="305"/>
      <c r="D858" s="306"/>
      <c r="E858" s="303"/>
      <c r="F858" s="293" t="s">
        <v>68</v>
      </c>
      <c r="G858" s="394">
        <f>G860</f>
        <v>-256380.5</v>
      </c>
    </row>
    <row r="859" spans="1:7" s="360" customFormat="1" ht="36.6" customHeight="1">
      <c r="A859" s="490"/>
      <c r="B859" s="305"/>
      <c r="C859" s="305"/>
      <c r="D859" s="306"/>
      <c r="E859" s="303"/>
      <c r="F859" s="303" t="s">
        <v>69</v>
      </c>
      <c r="G859" s="394"/>
    </row>
    <row r="860" spans="1:7" s="360" customFormat="1" ht="36.6" customHeight="1">
      <c r="A860" s="490"/>
      <c r="B860" s="305"/>
      <c r="C860" s="305"/>
      <c r="D860" s="306"/>
      <c r="E860" s="303"/>
      <c r="F860" s="296" t="s">
        <v>70</v>
      </c>
      <c r="G860" s="394">
        <f>G861</f>
        <v>-256380.5</v>
      </c>
    </row>
    <row r="861" spans="1:7" s="360" customFormat="1" ht="36.6" customHeight="1">
      <c r="A861" s="490"/>
      <c r="B861" s="305"/>
      <c r="C861" s="305"/>
      <c r="D861" s="306"/>
      <c r="E861" s="303"/>
      <c r="F861" s="296" t="s">
        <v>71</v>
      </c>
      <c r="G861" s="394">
        <f>G862</f>
        <v>-256380.5</v>
      </c>
    </row>
    <row r="862" spans="1:7" s="360" customFormat="1" ht="36.6" customHeight="1">
      <c r="A862" s="490"/>
      <c r="B862" s="305"/>
      <c r="C862" s="305"/>
      <c r="D862" s="306"/>
      <c r="E862" s="303"/>
      <c r="F862" s="296" t="s">
        <v>87</v>
      </c>
      <c r="G862" s="394">
        <f>G863</f>
        <v>-256380.5</v>
      </c>
    </row>
    <row r="863" spans="1:7" s="360" customFormat="1" ht="36.6" customHeight="1">
      <c r="A863" s="490"/>
      <c r="B863" s="305"/>
      <c r="C863" s="305"/>
      <c r="D863" s="306"/>
      <c r="E863" s="303"/>
      <c r="F863" s="296" t="s">
        <v>88</v>
      </c>
      <c r="G863" s="394">
        <f>G864</f>
        <v>-256380.5</v>
      </c>
    </row>
    <row r="864" spans="1:7" s="360" customFormat="1" ht="36.6" customHeight="1">
      <c r="A864" s="490"/>
      <c r="B864" s="305"/>
      <c r="C864" s="305"/>
      <c r="D864" s="306"/>
      <c r="E864" s="303"/>
      <c r="F864" s="296" t="s">
        <v>89</v>
      </c>
      <c r="G864" s="394">
        <f>'havelvac 10'!C22</f>
        <v>-256380.5</v>
      </c>
    </row>
    <row r="865" spans="1:7" s="360" customFormat="1" ht="36.6" customHeight="1">
      <c r="A865" s="490"/>
      <c r="B865" s="305"/>
      <c r="C865" s="299" t="s">
        <v>619</v>
      </c>
      <c r="D865" s="295"/>
      <c r="E865" s="303"/>
      <c r="F865" s="304" t="s">
        <v>620</v>
      </c>
      <c r="G865" s="394">
        <f>G867</f>
        <v>-48000</v>
      </c>
    </row>
    <row r="866" spans="1:7" s="360" customFormat="1" ht="18" customHeight="1">
      <c r="A866" s="490"/>
      <c r="B866" s="305"/>
      <c r="C866" s="295"/>
      <c r="D866" s="295"/>
      <c r="E866" s="303"/>
      <c r="F866" s="303" t="s">
        <v>61</v>
      </c>
      <c r="G866" s="394"/>
    </row>
    <row r="867" spans="1:7" s="360" customFormat="1" ht="36.6" customHeight="1">
      <c r="A867" s="490"/>
      <c r="B867" s="305"/>
      <c r="C867" s="305"/>
      <c r="D867" s="301" t="s">
        <v>616</v>
      </c>
      <c r="E867" s="300"/>
      <c r="F867" s="304" t="s">
        <v>617</v>
      </c>
      <c r="G867" s="394">
        <f>G869</f>
        <v>-48000</v>
      </c>
    </row>
    <row r="868" spans="1:7" s="360" customFormat="1" ht="36.6" customHeight="1">
      <c r="A868" s="490"/>
      <c r="B868" s="298"/>
      <c r="C868" s="305"/>
      <c r="D868" s="296"/>
      <c r="E868" s="303"/>
      <c r="F868" s="303" t="s">
        <v>61</v>
      </c>
      <c r="G868" s="394"/>
    </row>
    <row r="869" spans="1:7" s="360" customFormat="1" ht="36.6" customHeight="1">
      <c r="A869" s="490"/>
      <c r="B869" s="297"/>
      <c r="C869" s="305"/>
      <c r="D869" s="306"/>
      <c r="E869" s="301">
        <v>12004</v>
      </c>
      <c r="F869" s="302" t="s">
        <v>621</v>
      </c>
      <c r="G869" s="394">
        <f>G871</f>
        <v>-48000</v>
      </c>
    </row>
    <row r="870" spans="1:7" s="360" customFormat="1" ht="36.6" customHeight="1">
      <c r="A870" s="490"/>
      <c r="B870" s="297"/>
      <c r="C870" s="305"/>
      <c r="D870" s="306"/>
      <c r="E870" s="303"/>
      <c r="F870" s="303" t="s">
        <v>67</v>
      </c>
      <c r="G870" s="394"/>
    </row>
    <row r="871" spans="1:7" s="360" customFormat="1" ht="36.6" customHeight="1">
      <c r="A871" s="490"/>
      <c r="B871" s="297"/>
      <c r="C871" s="305"/>
      <c r="D871" s="306"/>
      <c r="E871" s="303"/>
      <c r="F871" s="293" t="s">
        <v>68</v>
      </c>
      <c r="G871" s="394">
        <f>G873</f>
        <v>-48000</v>
      </c>
    </row>
    <row r="872" spans="1:7" s="360" customFormat="1" ht="36.6" customHeight="1">
      <c r="A872" s="490"/>
      <c r="B872" s="300"/>
      <c r="C872" s="305"/>
      <c r="D872" s="306"/>
      <c r="E872" s="303"/>
      <c r="F872" s="303" t="s">
        <v>69</v>
      </c>
      <c r="G872" s="394"/>
    </row>
    <row r="873" spans="1:7" s="360" customFormat="1" ht="36.6" customHeight="1">
      <c r="A873" s="490"/>
      <c r="B873" s="299"/>
      <c r="C873" s="305"/>
      <c r="D873" s="306"/>
      <c r="E873" s="303"/>
      <c r="F873" s="296" t="s">
        <v>70</v>
      </c>
      <c r="G873" s="394">
        <f>G874</f>
        <v>-48000</v>
      </c>
    </row>
    <row r="874" spans="1:7" s="360" customFormat="1" ht="36.6" customHeight="1">
      <c r="A874" s="490"/>
      <c r="B874" s="307"/>
      <c r="C874" s="305"/>
      <c r="D874" s="306"/>
      <c r="E874" s="303"/>
      <c r="F874" s="296" t="s">
        <v>71</v>
      </c>
      <c r="G874" s="394">
        <f>G875</f>
        <v>-48000</v>
      </c>
    </row>
    <row r="875" spans="1:7" s="360" customFormat="1" ht="36.6" customHeight="1">
      <c r="A875" s="490"/>
      <c r="B875" s="307"/>
      <c r="C875" s="305"/>
      <c r="D875" s="306"/>
      <c r="E875" s="303"/>
      <c r="F875" s="296" t="s">
        <v>87</v>
      </c>
      <c r="G875" s="394">
        <f>G876</f>
        <v>-48000</v>
      </c>
    </row>
    <row r="876" spans="1:7" s="360" customFormat="1" ht="36.6" customHeight="1">
      <c r="A876" s="490"/>
      <c r="B876" s="307"/>
      <c r="C876" s="305"/>
      <c r="D876" s="306"/>
      <c r="E876" s="303"/>
      <c r="F876" s="296" t="s">
        <v>88</v>
      </c>
      <c r="G876" s="394">
        <f>G877</f>
        <v>-48000</v>
      </c>
    </row>
    <row r="877" spans="1:7" s="360" customFormat="1" ht="36.6" customHeight="1">
      <c r="A877" s="490"/>
      <c r="B877" s="307"/>
      <c r="C877" s="305"/>
      <c r="D877" s="306"/>
      <c r="E877" s="303"/>
      <c r="F877" s="296" t="s">
        <v>89</v>
      </c>
      <c r="G877" s="394">
        <f>'havelvac 10'!C32</f>
        <v>-48000</v>
      </c>
    </row>
    <row r="878" spans="1:7" ht="22.15" customHeight="1">
      <c r="A878" s="489"/>
      <c r="B878" s="489" t="s">
        <v>441</v>
      </c>
      <c r="C878" s="492"/>
      <c r="D878" s="502"/>
      <c r="E878" s="492"/>
      <c r="F878" s="131" t="s">
        <v>442</v>
      </c>
      <c r="G878" s="217">
        <f>G880</f>
        <v>-800419</v>
      </c>
    </row>
    <row r="879" spans="1:7" ht="20.45" customHeight="1">
      <c r="A879" s="489"/>
      <c r="B879" s="489"/>
      <c r="C879" s="492"/>
      <c r="D879" s="502"/>
      <c r="E879" s="492"/>
      <c r="F879" s="216" t="s">
        <v>61</v>
      </c>
      <c r="G879" s="75"/>
    </row>
    <row r="880" spans="1:7" ht="24" customHeight="1">
      <c r="A880" s="489"/>
      <c r="B880" s="489"/>
      <c r="C880" s="489" t="s">
        <v>64</v>
      </c>
      <c r="D880" s="502"/>
      <c r="E880" s="492"/>
      <c r="F880" s="131" t="s">
        <v>443</v>
      </c>
      <c r="G880" s="217">
        <f>G882</f>
        <v>-800419</v>
      </c>
    </row>
    <row r="881" spans="1:7" ht="23.45" customHeight="1">
      <c r="A881" s="489"/>
      <c r="B881" s="489"/>
      <c r="C881" s="489"/>
      <c r="D881" s="502"/>
      <c r="E881" s="492"/>
      <c r="F881" s="216" t="s">
        <v>61</v>
      </c>
      <c r="G881" s="75"/>
    </row>
    <row r="882" spans="1:7" ht="36" customHeight="1">
      <c r="A882" s="489"/>
      <c r="B882" s="489"/>
      <c r="C882" s="489"/>
      <c r="D882" s="502">
        <v>1111</v>
      </c>
      <c r="E882" s="492"/>
      <c r="F882" s="131" t="s">
        <v>416</v>
      </c>
      <c r="G882" s="217">
        <f>G884+G893</f>
        <v>-800419</v>
      </c>
    </row>
    <row r="883" spans="1:7" ht="27.6" customHeight="1">
      <c r="A883" s="489"/>
      <c r="B883" s="489"/>
      <c r="C883" s="489"/>
      <c r="D883" s="502"/>
      <c r="E883" s="492"/>
      <c r="F883" s="132" t="s">
        <v>61</v>
      </c>
      <c r="G883" s="75"/>
    </row>
    <row r="884" spans="1:7" ht="36.6" customHeight="1">
      <c r="A884" s="489"/>
      <c r="B884" s="489"/>
      <c r="C884" s="489"/>
      <c r="D884" s="502"/>
      <c r="E884" s="491">
        <v>12001</v>
      </c>
      <c r="F884" s="131" t="s">
        <v>419</v>
      </c>
      <c r="G884" s="217">
        <f>G886</f>
        <v>-200000</v>
      </c>
    </row>
    <row r="885" spans="1:7" ht="25.15" customHeight="1">
      <c r="A885" s="489"/>
      <c r="B885" s="489"/>
      <c r="C885" s="489"/>
      <c r="D885" s="502"/>
      <c r="E885" s="491"/>
      <c r="F885" s="132" t="s">
        <v>67</v>
      </c>
      <c r="G885" s="113"/>
    </row>
    <row r="886" spans="1:7" ht="46.9" customHeight="1">
      <c r="A886" s="489"/>
      <c r="B886" s="489"/>
      <c r="C886" s="489"/>
      <c r="D886" s="502"/>
      <c r="E886" s="491"/>
      <c r="F886" s="104" t="s">
        <v>444</v>
      </c>
      <c r="G886" s="223">
        <f>G888</f>
        <v>-200000</v>
      </c>
    </row>
    <row r="887" spans="1:7" ht="36.6" customHeight="1">
      <c r="A887" s="489"/>
      <c r="B887" s="489"/>
      <c r="C887" s="489"/>
      <c r="D887" s="502"/>
      <c r="E887" s="491"/>
      <c r="F887" s="132" t="s">
        <v>69</v>
      </c>
      <c r="G887" s="113"/>
    </row>
    <row r="888" spans="1:7" ht="20.45" customHeight="1">
      <c r="A888" s="489"/>
      <c r="B888" s="489"/>
      <c r="C888" s="489"/>
      <c r="D888" s="502"/>
      <c r="E888" s="491"/>
      <c r="F888" s="131" t="s">
        <v>70</v>
      </c>
      <c r="G888" s="113">
        <f>G889</f>
        <v>-200000</v>
      </c>
    </row>
    <row r="889" spans="1:7" ht="20.45" customHeight="1">
      <c r="A889" s="489"/>
      <c r="B889" s="489"/>
      <c r="C889" s="489"/>
      <c r="D889" s="502"/>
      <c r="E889" s="491"/>
      <c r="F889" s="131" t="s">
        <v>71</v>
      </c>
      <c r="G889" s="113">
        <f>G890</f>
        <v>-200000</v>
      </c>
    </row>
    <row r="890" spans="1:7" ht="20.45" customHeight="1">
      <c r="A890" s="489"/>
      <c r="B890" s="489"/>
      <c r="C890" s="489"/>
      <c r="D890" s="502"/>
      <c r="E890" s="491"/>
      <c r="F890" s="131" t="s">
        <v>87</v>
      </c>
      <c r="G890" s="113">
        <f>G891</f>
        <v>-200000</v>
      </c>
    </row>
    <row r="891" spans="1:7" ht="36.6" customHeight="1">
      <c r="A891" s="489"/>
      <c r="B891" s="489"/>
      <c r="C891" s="489"/>
      <c r="D891" s="502"/>
      <c r="E891" s="491"/>
      <c r="F891" s="132" t="s">
        <v>88</v>
      </c>
      <c r="G891" s="113">
        <f>G892</f>
        <v>-200000</v>
      </c>
    </row>
    <row r="892" spans="1:7" ht="26.45" customHeight="1">
      <c r="A892" s="489"/>
      <c r="B892" s="489"/>
      <c r="C892" s="489"/>
      <c r="D892" s="502"/>
      <c r="E892" s="491"/>
      <c r="F892" s="132" t="s">
        <v>445</v>
      </c>
      <c r="G892" s="113">
        <f>'havelvac 10'!C47</f>
        <v>-200000</v>
      </c>
    </row>
    <row r="893" spans="1:7" ht="36.6" customHeight="1">
      <c r="A893" s="489"/>
      <c r="B893" s="489"/>
      <c r="C893" s="489"/>
      <c r="D893" s="502"/>
      <c r="E893" s="491">
        <v>12004</v>
      </c>
      <c r="F893" s="131" t="s">
        <v>425</v>
      </c>
      <c r="G893" s="222">
        <f>G895</f>
        <v>-600419</v>
      </c>
    </row>
    <row r="894" spans="1:7" ht="26.45" customHeight="1">
      <c r="A894" s="489"/>
      <c r="B894" s="489"/>
      <c r="C894" s="489"/>
      <c r="D894" s="502"/>
      <c r="E894" s="491"/>
      <c r="F894" s="132" t="s">
        <v>67</v>
      </c>
      <c r="G894" s="75"/>
    </row>
    <row r="895" spans="1:7" ht="47.45" customHeight="1">
      <c r="A895" s="489"/>
      <c r="B895" s="489"/>
      <c r="C895" s="489"/>
      <c r="D895" s="502"/>
      <c r="E895" s="491"/>
      <c r="F895" s="104" t="s">
        <v>444</v>
      </c>
      <c r="G895" s="223">
        <f>G897</f>
        <v>-600419</v>
      </c>
    </row>
    <row r="896" spans="1:7" ht="36.6" customHeight="1">
      <c r="A896" s="489"/>
      <c r="B896" s="489"/>
      <c r="C896" s="489"/>
      <c r="D896" s="502"/>
      <c r="E896" s="491"/>
      <c r="F896" s="132" t="s">
        <v>69</v>
      </c>
      <c r="G896" s="113"/>
    </row>
    <row r="897" spans="1:7" ht="25.9" customHeight="1">
      <c r="A897" s="489"/>
      <c r="B897" s="489"/>
      <c r="C897" s="489"/>
      <c r="D897" s="502"/>
      <c r="E897" s="491"/>
      <c r="F897" s="131" t="s">
        <v>70</v>
      </c>
      <c r="G897" s="113">
        <f>G898</f>
        <v>-600419</v>
      </c>
    </row>
    <row r="898" spans="1:7" ht="25.9" customHeight="1">
      <c r="A898" s="489"/>
      <c r="B898" s="489"/>
      <c r="C898" s="489"/>
      <c r="D898" s="502"/>
      <c r="E898" s="491"/>
      <c r="F898" s="131" t="s">
        <v>71</v>
      </c>
      <c r="G898" s="113">
        <f>G899</f>
        <v>-600419</v>
      </c>
    </row>
    <row r="899" spans="1:7" ht="25.9" customHeight="1">
      <c r="A899" s="489"/>
      <c r="B899" s="489"/>
      <c r="C899" s="489"/>
      <c r="D899" s="502"/>
      <c r="E899" s="491"/>
      <c r="F899" s="131" t="s">
        <v>87</v>
      </c>
      <c r="G899" s="113">
        <f>G900</f>
        <v>-600419</v>
      </c>
    </row>
    <row r="900" spans="1:7" ht="36.6" customHeight="1">
      <c r="A900" s="489"/>
      <c r="B900" s="489"/>
      <c r="C900" s="489"/>
      <c r="D900" s="502"/>
      <c r="E900" s="491"/>
      <c r="F900" s="132" t="s">
        <v>88</v>
      </c>
      <c r="G900" s="113">
        <f>G901</f>
        <v>-600419</v>
      </c>
    </row>
    <row r="901" spans="1:7" ht="28.9" customHeight="1">
      <c r="A901" s="489"/>
      <c r="B901" s="489"/>
      <c r="C901" s="489"/>
      <c r="D901" s="502"/>
      <c r="E901" s="491"/>
      <c r="F901" s="132" t="s">
        <v>89</v>
      </c>
      <c r="G901" s="113">
        <f>'havelvac 10'!C78</f>
        <v>-600419</v>
      </c>
    </row>
    <row r="902" spans="1:7" ht="18.600000000000001" customHeight="1">
      <c r="A902" s="489"/>
      <c r="B902" s="489"/>
      <c r="C902" s="489" t="s">
        <v>75</v>
      </c>
      <c r="D902" s="502"/>
      <c r="E902" s="491"/>
      <c r="F902" s="215" t="s">
        <v>446</v>
      </c>
      <c r="G902" s="113">
        <f>G904</f>
        <v>-222342</v>
      </c>
    </row>
    <row r="903" spans="1:7" ht="28.9" customHeight="1">
      <c r="A903" s="489"/>
      <c r="B903" s="489"/>
      <c r="C903" s="489"/>
      <c r="D903" s="502"/>
      <c r="E903" s="491"/>
      <c r="F903" s="132" t="s">
        <v>61</v>
      </c>
      <c r="G903" s="113"/>
    </row>
    <row r="904" spans="1:7" ht="35.450000000000003" customHeight="1">
      <c r="A904" s="489"/>
      <c r="B904" s="489"/>
      <c r="C904" s="489"/>
      <c r="D904" s="502">
        <v>1111</v>
      </c>
      <c r="E904" s="491"/>
      <c r="F904" s="131" t="s">
        <v>416</v>
      </c>
      <c r="G904" s="225">
        <f>G906+G915+G924+G932</f>
        <v>-222342</v>
      </c>
    </row>
    <row r="905" spans="1:7" ht="22.15" customHeight="1">
      <c r="A905" s="489"/>
      <c r="B905" s="489"/>
      <c r="C905" s="489"/>
      <c r="D905" s="502"/>
      <c r="E905" s="491"/>
      <c r="F905" s="132" t="s">
        <v>61</v>
      </c>
      <c r="G905" s="113"/>
    </row>
    <row r="906" spans="1:7" ht="36" customHeight="1">
      <c r="A906" s="489"/>
      <c r="B906" s="489"/>
      <c r="C906" s="489"/>
      <c r="D906" s="502"/>
      <c r="E906" s="491">
        <v>12002</v>
      </c>
      <c r="F906" s="131" t="s">
        <v>420</v>
      </c>
      <c r="G906" s="113">
        <f>G908</f>
        <v>-150000</v>
      </c>
    </row>
    <row r="907" spans="1:7" ht="26.45" customHeight="1">
      <c r="A907" s="489"/>
      <c r="B907" s="489"/>
      <c r="C907" s="489"/>
      <c r="D907" s="502"/>
      <c r="E907" s="491"/>
      <c r="F907" s="132" t="s">
        <v>67</v>
      </c>
      <c r="G907" s="113"/>
    </row>
    <row r="908" spans="1:7" ht="58.5" customHeight="1">
      <c r="A908" s="489"/>
      <c r="B908" s="489"/>
      <c r="C908" s="489"/>
      <c r="D908" s="502"/>
      <c r="E908" s="491"/>
      <c r="F908" s="104" t="s">
        <v>444</v>
      </c>
      <c r="G908" s="223">
        <f>G910</f>
        <v>-150000</v>
      </c>
    </row>
    <row r="909" spans="1:7" ht="36.6" customHeight="1">
      <c r="A909" s="489"/>
      <c r="B909" s="489"/>
      <c r="C909" s="489"/>
      <c r="D909" s="502"/>
      <c r="E909" s="491"/>
      <c r="F909" s="132" t="s">
        <v>69</v>
      </c>
      <c r="G909" s="113"/>
    </row>
    <row r="910" spans="1:7" ht="24.6" customHeight="1">
      <c r="A910" s="489"/>
      <c r="B910" s="489"/>
      <c r="C910" s="489"/>
      <c r="D910" s="502"/>
      <c r="E910" s="491"/>
      <c r="F910" s="131" t="s">
        <v>70</v>
      </c>
      <c r="G910" s="113">
        <f>G911</f>
        <v>-150000</v>
      </c>
    </row>
    <row r="911" spans="1:7" ht="24.6" customHeight="1">
      <c r="A911" s="489"/>
      <c r="B911" s="489"/>
      <c r="C911" s="489"/>
      <c r="D911" s="502"/>
      <c r="E911" s="491"/>
      <c r="F911" s="131" t="s">
        <v>71</v>
      </c>
      <c r="G911" s="113">
        <f>G912</f>
        <v>-150000</v>
      </c>
    </row>
    <row r="912" spans="1:7" ht="24.6" customHeight="1">
      <c r="A912" s="489"/>
      <c r="B912" s="489"/>
      <c r="C912" s="489"/>
      <c r="D912" s="502"/>
      <c r="E912" s="491"/>
      <c r="F912" s="131" t="s">
        <v>87</v>
      </c>
      <c r="G912" s="113">
        <f>G913</f>
        <v>-150000</v>
      </c>
    </row>
    <row r="913" spans="1:7" ht="36.6" customHeight="1">
      <c r="A913" s="489"/>
      <c r="B913" s="489"/>
      <c r="C913" s="489"/>
      <c r="D913" s="502"/>
      <c r="E913" s="491"/>
      <c r="F913" s="132" t="s">
        <v>88</v>
      </c>
      <c r="G913" s="113">
        <f>G914</f>
        <v>-150000</v>
      </c>
    </row>
    <row r="914" spans="1:7" ht="27.6" customHeight="1">
      <c r="A914" s="489"/>
      <c r="B914" s="489"/>
      <c r="C914" s="489"/>
      <c r="D914" s="502"/>
      <c r="E914" s="491"/>
      <c r="F914" s="132" t="s">
        <v>445</v>
      </c>
      <c r="G914" s="113">
        <f>'havelvac 10'!C57</f>
        <v>-150000</v>
      </c>
    </row>
    <row r="915" spans="1:7" ht="36.6" customHeight="1">
      <c r="A915" s="489"/>
      <c r="B915" s="489"/>
      <c r="C915" s="489"/>
      <c r="D915" s="502"/>
      <c r="E915" s="491">
        <v>12003</v>
      </c>
      <c r="F915" s="131" t="s">
        <v>423</v>
      </c>
      <c r="G915" s="217">
        <f>G917</f>
        <v>-35342</v>
      </c>
    </row>
    <row r="916" spans="1:7" ht="26.45" customHeight="1">
      <c r="A916" s="489"/>
      <c r="B916" s="489"/>
      <c r="C916" s="489"/>
      <c r="D916" s="502"/>
      <c r="E916" s="491"/>
      <c r="F916" s="132" t="s">
        <v>67</v>
      </c>
      <c r="G916" s="113"/>
    </row>
    <row r="917" spans="1:7" ht="54" customHeight="1">
      <c r="A917" s="489"/>
      <c r="B917" s="489"/>
      <c r="C917" s="489"/>
      <c r="D917" s="502"/>
      <c r="E917" s="491"/>
      <c r="F917" s="104" t="s">
        <v>444</v>
      </c>
      <c r="G917" s="223">
        <f>G919</f>
        <v>-35342</v>
      </c>
    </row>
    <row r="918" spans="1:7" ht="36.6" customHeight="1">
      <c r="A918" s="489"/>
      <c r="B918" s="489"/>
      <c r="C918" s="489"/>
      <c r="D918" s="502"/>
      <c r="E918" s="491"/>
      <c r="F918" s="132" t="s">
        <v>69</v>
      </c>
      <c r="G918" s="113"/>
    </row>
    <row r="919" spans="1:7" ht="21" customHeight="1">
      <c r="A919" s="489"/>
      <c r="B919" s="489"/>
      <c r="C919" s="489"/>
      <c r="D919" s="502"/>
      <c r="E919" s="491"/>
      <c r="F919" s="131" t="s">
        <v>70</v>
      </c>
      <c r="G919" s="113">
        <f>G920</f>
        <v>-35342</v>
      </c>
    </row>
    <row r="920" spans="1:7" ht="21" customHeight="1">
      <c r="A920" s="489"/>
      <c r="B920" s="489"/>
      <c r="C920" s="489"/>
      <c r="D920" s="502"/>
      <c r="E920" s="491"/>
      <c r="F920" s="131" t="s">
        <v>71</v>
      </c>
      <c r="G920" s="113">
        <f>G921</f>
        <v>-35342</v>
      </c>
    </row>
    <row r="921" spans="1:7" ht="21" customHeight="1">
      <c r="A921" s="489"/>
      <c r="B921" s="489"/>
      <c r="C921" s="489"/>
      <c r="D921" s="502"/>
      <c r="E921" s="491"/>
      <c r="F921" s="131" t="s">
        <v>87</v>
      </c>
      <c r="G921" s="113">
        <f>G922</f>
        <v>-35342</v>
      </c>
    </row>
    <row r="922" spans="1:7" ht="36.6" customHeight="1">
      <c r="A922" s="489"/>
      <c r="B922" s="489"/>
      <c r="C922" s="489"/>
      <c r="D922" s="502"/>
      <c r="E922" s="491"/>
      <c r="F922" s="132" t="s">
        <v>88</v>
      </c>
      <c r="G922" s="113">
        <f>G923</f>
        <v>-35342</v>
      </c>
    </row>
    <row r="923" spans="1:7" ht="24.6" customHeight="1">
      <c r="A923" s="489"/>
      <c r="B923" s="489"/>
      <c r="C923" s="489"/>
      <c r="D923" s="502"/>
      <c r="E923" s="491"/>
      <c r="F923" s="132" t="s">
        <v>445</v>
      </c>
      <c r="G923" s="113">
        <f>'havelvac 10'!C67</f>
        <v>-35342</v>
      </c>
    </row>
    <row r="924" spans="1:7" s="360" customFormat="1" ht="39" customHeight="1">
      <c r="A924" s="490"/>
      <c r="B924" s="342"/>
      <c r="C924" s="342"/>
      <c r="D924" s="339"/>
      <c r="E924" s="503">
        <v>12005</v>
      </c>
      <c r="F924" s="384" t="s">
        <v>598</v>
      </c>
      <c r="G924" s="386">
        <f>G925</f>
        <v>-20000</v>
      </c>
    </row>
    <row r="925" spans="1:7" s="360" customFormat="1" ht="44.25" customHeight="1">
      <c r="A925" s="490"/>
      <c r="B925" s="342"/>
      <c r="C925" s="342"/>
      <c r="D925" s="339"/>
      <c r="E925" s="501"/>
      <c r="F925" s="354" t="s">
        <v>444</v>
      </c>
      <c r="G925" s="373">
        <f>G927</f>
        <v>-20000</v>
      </c>
    </row>
    <row r="926" spans="1:7" s="360" customFormat="1" ht="36.75" customHeight="1">
      <c r="A926" s="490"/>
      <c r="B926" s="342"/>
      <c r="C926" s="342"/>
      <c r="D926" s="339"/>
      <c r="E926" s="501"/>
      <c r="F926" s="344" t="s">
        <v>69</v>
      </c>
      <c r="G926" s="373"/>
    </row>
    <row r="927" spans="1:7" s="360" customFormat="1" ht="24.6" customHeight="1">
      <c r="A927" s="490"/>
      <c r="B927" s="342"/>
      <c r="C927" s="342"/>
      <c r="D927" s="339"/>
      <c r="E927" s="501"/>
      <c r="F927" s="344" t="s">
        <v>70</v>
      </c>
      <c r="G927" s="373">
        <f>G928</f>
        <v>-20000</v>
      </c>
    </row>
    <row r="928" spans="1:7" s="360" customFormat="1" ht="24.6" customHeight="1">
      <c r="A928" s="490"/>
      <c r="B928" s="342"/>
      <c r="C928" s="342"/>
      <c r="D928" s="339"/>
      <c r="E928" s="501"/>
      <c r="F928" s="344" t="s">
        <v>71</v>
      </c>
      <c r="G928" s="373">
        <f>G929</f>
        <v>-20000</v>
      </c>
    </row>
    <row r="929" spans="1:7" s="360" customFormat="1" ht="24.6" customHeight="1">
      <c r="A929" s="490"/>
      <c r="B929" s="342"/>
      <c r="C929" s="342"/>
      <c r="D929" s="339"/>
      <c r="E929" s="501"/>
      <c r="F929" s="344" t="s">
        <v>87</v>
      </c>
      <c r="G929" s="373">
        <f>G930</f>
        <v>-20000</v>
      </c>
    </row>
    <row r="930" spans="1:7" s="360" customFormat="1" ht="38.25" customHeight="1">
      <c r="A930" s="490"/>
      <c r="B930" s="342"/>
      <c r="C930" s="342"/>
      <c r="D930" s="339"/>
      <c r="E930" s="501"/>
      <c r="F930" s="344" t="s">
        <v>88</v>
      </c>
      <c r="G930" s="373">
        <f>G931</f>
        <v>-20000</v>
      </c>
    </row>
    <row r="931" spans="1:7" s="360" customFormat="1" ht="24.6" customHeight="1">
      <c r="A931" s="490"/>
      <c r="B931" s="342"/>
      <c r="C931" s="342"/>
      <c r="D931" s="339"/>
      <c r="E931" s="504"/>
      <c r="F931" s="344" t="s">
        <v>89</v>
      </c>
      <c r="G931" s="373">
        <f>'havelvac 11'!D210</f>
        <v>-20000</v>
      </c>
    </row>
    <row r="932" spans="1:7" s="360" customFormat="1" ht="36" customHeight="1">
      <c r="A932" s="490"/>
      <c r="B932" s="342"/>
      <c r="C932" s="342"/>
      <c r="D932" s="339"/>
      <c r="E932" s="503">
        <v>12006</v>
      </c>
      <c r="F932" s="375" t="s">
        <v>601</v>
      </c>
      <c r="G932" s="400">
        <f>G934</f>
        <v>-17000</v>
      </c>
    </row>
    <row r="933" spans="1:7" s="360" customFormat="1" ht="24.6" customHeight="1">
      <c r="A933" s="490"/>
      <c r="B933" s="342"/>
      <c r="C933" s="342"/>
      <c r="D933" s="339"/>
      <c r="E933" s="501"/>
      <c r="F933" s="344" t="s">
        <v>67</v>
      </c>
      <c r="G933" s="373"/>
    </row>
    <row r="934" spans="1:7" s="360" customFormat="1" ht="36" customHeight="1">
      <c r="A934" s="490"/>
      <c r="B934" s="342"/>
      <c r="C934" s="342"/>
      <c r="D934" s="339"/>
      <c r="E934" s="501"/>
      <c r="F934" s="354" t="s">
        <v>444</v>
      </c>
      <c r="G934" s="373">
        <f>G935</f>
        <v>-17000</v>
      </c>
    </row>
    <row r="935" spans="1:7" s="360" customFormat="1" ht="36" customHeight="1">
      <c r="A935" s="490"/>
      <c r="B935" s="342"/>
      <c r="C935" s="342"/>
      <c r="D935" s="339"/>
      <c r="E935" s="501"/>
      <c r="F935" s="344" t="s">
        <v>69</v>
      </c>
      <c r="G935" s="373">
        <f>G936</f>
        <v>-17000</v>
      </c>
    </row>
    <row r="936" spans="1:7" s="360" customFormat="1" ht="24.6" customHeight="1">
      <c r="A936" s="490"/>
      <c r="B936" s="342"/>
      <c r="C936" s="342"/>
      <c r="D936" s="339"/>
      <c r="E936" s="501"/>
      <c r="F936" s="344" t="s">
        <v>70</v>
      </c>
      <c r="G936" s="373">
        <f>G937</f>
        <v>-17000</v>
      </c>
    </row>
    <row r="937" spans="1:7" s="360" customFormat="1" ht="24.6" customHeight="1">
      <c r="A937" s="490"/>
      <c r="B937" s="342"/>
      <c r="C937" s="342"/>
      <c r="D937" s="339"/>
      <c r="E937" s="501"/>
      <c r="F937" s="344" t="s">
        <v>71</v>
      </c>
      <c r="G937" s="373">
        <f>G938</f>
        <v>-17000</v>
      </c>
    </row>
    <row r="938" spans="1:7" s="360" customFormat="1" ht="24.6" customHeight="1">
      <c r="A938" s="490"/>
      <c r="B938" s="342"/>
      <c r="C938" s="342"/>
      <c r="D938" s="339"/>
      <c r="E938" s="501"/>
      <c r="F938" s="344" t="s">
        <v>87</v>
      </c>
      <c r="G938" s="373">
        <f>G939</f>
        <v>-17000</v>
      </c>
    </row>
    <row r="939" spans="1:7" s="360" customFormat="1" ht="24.6" customHeight="1">
      <c r="A939" s="490"/>
      <c r="B939" s="342"/>
      <c r="C939" s="342"/>
      <c r="D939" s="339"/>
      <c r="E939" s="504"/>
      <c r="F939" s="344" t="s">
        <v>88</v>
      </c>
      <c r="G939" s="373">
        <f>'havelvac 11'!D220</f>
        <v>-17000</v>
      </c>
    </row>
    <row r="940" spans="1:7" s="360" customFormat="1" ht="24.6" customHeight="1">
      <c r="A940" s="490"/>
      <c r="B940" s="342"/>
      <c r="C940" s="342"/>
      <c r="D940" s="339"/>
      <c r="E940" s="340"/>
      <c r="F940" s="344" t="s">
        <v>89</v>
      </c>
      <c r="G940" s="373"/>
    </row>
    <row r="941" spans="1:7" ht="20.45" customHeight="1">
      <c r="A941" s="489"/>
      <c r="B941" s="489" t="s">
        <v>81</v>
      </c>
      <c r="C941" s="492"/>
      <c r="D941" s="499"/>
      <c r="E941" s="492"/>
      <c r="F941" s="65" t="s">
        <v>82</v>
      </c>
      <c r="G941" s="217">
        <f>G943</f>
        <v>4355.1000000000004</v>
      </c>
    </row>
    <row r="942" spans="1:7" ht="20.45" customHeight="1">
      <c r="A942" s="489"/>
      <c r="B942" s="489"/>
      <c r="C942" s="492"/>
      <c r="D942" s="499"/>
      <c r="E942" s="492"/>
      <c r="F942" s="75" t="s">
        <v>61</v>
      </c>
      <c r="G942" s="217"/>
    </row>
    <row r="943" spans="1:7" ht="21.6" customHeight="1">
      <c r="A943" s="489"/>
      <c r="B943" s="489"/>
      <c r="C943" s="489" t="s">
        <v>64</v>
      </c>
      <c r="D943" s="499"/>
      <c r="E943" s="492"/>
      <c r="F943" s="65" t="s">
        <v>50</v>
      </c>
      <c r="G943" s="217">
        <f>G945</f>
        <v>4355.1000000000004</v>
      </c>
    </row>
    <row r="944" spans="1:7" ht="21.6" customHeight="1">
      <c r="A944" s="489"/>
      <c r="B944" s="489"/>
      <c r="C944" s="489"/>
      <c r="D944" s="499"/>
      <c r="E944" s="492"/>
      <c r="F944" s="75" t="s">
        <v>61</v>
      </c>
      <c r="G944" s="217"/>
    </row>
    <row r="945" spans="1:7" ht="21.6" customHeight="1">
      <c r="A945" s="489"/>
      <c r="B945" s="489"/>
      <c r="C945" s="489"/>
      <c r="D945" s="489" t="s">
        <v>317</v>
      </c>
      <c r="E945" s="492"/>
      <c r="F945" s="65" t="s">
        <v>47</v>
      </c>
      <c r="G945" s="217">
        <f>G954+G947</f>
        <v>4355.1000000000004</v>
      </c>
    </row>
    <row r="946" spans="1:7" ht="21.6" customHeight="1">
      <c r="A946" s="489"/>
      <c r="B946" s="489"/>
      <c r="C946" s="489"/>
      <c r="D946" s="489"/>
      <c r="E946" s="492"/>
      <c r="F946" s="132" t="s">
        <v>61</v>
      </c>
      <c r="G946" s="217"/>
    </row>
    <row r="947" spans="1:7" ht="28.5" customHeight="1">
      <c r="A947" s="489"/>
      <c r="B947" s="489"/>
      <c r="C947" s="489"/>
      <c r="D947" s="489"/>
      <c r="E947" s="491">
        <v>11001</v>
      </c>
      <c r="F947" s="104" t="s">
        <v>243</v>
      </c>
      <c r="G947" s="224">
        <f>G949</f>
        <v>6708</v>
      </c>
    </row>
    <row r="948" spans="1:7" ht="36" customHeight="1">
      <c r="A948" s="489"/>
      <c r="B948" s="489"/>
      <c r="C948" s="489"/>
      <c r="D948" s="489"/>
      <c r="E948" s="491"/>
      <c r="F948" s="75" t="s">
        <v>351</v>
      </c>
      <c r="G948" s="217"/>
    </row>
    <row r="949" spans="1:7" ht="16.5" customHeight="1">
      <c r="A949" s="489"/>
      <c r="B949" s="489"/>
      <c r="C949" s="489"/>
      <c r="D949" s="489"/>
      <c r="E949" s="491"/>
      <c r="F949" s="131" t="s">
        <v>352</v>
      </c>
      <c r="G949" s="217">
        <f>G950</f>
        <v>6708</v>
      </c>
    </row>
    <row r="950" spans="1:7" ht="16.5" customHeight="1">
      <c r="A950" s="489"/>
      <c r="B950" s="489"/>
      <c r="C950" s="489"/>
      <c r="D950" s="489"/>
      <c r="E950" s="491"/>
      <c r="F950" s="131" t="s">
        <v>353</v>
      </c>
      <c r="G950" s="217">
        <f>G951</f>
        <v>6708</v>
      </c>
    </row>
    <row r="951" spans="1:7" ht="16.5" customHeight="1">
      <c r="A951" s="489"/>
      <c r="B951" s="489"/>
      <c r="C951" s="489"/>
      <c r="D951" s="489"/>
      <c r="E951" s="491"/>
      <c r="F951" s="131" t="s">
        <v>354</v>
      </c>
      <c r="G951" s="217">
        <f>G952</f>
        <v>6708</v>
      </c>
    </row>
    <row r="952" spans="1:7" ht="29.25" customHeight="1">
      <c r="A952" s="489"/>
      <c r="B952" s="489"/>
      <c r="C952" s="489"/>
      <c r="D952" s="489"/>
      <c r="E952" s="491"/>
      <c r="F952" s="75" t="s">
        <v>78</v>
      </c>
      <c r="G952" s="217">
        <f>G953</f>
        <v>6708</v>
      </c>
    </row>
    <row r="953" spans="1:7" ht="42" customHeight="1">
      <c r="A953" s="489"/>
      <c r="B953" s="489"/>
      <c r="C953" s="489"/>
      <c r="D953" s="489"/>
      <c r="E953" s="491"/>
      <c r="F953" s="75" t="s">
        <v>74</v>
      </c>
      <c r="G953" s="217">
        <f>'havelvac 10'!C305</f>
        <v>6708</v>
      </c>
    </row>
    <row r="954" spans="1:7" ht="60.6" customHeight="1">
      <c r="A954" s="489"/>
      <c r="B954" s="489"/>
      <c r="C954" s="489"/>
      <c r="D954" s="489"/>
      <c r="E954" s="491">
        <v>12002</v>
      </c>
      <c r="F954" s="131" t="s">
        <v>218</v>
      </c>
      <c r="G954" s="217">
        <f>G956+G963+G970+G977+G984+G991+G998+G1005+G1012+G1019</f>
        <v>-2352.9</v>
      </c>
    </row>
    <row r="955" spans="1:7" ht="23.45" customHeight="1">
      <c r="A955" s="489"/>
      <c r="B955" s="489"/>
      <c r="C955" s="489"/>
      <c r="D955" s="489"/>
      <c r="E955" s="491"/>
      <c r="F955" s="132" t="s">
        <v>67</v>
      </c>
      <c r="G955" s="217"/>
    </row>
    <row r="956" spans="1:7" ht="40.15" customHeight="1">
      <c r="A956" s="489"/>
      <c r="B956" s="489"/>
      <c r="C956" s="489"/>
      <c r="D956" s="489"/>
      <c r="E956" s="491"/>
      <c r="F956" s="104" t="s">
        <v>90</v>
      </c>
      <c r="G956" s="223">
        <f>G958</f>
        <v>-2051.9</v>
      </c>
    </row>
    <row r="957" spans="1:7" ht="36" customHeight="1">
      <c r="A957" s="489"/>
      <c r="B957" s="489"/>
      <c r="C957" s="489"/>
      <c r="D957" s="489"/>
      <c r="E957" s="491"/>
      <c r="F957" s="132" t="s">
        <v>69</v>
      </c>
      <c r="G957" s="113"/>
    </row>
    <row r="958" spans="1:7" ht="19.149999999999999" customHeight="1">
      <c r="A958" s="489"/>
      <c r="B958" s="489"/>
      <c r="C958" s="489"/>
      <c r="D958" s="489"/>
      <c r="E958" s="491"/>
      <c r="F958" s="131" t="s">
        <v>70</v>
      </c>
      <c r="G958" s="113">
        <f>G959</f>
        <v>-2051.9</v>
      </c>
    </row>
    <row r="959" spans="1:7" ht="19.149999999999999" customHeight="1">
      <c r="A959" s="489"/>
      <c r="B959" s="489"/>
      <c r="C959" s="489"/>
      <c r="D959" s="489"/>
      <c r="E959" s="491"/>
      <c r="F959" s="131" t="s">
        <v>71</v>
      </c>
      <c r="G959" s="113">
        <f>G960</f>
        <v>-2051.9</v>
      </c>
    </row>
    <row r="960" spans="1:7" ht="19.149999999999999" customHeight="1">
      <c r="A960" s="489"/>
      <c r="B960" s="489"/>
      <c r="C960" s="489"/>
      <c r="D960" s="489"/>
      <c r="E960" s="491"/>
      <c r="F960" s="131" t="s">
        <v>87</v>
      </c>
      <c r="G960" s="113">
        <f>G961</f>
        <v>-2051.9</v>
      </c>
    </row>
    <row r="961" spans="1:7" ht="36.6" customHeight="1">
      <c r="A961" s="489"/>
      <c r="B961" s="489"/>
      <c r="C961" s="489"/>
      <c r="D961" s="489"/>
      <c r="E961" s="491"/>
      <c r="F961" s="132" t="s">
        <v>88</v>
      </c>
      <c r="G961" s="113">
        <f>G962</f>
        <v>-2051.9</v>
      </c>
    </row>
    <row r="962" spans="1:7" ht="28.5" customHeight="1">
      <c r="A962" s="489"/>
      <c r="B962" s="489"/>
      <c r="C962" s="489"/>
      <c r="D962" s="489"/>
      <c r="E962" s="491"/>
      <c r="F962" s="132" t="s">
        <v>89</v>
      </c>
      <c r="G962" s="113">
        <f>'havelvac 11'!D100</f>
        <v>-2051.9</v>
      </c>
    </row>
    <row r="963" spans="1:7" ht="39.6" customHeight="1">
      <c r="A963" s="489"/>
      <c r="B963" s="489"/>
      <c r="C963" s="489"/>
      <c r="D963" s="489"/>
      <c r="E963" s="491"/>
      <c r="F963" s="104" t="s">
        <v>68</v>
      </c>
      <c r="G963" s="223">
        <f>G965</f>
        <v>-576.9</v>
      </c>
    </row>
    <row r="964" spans="1:7" ht="35.450000000000003" customHeight="1">
      <c r="A964" s="489"/>
      <c r="B964" s="489"/>
      <c r="C964" s="489"/>
      <c r="D964" s="489"/>
      <c r="E964" s="491"/>
      <c r="F964" s="132" t="s">
        <v>69</v>
      </c>
      <c r="G964" s="113"/>
    </row>
    <row r="965" spans="1:7" ht="20.45" customHeight="1">
      <c r="A965" s="489"/>
      <c r="B965" s="489"/>
      <c r="C965" s="489"/>
      <c r="D965" s="489"/>
      <c r="E965" s="491"/>
      <c r="F965" s="131" t="s">
        <v>70</v>
      </c>
      <c r="G965" s="113">
        <f>G966</f>
        <v>-576.9</v>
      </c>
    </row>
    <row r="966" spans="1:7" ht="20.45" customHeight="1">
      <c r="A966" s="489"/>
      <c r="B966" s="489"/>
      <c r="C966" s="489"/>
      <c r="D966" s="489"/>
      <c r="E966" s="491"/>
      <c r="F966" s="131" t="s">
        <v>71</v>
      </c>
      <c r="G966" s="113">
        <f>G967</f>
        <v>-576.9</v>
      </c>
    </row>
    <row r="967" spans="1:7" ht="20.45" customHeight="1">
      <c r="A967" s="489"/>
      <c r="B967" s="489"/>
      <c r="C967" s="489"/>
      <c r="D967" s="489"/>
      <c r="E967" s="491"/>
      <c r="F967" s="131" t="s">
        <v>87</v>
      </c>
      <c r="G967" s="113">
        <f>G968</f>
        <v>-576.9</v>
      </c>
    </row>
    <row r="968" spans="1:7" ht="34.9" customHeight="1">
      <c r="A968" s="489"/>
      <c r="B968" s="489"/>
      <c r="C968" s="489"/>
      <c r="D968" s="489"/>
      <c r="E968" s="491"/>
      <c r="F968" s="132" t="s">
        <v>88</v>
      </c>
      <c r="G968" s="113">
        <f>G969</f>
        <v>-576.9</v>
      </c>
    </row>
    <row r="969" spans="1:7" ht="28.5" customHeight="1">
      <c r="A969" s="489"/>
      <c r="B969" s="489"/>
      <c r="C969" s="489"/>
      <c r="D969" s="489"/>
      <c r="E969" s="491"/>
      <c r="F969" s="132" t="s">
        <v>89</v>
      </c>
      <c r="G969" s="113">
        <f>'havelvac 11'!D415</f>
        <v>-576.9</v>
      </c>
    </row>
    <row r="970" spans="1:7" ht="28.5" customHeight="1">
      <c r="A970" s="489"/>
      <c r="B970" s="489"/>
      <c r="C970" s="489"/>
      <c r="D970" s="489"/>
      <c r="E970" s="491"/>
      <c r="F970" s="104" t="s">
        <v>235</v>
      </c>
      <c r="G970" s="223">
        <f>G972</f>
        <v>1181.4000000000001</v>
      </c>
    </row>
    <row r="971" spans="1:7" ht="34.15" customHeight="1">
      <c r="A971" s="489"/>
      <c r="B971" s="489"/>
      <c r="C971" s="489"/>
      <c r="D971" s="489"/>
      <c r="E971" s="491"/>
      <c r="F971" s="132" t="s">
        <v>69</v>
      </c>
      <c r="G971" s="113"/>
    </row>
    <row r="972" spans="1:7" ht="21.6" customHeight="1">
      <c r="A972" s="489"/>
      <c r="B972" s="489"/>
      <c r="C972" s="489"/>
      <c r="D972" s="489"/>
      <c r="E972" s="491"/>
      <c r="F972" s="131" t="s">
        <v>70</v>
      </c>
      <c r="G972" s="113">
        <f>G973</f>
        <v>1181.4000000000001</v>
      </c>
    </row>
    <row r="973" spans="1:7" ht="21.6" customHeight="1">
      <c r="A973" s="489"/>
      <c r="B973" s="489"/>
      <c r="C973" s="489"/>
      <c r="D973" s="489"/>
      <c r="E973" s="491"/>
      <c r="F973" s="131" t="s">
        <v>71</v>
      </c>
      <c r="G973" s="113">
        <f>G974</f>
        <v>1181.4000000000001</v>
      </c>
    </row>
    <row r="974" spans="1:7" ht="21.6" customHeight="1">
      <c r="A974" s="489"/>
      <c r="B974" s="489"/>
      <c r="C974" s="489"/>
      <c r="D974" s="489"/>
      <c r="E974" s="491"/>
      <c r="F974" s="131" t="s">
        <v>87</v>
      </c>
      <c r="G974" s="113">
        <f>G975</f>
        <v>1181.4000000000001</v>
      </c>
    </row>
    <row r="975" spans="1:7" ht="34.9" customHeight="1">
      <c r="A975" s="489"/>
      <c r="B975" s="489"/>
      <c r="C975" s="489"/>
      <c r="D975" s="489"/>
      <c r="E975" s="491"/>
      <c r="F975" s="132" t="s">
        <v>88</v>
      </c>
      <c r="G975" s="113">
        <f>G976</f>
        <v>1181.4000000000001</v>
      </c>
    </row>
    <row r="976" spans="1:7" ht="22.9" customHeight="1">
      <c r="A976" s="489"/>
      <c r="B976" s="489"/>
      <c r="C976" s="489"/>
      <c r="D976" s="489"/>
      <c r="E976" s="491"/>
      <c r="F976" s="132" t="s">
        <v>89</v>
      </c>
      <c r="G976" s="113">
        <f>'havelvac 11'!D802</f>
        <v>1181.4000000000001</v>
      </c>
    </row>
    <row r="977" spans="1:7" ht="28.5" customHeight="1">
      <c r="A977" s="489"/>
      <c r="B977" s="489"/>
      <c r="C977" s="489"/>
      <c r="D977" s="489"/>
      <c r="E977" s="491"/>
      <c r="F977" s="104" t="s">
        <v>240</v>
      </c>
      <c r="G977" s="223">
        <f>G979</f>
        <v>550.70000000000005</v>
      </c>
    </row>
    <row r="978" spans="1:7" ht="34.9" customHeight="1">
      <c r="A978" s="489"/>
      <c r="B978" s="489"/>
      <c r="C978" s="489"/>
      <c r="D978" s="489"/>
      <c r="E978" s="491"/>
      <c r="F978" s="132" t="s">
        <v>69</v>
      </c>
      <c r="G978" s="113"/>
    </row>
    <row r="979" spans="1:7" ht="20.45" customHeight="1">
      <c r="A979" s="489"/>
      <c r="B979" s="489"/>
      <c r="C979" s="489"/>
      <c r="D979" s="489"/>
      <c r="E979" s="491"/>
      <c r="F979" s="131" t="s">
        <v>70</v>
      </c>
      <c r="G979" s="113">
        <f>G980</f>
        <v>550.70000000000005</v>
      </c>
    </row>
    <row r="980" spans="1:7" ht="20.45" customHeight="1">
      <c r="A980" s="489"/>
      <c r="B980" s="489"/>
      <c r="C980" s="489"/>
      <c r="D980" s="489"/>
      <c r="E980" s="491"/>
      <c r="F980" s="131" t="s">
        <v>71</v>
      </c>
      <c r="G980" s="113">
        <f>G981</f>
        <v>550.70000000000005</v>
      </c>
    </row>
    <row r="981" spans="1:7" ht="20.45" customHeight="1">
      <c r="A981" s="489"/>
      <c r="B981" s="489"/>
      <c r="C981" s="489"/>
      <c r="D981" s="489"/>
      <c r="E981" s="491"/>
      <c r="F981" s="131" t="s">
        <v>87</v>
      </c>
      <c r="G981" s="113">
        <f>G982</f>
        <v>550.70000000000005</v>
      </c>
    </row>
    <row r="982" spans="1:7" ht="34.9" customHeight="1">
      <c r="A982" s="489"/>
      <c r="B982" s="489"/>
      <c r="C982" s="489"/>
      <c r="D982" s="489"/>
      <c r="E982" s="491"/>
      <c r="F982" s="132" t="s">
        <v>88</v>
      </c>
      <c r="G982" s="113">
        <f>G983</f>
        <v>550.70000000000005</v>
      </c>
    </row>
    <row r="983" spans="1:7" ht="28.5" customHeight="1">
      <c r="A983" s="489"/>
      <c r="B983" s="489"/>
      <c r="C983" s="489"/>
      <c r="D983" s="489"/>
      <c r="E983" s="491"/>
      <c r="F983" s="132" t="s">
        <v>89</v>
      </c>
      <c r="G983" s="113">
        <f>'havelvac 11'!D973</f>
        <v>550.70000000000005</v>
      </c>
    </row>
    <row r="984" spans="1:7" ht="28.5" customHeight="1">
      <c r="A984" s="489"/>
      <c r="B984" s="489"/>
      <c r="C984" s="489"/>
      <c r="D984" s="489"/>
      <c r="E984" s="491"/>
      <c r="F984" s="104" t="s">
        <v>241</v>
      </c>
      <c r="G984" s="223">
        <f>G986</f>
        <v>-875.8</v>
      </c>
    </row>
    <row r="985" spans="1:7" ht="36" customHeight="1">
      <c r="A985" s="489"/>
      <c r="B985" s="489"/>
      <c r="C985" s="489"/>
      <c r="D985" s="489"/>
      <c r="E985" s="491"/>
      <c r="F985" s="132" t="s">
        <v>69</v>
      </c>
      <c r="G985" s="113"/>
    </row>
    <row r="986" spans="1:7" ht="23.45" customHeight="1">
      <c r="A986" s="489"/>
      <c r="B986" s="489"/>
      <c r="C986" s="489"/>
      <c r="D986" s="489"/>
      <c r="E986" s="491"/>
      <c r="F986" s="131" t="s">
        <v>70</v>
      </c>
      <c r="G986" s="113">
        <f>G987</f>
        <v>-875.8</v>
      </c>
    </row>
    <row r="987" spans="1:7" ht="23.45" customHeight="1">
      <c r="A987" s="489"/>
      <c r="B987" s="489"/>
      <c r="C987" s="489"/>
      <c r="D987" s="489"/>
      <c r="E987" s="491"/>
      <c r="F987" s="131" t="s">
        <v>71</v>
      </c>
      <c r="G987" s="113">
        <f>G988</f>
        <v>-875.8</v>
      </c>
    </row>
    <row r="988" spans="1:7" ht="23.45" customHeight="1">
      <c r="A988" s="489"/>
      <c r="B988" s="489"/>
      <c r="C988" s="489"/>
      <c r="D988" s="489"/>
      <c r="E988" s="491"/>
      <c r="F988" s="131" t="s">
        <v>87</v>
      </c>
      <c r="G988" s="113">
        <f>G989</f>
        <v>-875.8</v>
      </c>
    </row>
    <row r="989" spans="1:7" ht="37.9" customHeight="1">
      <c r="A989" s="489"/>
      <c r="B989" s="489"/>
      <c r="C989" s="489"/>
      <c r="D989" s="489"/>
      <c r="E989" s="491"/>
      <c r="F989" s="132" t="s">
        <v>88</v>
      </c>
      <c r="G989" s="113">
        <f>G990</f>
        <v>-875.8</v>
      </c>
    </row>
    <row r="990" spans="1:7" ht="19.899999999999999" customHeight="1">
      <c r="A990" s="489"/>
      <c r="B990" s="489"/>
      <c r="C990" s="489"/>
      <c r="D990" s="489"/>
      <c r="E990" s="491"/>
      <c r="F990" s="132" t="s">
        <v>89</v>
      </c>
      <c r="G990" s="113">
        <f>'havelvac 11'!D1133</f>
        <v>-875.8</v>
      </c>
    </row>
    <row r="991" spans="1:7" ht="28.5" customHeight="1">
      <c r="A991" s="489"/>
      <c r="B991" s="489"/>
      <c r="C991" s="489"/>
      <c r="D991" s="489"/>
      <c r="E991" s="491"/>
      <c r="F991" s="104" t="s">
        <v>236</v>
      </c>
      <c r="G991" s="223">
        <f>G993</f>
        <v>-363.8</v>
      </c>
    </row>
    <row r="992" spans="1:7" ht="36.6" customHeight="1">
      <c r="A992" s="489"/>
      <c r="B992" s="489"/>
      <c r="C992" s="489"/>
      <c r="D992" s="489"/>
      <c r="E992" s="491"/>
      <c r="F992" s="132" t="s">
        <v>69</v>
      </c>
      <c r="G992" s="113"/>
    </row>
    <row r="993" spans="1:7" ht="22.9" customHeight="1">
      <c r="A993" s="489"/>
      <c r="B993" s="489"/>
      <c r="C993" s="489"/>
      <c r="D993" s="489"/>
      <c r="E993" s="491"/>
      <c r="F993" s="131" t="s">
        <v>70</v>
      </c>
      <c r="G993" s="113">
        <f>G994</f>
        <v>-363.8</v>
      </c>
    </row>
    <row r="994" spans="1:7" ht="22.9" customHeight="1">
      <c r="A994" s="489"/>
      <c r="B994" s="489"/>
      <c r="C994" s="489"/>
      <c r="D994" s="489"/>
      <c r="E994" s="491"/>
      <c r="F994" s="131" t="s">
        <v>71</v>
      </c>
      <c r="G994" s="113">
        <f>G995</f>
        <v>-363.8</v>
      </c>
    </row>
    <row r="995" spans="1:7" ht="22.9" customHeight="1">
      <c r="A995" s="489"/>
      <c r="B995" s="489"/>
      <c r="C995" s="489"/>
      <c r="D995" s="489"/>
      <c r="E995" s="491"/>
      <c r="F995" s="131" t="s">
        <v>87</v>
      </c>
      <c r="G995" s="113">
        <f>G996</f>
        <v>-363.8</v>
      </c>
    </row>
    <row r="996" spans="1:7" ht="34.9" customHeight="1">
      <c r="A996" s="489"/>
      <c r="B996" s="489"/>
      <c r="C996" s="489"/>
      <c r="D996" s="489"/>
      <c r="E996" s="491"/>
      <c r="F996" s="132" t="s">
        <v>88</v>
      </c>
      <c r="G996" s="113">
        <f>G997</f>
        <v>-363.8</v>
      </c>
    </row>
    <row r="997" spans="1:7" ht="18" customHeight="1">
      <c r="A997" s="489"/>
      <c r="B997" s="489"/>
      <c r="C997" s="489"/>
      <c r="D997" s="489"/>
      <c r="E997" s="491"/>
      <c r="F997" s="132" t="s">
        <v>89</v>
      </c>
      <c r="G997" s="113">
        <f>'havelvac 11'!D1292</f>
        <v>-363.8</v>
      </c>
    </row>
    <row r="998" spans="1:7" ht="28.5" customHeight="1">
      <c r="A998" s="489"/>
      <c r="B998" s="489"/>
      <c r="C998" s="489"/>
      <c r="D998" s="489"/>
      <c r="E998" s="491"/>
      <c r="F998" s="104" t="s">
        <v>242</v>
      </c>
      <c r="G998" s="223">
        <f>G1000</f>
        <v>-261.89999999999998</v>
      </c>
    </row>
    <row r="999" spans="1:7" ht="31.15" customHeight="1">
      <c r="A999" s="489"/>
      <c r="B999" s="489"/>
      <c r="C999" s="489"/>
      <c r="D999" s="489"/>
      <c r="E999" s="491"/>
      <c r="F999" s="132" t="s">
        <v>69</v>
      </c>
      <c r="G999" s="113"/>
    </row>
    <row r="1000" spans="1:7" ht="18.600000000000001" customHeight="1">
      <c r="A1000" s="489"/>
      <c r="B1000" s="489"/>
      <c r="C1000" s="489"/>
      <c r="D1000" s="489"/>
      <c r="E1000" s="491"/>
      <c r="F1000" s="131" t="s">
        <v>70</v>
      </c>
      <c r="G1000" s="113">
        <f>G1001</f>
        <v>-261.89999999999998</v>
      </c>
    </row>
    <row r="1001" spans="1:7" ht="18.600000000000001" customHeight="1">
      <c r="A1001" s="489"/>
      <c r="B1001" s="489"/>
      <c r="C1001" s="489"/>
      <c r="D1001" s="489"/>
      <c r="E1001" s="491"/>
      <c r="F1001" s="131" t="s">
        <v>71</v>
      </c>
      <c r="G1001" s="113">
        <f>G1002</f>
        <v>-261.89999999999998</v>
      </c>
    </row>
    <row r="1002" spans="1:7" ht="18.600000000000001" customHeight="1">
      <c r="A1002" s="489"/>
      <c r="B1002" s="489"/>
      <c r="C1002" s="489"/>
      <c r="D1002" s="489"/>
      <c r="E1002" s="491"/>
      <c r="F1002" s="131" t="s">
        <v>87</v>
      </c>
      <c r="G1002" s="113">
        <f>G1003</f>
        <v>-261.89999999999998</v>
      </c>
    </row>
    <row r="1003" spans="1:7" ht="33.6" customHeight="1">
      <c r="A1003" s="489"/>
      <c r="B1003" s="489"/>
      <c r="C1003" s="489"/>
      <c r="D1003" s="489"/>
      <c r="E1003" s="491"/>
      <c r="F1003" s="132" t="s">
        <v>88</v>
      </c>
      <c r="G1003" s="113">
        <f>G1004</f>
        <v>-261.89999999999998</v>
      </c>
    </row>
    <row r="1004" spans="1:7" ht="21.6" customHeight="1">
      <c r="A1004" s="489"/>
      <c r="B1004" s="489"/>
      <c r="C1004" s="489"/>
      <c r="D1004" s="489"/>
      <c r="E1004" s="491"/>
      <c r="F1004" s="132" t="s">
        <v>89</v>
      </c>
      <c r="G1004" s="113">
        <f>'havelvac 11'!D1465</f>
        <v>-261.89999999999998</v>
      </c>
    </row>
    <row r="1005" spans="1:7" ht="28.5" customHeight="1">
      <c r="A1005" s="489"/>
      <c r="B1005" s="489"/>
      <c r="C1005" s="489"/>
      <c r="D1005" s="489"/>
      <c r="E1005" s="491"/>
      <c r="F1005" s="104" t="s">
        <v>243</v>
      </c>
      <c r="G1005" s="223">
        <f>G1007</f>
        <v>449.1</v>
      </c>
    </row>
    <row r="1006" spans="1:7" ht="34.15" customHeight="1">
      <c r="A1006" s="489"/>
      <c r="B1006" s="489"/>
      <c r="C1006" s="489"/>
      <c r="D1006" s="489"/>
      <c r="E1006" s="491"/>
      <c r="F1006" s="132" t="s">
        <v>69</v>
      </c>
      <c r="G1006" s="113"/>
    </row>
    <row r="1007" spans="1:7" ht="18.600000000000001" customHeight="1">
      <c r="A1007" s="489"/>
      <c r="B1007" s="489"/>
      <c r="C1007" s="489"/>
      <c r="D1007" s="489"/>
      <c r="E1007" s="491"/>
      <c r="F1007" s="131" t="s">
        <v>70</v>
      </c>
      <c r="G1007" s="113">
        <f>G1008</f>
        <v>449.1</v>
      </c>
    </row>
    <row r="1008" spans="1:7" ht="18.600000000000001" customHeight="1">
      <c r="A1008" s="489"/>
      <c r="B1008" s="489"/>
      <c r="C1008" s="489"/>
      <c r="D1008" s="489"/>
      <c r="E1008" s="491"/>
      <c r="F1008" s="131" t="s">
        <v>71</v>
      </c>
      <c r="G1008" s="113">
        <f>G1009</f>
        <v>449.1</v>
      </c>
    </row>
    <row r="1009" spans="1:7" ht="18.600000000000001" customHeight="1">
      <c r="A1009" s="489"/>
      <c r="B1009" s="489"/>
      <c r="C1009" s="489"/>
      <c r="D1009" s="489"/>
      <c r="E1009" s="491"/>
      <c r="F1009" s="131" t="s">
        <v>87</v>
      </c>
      <c r="G1009" s="113">
        <f>G1010</f>
        <v>449.1</v>
      </c>
    </row>
    <row r="1010" spans="1:7" ht="34.9" customHeight="1">
      <c r="A1010" s="489"/>
      <c r="B1010" s="489"/>
      <c r="C1010" s="489"/>
      <c r="D1010" s="489"/>
      <c r="E1010" s="491"/>
      <c r="F1010" s="132" t="s">
        <v>88</v>
      </c>
      <c r="G1010" s="113">
        <f>G1011</f>
        <v>449.1</v>
      </c>
    </row>
    <row r="1011" spans="1:7" ht="20.45" customHeight="1">
      <c r="A1011" s="489"/>
      <c r="B1011" s="489"/>
      <c r="C1011" s="489"/>
      <c r="D1011" s="489"/>
      <c r="E1011" s="491"/>
      <c r="F1011" s="132" t="s">
        <v>89</v>
      </c>
      <c r="G1011" s="113">
        <f>'havelvac 11'!D1639</f>
        <v>449.1</v>
      </c>
    </row>
    <row r="1012" spans="1:7" ht="28.5" customHeight="1">
      <c r="A1012" s="489"/>
      <c r="B1012" s="489"/>
      <c r="C1012" s="489"/>
      <c r="D1012" s="489"/>
      <c r="E1012" s="491"/>
      <c r="F1012" s="104" t="s">
        <v>244</v>
      </c>
      <c r="G1012" s="223">
        <f>G1014</f>
        <v>-350.1</v>
      </c>
    </row>
    <row r="1013" spans="1:7" ht="34.9" customHeight="1">
      <c r="A1013" s="489"/>
      <c r="B1013" s="489"/>
      <c r="C1013" s="489"/>
      <c r="D1013" s="489"/>
      <c r="E1013" s="491"/>
      <c r="F1013" s="132" t="s">
        <v>69</v>
      </c>
      <c r="G1013" s="113"/>
    </row>
    <row r="1014" spans="1:7" ht="19.899999999999999" customHeight="1">
      <c r="A1014" s="489"/>
      <c r="B1014" s="489"/>
      <c r="C1014" s="489"/>
      <c r="D1014" s="489"/>
      <c r="E1014" s="491"/>
      <c r="F1014" s="131" t="s">
        <v>70</v>
      </c>
      <c r="G1014" s="113">
        <f>G1015</f>
        <v>-350.1</v>
      </c>
    </row>
    <row r="1015" spans="1:7" ht="19.899999999999999" customHeight="1">
      <c r="A1015" s="489"/>
      <c r="B1015" s="489"/>
      <c r="C1015" s="489"/>
      <c r="D1015" s="489"/>
      <c r="E1015" s="491"/>
      <c r="F1015" s="131" t="s">
        <v>71</v>
      </c>
      <c r="G1015" s="113">
        <f>G1016</f>
        <v>-350.1</v>
      </c>
    </row>
    <row r="1016" spans="1:7" ht="19.899999999999999" customHeight="1">
      <c r="A1016" s="489"/>
      <c r="B1016" s="489"/>
      <c r="C1016" s="489"/>
      <c r="D1016" s="489"/>
      <c r="E1016" s="491"/>
      <c r="F1016" s="131" t="s">
        <v>87</v>
      </c>
      <c r="G1016" s="113">
        <f>G1017</f>
        <v>-350.1</v>
      </c>
    </row>
    <row r="1017" spans="1:7" ht="34.9" customHeight="1">
      <c r="A1017" s="489"/>
      <c r="B1017" s="489"/>
      <c r="C1017" s="489"/>
      <c r="D1017" s="489"/>
      <c r="E1017" s="491"/>
      <c r="F1017" s="132" t="s">
        <v>88</v>
      </c>
      <c r="G1017" s="113">
        <f>G1018</f>
        <v>-350.1</v>
      </c>
    </row>
    <row r="1018" spans="1:7" ht="21" customHeight="1">
      <c r="A1018" s="489"/>
      <c r="B1018" s="489"/>
      <c r="C1018" s="489"/>
      <c r="D1018" s="489"/>
      <c r="E1018" s="491"/>
      <c r="F1018" s="132" t="s">
        <v>89</v>
      </c>
      <c r="G1018" s="113">
        <f>'havelvac 11'!D1840</f>
        <v>-350.1</v>
      </c>
    </row>
    <row r="1019" spans="1:7" ht="28.5" customHeight="1">
      <c r="A1019" s="489"/>
      <c r="B1019" s="489"/>
      <c r="C1019" s="489"/>
      <c r="D1019" s="489"/>
      <c r="E1019" s="491"/>
      <c r="F1019" s="104" t="s">
        <v>238</v>
      </c>
      <c r="G1019" s="223">
        <f>G1021</f>
        <v>-53.7</v>
      </c>
    </row>
    <row r="1020" spans="1:7" ht="35.450000000000003" customHeight="1">
      <c r="A1020" s="489"/>
      <c r="B1020" s="489"/>
      <c r="C1020" s="489"/>
      <c r="D1020" s="489"/>
      <c r="E1020" s="491"/>
      <c r="F1020" s="132" t="s">
        <v>69</v>
      </c>
      <c r="G1020" s="113"/>
    </row>
    <row r="1021" spans="1:7" ht="19.899999999999999" customHeight="1">
      <c r="A1021" s="489"/>
      <c r="B1021" s="489"/>
      <c r="C1021" s="489"/>
      <c r="D1021" s="489"/>
      <c r="E1021" s="491"/>
      <c r="F1021" s="131" t="s">
        <v>70</v>
      </c>
      <c r="G1021" s="113">
        <f>G1022</f>
        <v>-53.7</v>
      </c>
    </row>
    <row r="1022" spans="1:7" ht="19.899999999999999" customHeight="1">
      <c r="A1022" s="489"/>
      <c r="B1022" s="489"/>
      <c r="C1022" s="489"/>
      <c r="D1022" s="489"/>
      <c r="E1022" s="491"/>
      <c r="F1022" s="131" t="s">
        <v>71</v>
      </c>
      <c r="G1022" s="113">
        <f>G1023</f>
        <v>-53.7</v>
      </c>
    </row>
    <row r="1023" spans="1:7" ht="19.899999999999999" customHeight="1">
      <c r="A1023" s="489"/>
      <c r="B1023" s="489"/>
      <c r="C1023" s="489"/>
      <c r="D1023" s="489"/>
      <c r="E1023" s="491"/>
      <c r="F1023" s="131" t="s">
        <v>87</v>
      </c>
      <c r="G1023" s="113">
        <f>G1024</f>
        <v>-53.7</v>
      </c>
    </row>
    <row r="1024" spans="1:7" ht="34.15" customHeight="1">
      <c r="A1024" s="489"/>
      <c r="B1024" s="489"/>
      <c r="C1024" s="489"/>
      <c r="D1024" s="489"/>
      <c r="E1024" s="491"/>
      <c r="F1024" s="132" t="s">
        <v>88</v>
      </c>
      <c r="G1024" s="113">
        <f>G1025</f>
        <v>-53.7</v>
      </c>
    </row>
    <row r="1025" spans="1:7" ht="18" customHeight="1">
      <c r="A1025" s="489"/>
      <c r="B1025" s="489"/>
      <c r="C1025" s="489"/>
      <c r="D1025" s="489"/>
      <c r="E1025" s="491"/>
      <c r="F1025" s="132" t="s">
        <v>89</v>
      </c>
      <c r="G1025" s="113">
        <f>'havelvac 11'!D2164</f>
        <v>-53.7</v>
      </c>
    </row>
    <row r="1026" spans="1:7" ht="19.899999999999999" customHeight="1">
      <c r="A1026" s="489"/>
      <c r="B1026" s="491" t="s">
        <v>83</v>
      </c>
      <c r="C1026" s="492"/>
      <c r="D1026" s="499"/>
      <c r="E1026" s="492"/>
      <c r="F1026" s="65" t="s">
        <v>84</v>
      </c>
      <c r="G1026" s="217">
        <f>G1028</f>
        <v>21465.499999999985</v>
      </c>
    </row>
    <row r="1027" spans="1:7" ht="19.899999999999999" customHeight="1">
      <c r="A1027" s="489"/>
      <c r="B1027" s="491"/>
      <c r="C1027" s="492"/>
      <c r="D1027" s="499"/>
      <c r="E1027" s="492"/>
      <c r="F1027" s="75" t="s">
        <v>61</v>
      </c>
      <c r="G1027" s="217"/>
    </row>
    <row r="1028" spans="1:7" ht="19.899999999999999" customHeight="1">
      <c r="A1028" s="489"/>
      <c r="B1028" s="491"/>
      <c r="C1028" s="491" t="s">
        <v>85</v>
      </c>
      <c r="D1028" s="499"/>
      <c r="E1028" s="492"/>
      <c r="F1028" s="65" t="s">
        <v>84</v>
      </c>
      <c r="G1028" s="217">
        <f>G1030</f>
        <v>21465.499999999985</v>
      </c>
    </row>
    <row r="1029" spans="1:7" ht="28.5" customHeight="1">
      <c r="A1029" s="489"/>
      <c r="B1029" s="491"/>
      <c r="C1029" s="491"/>
      <c r="D1029" s="499"/>
      <c r="E1029" s="492"/>
      <c r="F1029" s="75" t="s">
        <v>61</v>
      </c>
      <c r="G1029" s="217"/>
    </row>
    <row r="1030" spans="1:7" ht="22.15" customHeight="1">
      <c r="A1030" s="489"/>
      <c r="B1030" s="491"/>
      <c r="C1030" s="491"/>
      <c r="D1030" s="489" t="s">
        <v>66</v>
      </c>
      <c r="E1030" s="492"/>
      <c r="F1030" s="107" t="s">
        <v>12</v>
      </c>
      <c r="G1030" s="217">
        <f>G1032+G1112</f>
        <v>21465.499999999985</v>
      </c>
    </row>
    <row r="1031" spans="1:7" ht="22.15" customHeight="1">
      <c r="A1031" s="489"/>
      <c r="B1031" s="491"/>
      <c r="C1031" s="491"/>
      <c r="D1031" s="489"/>
      <c r="E1031" s="492"/>
      <c r="F1031" s="108" t="s">
        <v>61</v>
      </c>
      <c r="G1031" s="217"/>
    </row>
    <row r="1032" spans="1:7" ht="53.45" customHeight="1">
      <c r="A1032" s="489"/>
      <c r="B1032" s="491"/>
      <c r="C1032" s="491"/>
      <c r="D1032" s="489"/>
      <c r="E1032" s="491">
        <v>12002</v>
      </c>
      <c r="F1032" s="131" t="s">
        <v>207</v>
      </c>
      <c r="G1032" s="217">
        <f>G1034+G1042+G1049+G1056+G1063+G1070+G1077+G1084+G1091+G1098+G1105</f>
        <v>108275.4</v>
      </c>
    </row>
    <row r="1033" spans="1:7" ht="22.9" customHeight="1">
      <c r="A1033" s="489"/>
      <c r="B1033" s="491"/>
      <c r="C1033" s="491"/>
      <c r="D1033" s="489"/>
      <c r="E1033" s="491"/>
      <c r="F1033" s="132" t="s">
        <v>67</v>
      </c>
      <c r="G1033" s="217"/>
    </row>
    <row r="1034" spans="1:7" ht="38.450000000000003" customHeight="1">
      <c r="A1034" s="489"/>
      <c r="B1034" s="491"/>
      <c r="C1034" s="491"/>
      <c r="D1034" s="489"/>
      <c r="E1034" s="491"/>
      <c r="F1034" s="104" t="s">
        <v>68</v>
      </c>
      <c r="G1034" s="223">
        <f>G1036</f>
        <v>8820.4</v>
      </c>
    </row>
    <row r="1035" spans="1:7" ht="38.450000000000003" customHeight="1">
      <c r="A1035" s="489"/>
      <c r="B1035" s="491"/>
      <c r="C1035" s="491"/>
      <c r="D1035" s="489"/>
      <c r="E1035" s="491"/>
      <c r="F1035" s="132" t="s">
        <v>69</v>
      </c>
      <c r="G1035" s="113"/>
    </row>
    <row r="1036" spans="1:7" ht="19.899999999999999" customHeight="1">
      <c r="A1036" s="489"/>
      <c r="B1036" s="491"/>
      <c r="C1036" s="491"/>
      <c r="D1036" s="489"/>
      <c r="E1036" s="491"/>
      <c r="F1036" s="131" t="s">
        <v>70</v>
      </c>
      <c r="G1036" s="113">
        <f>G1037</f>
        <v>8820.4</v>
      </c>
    </row>
    <row r="1037" spans="1:7" ht="19.899999999999999" customHeight="1">
      <c r="A1037" s="489"/>
      <c r="B1037" s="491"/>
      <c r="C1037" s="491"/>
      <c r="D1037" s="489"/>
      <c r="E1037" s="491"/>
      <c r="F1037" s="131" t="s">
        <v>71</v>
      </c>
      <c r="G1037" s="113">
        <f>G1038</f>
        <v>8820.4</v>
      </c>
    </row>
    <row r="1038" spans="1:7" ht="19.899999999999999" customHeight="1">
      <c r="A1038" s="489"/>
      <c r="B1038" s="491"/>
      <c r="C1038" s="491"/>
      <c r="D1038" s="489"/>
      <c r="E1038" s="491"/>
      <c r="F1038" s="131" t="s">
        <v>91</v>
      </c>
      <c r="G1038" s="113">
        <f>G1039</f>
        <v>8820.4</v>
      </c>
    </row>
    <row r="1039" spans="1:7" ht="34.9" customHeight="1">
      <c r="A1039" s="489"/>
      <c r="B1039" s="491"/>
      <c r="C1039" s="491"/>
      <c r="D1039" s="489"/>
      <c r="E1039" s="491"/>
      <c r="F1039" s="132" t="s">
        <v>92</v>
      </c>
      <c r="G1039" s="113">
        <f>G1040</f>
        <v>8820.4</v>
      </c>
    </row>
    <row r="1040" spans="1:7" ht="38.450000000000003" customHeight="1">
      <c r="A1040" s="489"/>
      <c r="B1040" s="491"/>
      <c r="C1040" s="491"/>
      <c r="D1040" s="489"/>
      <c r="E1040" s="491"/>
      <c r="F1040" s="132" t="s">
        <v>93</v>
      </c>
      <c r="G1040" s="113">
        <f>G1041</f>
        <v>8820.4</v>
      </c>
    </row>
    <row r="1041" spans="1:7" ht="28.5" customHeight="1">
      <c r="A1041" s="489"/>
      <c r="B1041" s="491"/>
      <c r="C1041" s="491"/>
      <c r="D1041" s="489"/>
      <c r="E1041" s="491"/>
      <c r="F1041" s="132" t="s">
        <v>245</v>
      </c>
      <c r="G1041" s="113">
        <f>'havelvac 11'!D353</f>
        <v>8820.4</v>
      </c>
    </row>
    <row r="1042" spans="1:7" ht="28.5" customHeight="1">
      <c r="A1042" s="489"/>
      <c r="B1042" s="491"/>
      <c r="C1042" s="491"/>
      <c r="D1042" s="489"/>
      <c r="E1042" s="491"/>
      <c r="F1042" s="104" t="s">
        <v>239</v>
      </c>
      <c r="G1042" s="223">
        <f>G1044</f>
        <v>8874.5</v>
      </c>
    </row>
    <row r="1043" spans="1:7" ht="35.450000000000003" customHeight="1">
      <c r="A1043" s="489"/>
      <c r="B1043" s="491"/>
      <c r="C1043" s="491"/>
      <c r="D1043" s="489"/>
      <c r="E1043" s="491"/>
      <c r="F1043" s="132" t="s">
        <v>69</v>
      </c>
      <c r="G1043" s="113"/>
    </row>
    <row r="1044" spans="1:7" ht="19.899999999999999" customHeight="1">
      <c r="A1044" s="489"/>
      <c r="B1044" s="491"/>
      <c r="C1044" s="491"/>
      <c r="D1044" s="489"/>
      <c r="E1044" s="491"/>
      <c r="F1044" s="131" t="s">
        <v>70</v>
      </c>
      <c r="G1044" s="113">
        <f>G1045</f>
        <v>8874.5</v>
      </c>
    </row>
    <row r="1045" spans="1:7" ht="19.899999999999999" customHeight="1">
      <c r="A1045" s="489"/>
      <c r="B1045" s="491"/>
      <c r="C1045" s="491"/>
      <c r="D1045" s="489"/>
      <c r="E1045" s="491"/>
      <c r="F1045" s="131" t="s">
        <v>71</v>
      </c>
      <c r="G1045" s="113">
        <f>G1046</f>
        <v>8874.5</v>
      </c>
    </row>
    <row r="1046" spans="1:7" ht="19.899999999999999" customHeight="1">
      <c r="A1046" s="489"/>
      <c r="B1046" s="491"/>
      <c r="C1046" s="491"/>
      <c r="D1046" s="489"/>
      <c r="E1046" s="491"/>
      <c r="F1046" s="131" t="s">
        <v>91</v>
      </c>
      <c r="G1046" s="113">
        <f>G1047</f>
        <v>8874.5</v>
      </c>
    </row>
    <row r="1047" spans="1:7" ht="33.6" customHeight="1">
      <c r="A1047" s="489"/>
      <c r="B1047" s="491"/>
      <c r="C1047" s="491"/>
      <c r="D1047" s="489"/>
      <c r="E1047" s="491"/>
      <c r="F1047" s="132" t="s">
        <v>92</v>
      </c>
      <c r="G1047" s="113">
        <f>G1048</f>
        <v>8874.5</v>
      </c>
    </row>
    <row r="1048" spans="1:7" ht="33.6" customHeight="1">
      <c r="A1048" s="489"/>
      <c r="B1048" s="491"/>
      <c r="C1048" s="491"/>
      <c r="D1048" s="489"/>
      <c r="E1048" s="491"/>
      <c r="F1048" s="132" t="s">
        <v>93</v>
      </c>
      <c r="G1048" s="113">
        <f>'havelvac 11'!D599</f>
        <v>8874.5</v>
      </c>
    </row>
    <row r="1049" spans="1:7" ht="28.5" customHeight="1">
      <c r="A1049" s="489"/>
      <c r="B1049" s="491"/>
      <c r="C1049" s="491"/>
      <c r="D1049" s="489"/>
      <c r="E1049" s="491"/>
      <c r="F1049" s="104" t="s">
        <v>235</v>
      </c>
      <c r="G1049" s="223">
        <f>G1051</f>
        <v>37544.5</v>
      </c>
    </row>
    <row r="1050" spans="1:7" ht="33.6" customHeight="1">
      <c r="A1050" s="489"/>
      <c r="B1050" s="491"/>
      <c r="C1050" s="491"/>
      <c r="D1050" s="489"/>
      <c r="E1050" s="491"/>
      <c r="F1050" s="132" t="s">
        <v>69</v>
      </c>
      <c r="G1050" s="113"/>
    </row>
    <row r="1051" spans="1:7" ht="22.15" customHeight="1">
      <c r="A1051" s="489"/>
      <c r="B1051" s="491"/>
      <c r="C1051" s="491"/>
      <c r="D1051" s="489"/>
      <c r="E1051" s="491"/>
      <c r="F1051" s="131" t="s">
        <v>70</v>
      </c>
      <c r="G1051" s="113">
        <f>G1052</f>
        <v>37544.5</v>
      </c>
    </row>
    <row r="1052" spans="1:7" ht="22.15" customHeight="1">
      <c r="A1052" s="489"/>
      <c r="B1052" s="491"/>
      <c r="C1052" s="491"/>
      <c r="D1052" s="489"/>
      <c r="E1052" s="491"/>
      <c r="F1052" s="131" t="s">
        <v>71</v>
      </c>
      <c r="G1052" s="113">
        <f>G1053</f>
        <v>37544.5</v>
      </c>
    </row>
    <row r="1053" spans="1:7" ht="22.15" customHeight="1">
      <c r="A1053" s="489"/>
      <c r="B1053" s="491"/>
      <c r="C1053" s="491"/>
      <c r="D1053" s="489"/>
      <c r="E1053" s="491"/>
      <c r="F1053" s="131" t="s">
        <v>91</v>
      </c>
      <c r="G1053" s="113">
        <f>G1054</f>
        <v>37544.5</v>
      </c>
    </row>
    <row r="1054" spans="1:7" ht="33" customHeight="1">
      <c r="A1054" s="489"/>
      <c r="B1054" s="491"/>
      <c r="C1054" s="491"/>
      <c r="D1054" s="489"/>
      <c r="E1054" s="491"/>
      <c r="F1054" s="132" t="s">
        <v>92</v>
      </c>
      <c r="G1054" s="113">
        <f>G1055</f>
        <v>37544.5</v>
      </c>
    </row>
    <row r="1055" spans="1:7" ht="36" customHeight="1">
      <c r="A1055" s="489"/>
      <c r="B1055" s="491"/>
      <c r="C1055" s="491"/>
      <c r="D1055" s="489"/>
      <c r="E1055" s="491"/>
      <c r="F1055" s="132" t="s">
        <v>93</v>
      </c>
      <c r="G1055" s="113">
        <f>'havelvac 11'!D741</f>
        <v>37544.5</v>
      </c>
    </row>
    <row r="1056" spans="1:7" ht="28.15" customHeight="1">
      <c r="A1056" s="489"/>
      <c r="B1056" s="491"/>
      <c r="C1056" s="491"/>
      <c r="D1056" s="489"/>
      <c r="E1056" s="491"/>
      <c r="F1056" s="104" t="s">
        <v>240</v>
      </c>
      <c r="G1056" s="223">
        <f>G1058</f>
        <v>3249.8000000000029</v>
      </c>
    </row>
    <row r="1057" spans="1:7" ht="34.15" customHeight="1">
      <c r="A1057" s="489"/>
      <c r="B1057" s="491"/>
      <c r="C1057" s="491"/>
      <c r="D1057" s="489"/>
      <c r="E1057" s="491"/>
      <c r="F1057" s="132" t="s">
        <v>69</v>
      </c>
      <c r="G1057" s="113"/>
    </row>
    <row r="1058" spans="1:7" ht="17.45" customHeight="1">
      <c r="A1058" s="489"/>
      <c r="B1058" s="491"/>
      <c r="C1058" s="491"/>
      <c r="D1058" s="489"/>
      <c r="E1058" s="491"/>
      <c r="F1058" s="131" t="s">
        <v>70</v>
      </c>
      <c r="G1058" s="113">
        <f>G1059</f>
        <v>3249.8000000000029</v>
      </c>
    </row>
    <row r="1059" spans="1:7" ht="17.45" customHeight="1">
      <c r="A1059" s="489"/>
      <c r="B1059" s="491"/>
      <c r="C1059" s="491"/>
      <c r="D1059" s="489"/>
      <c r="E1059" s="491"/>
      <c r="F1059" s="131" t="s">
        <v>71</v>
      </c>
      <c r="G1059" s="113">
        <f>G1060</f>
        <v>3249.8000000000029</v>
      </c>
    </row>
    <row r="1060" spans="1:7" ht="17.45" customHeight="1">
      <c r="A1060" s="489"/>
      <c r="B1060" s="491"/>
      <c r="C1060" s="491"/>
      <c r="D1060" s="489"/>
      <c r="E1060" s="491"/>
      <c r="F1060" s="131" t="s">
        <v>91</v>
      </c>
      <c r="G1060" s="113">
        <f>G1061</f>
        <v>3249.8000000000029</v>
      </c>
    </row>
    <row r="1061" spans="1:7" ht="34.15" customHeight="1">
      <c r="A1061" s="489"/>
      <c r="B1061" s="491"/>
      <c r="C1061" s="491"/>
      <c r="D1061" s="489"/>
      <c r="E1061" s="491"/>
      <c r="F1061" s="132" t="s">
        <v>92</v>
      </c>
      <c r="G1061" s="113">
        <f>G1062</f>
        <v>3249.8000000000029</v>
      </c>
    </row>
    <row r="1062" spans="1:7" ht="34.15" customHeight="1">
      <c r="A1062" s="489"/>
      <c r="B1062" s="491"/>
      <c r="C1062" s="491"/>
      <c r="D1062" s="489"/>
      <c r="E1062" s="491"/>
      <c r="F1062" s="132" t="s">
        <v>93</v>
      </c>
      <c r="G1062" s="113">
        <f>'havelvac 11'!D912</f>
        <v>3249.8000000000029</v>
      </c>
    </row>
    <row r="1063" spans="1:7" ht="28.5" customHeight="1">
      <c r="A1063" s="489"/>
      <c r="B1063" s="491"/>
      <c r="C1063" s="491"/>
      <c r="D1063" s="489"/>
      <c r="E1063" s="491"/>
      <c r="F1063" s="104" t="s">
        <v>241</v>
      </c>
      <c r="G1063" s="223">
        <f>G1065</f>
        <v>6319.4</v>
      </c>
    </row>
    <row r="1064" spans="1:7" ht="37.15" customHeight="1">
      <c r="A1064" s="489"/>
      <c r="B1064" s="491"/>
      <c r="C1064" s="491"/>
      <c r="D1064" s="489"/>
      <c r="E1064" s="491"/>
      <c r="F1064" s="132" t="s">
        <v>69</v>
      </c>
      <c r="G1064" s="217"/>
    </row>
    <row r="1065" spans="1:7" ht="20.45" customHeight="1">
      <c r="A1065" s="489"/>
      <c r="B1065" s="491"/>
      <c r="C1065" s="491"/>
      <c r="D1065" s="489"/>
      <c r="E1065" s="491"/>
      <c r="F1065" s="131" t="s">
        <v>70</v>
      </c>
      <c r="G1065" s="113">
        <f>G1066</f>
        <v>6319.4</v>
      </c>
    </row>
    <row r="1066" spans="1:7" ht="20.45" customHeight="1">
      <c r="A1066" s="489"/>
      <c r="B1066" s="491"/>
      <c r="C1066" s="491"/>
      <c r="D1066" s="489"/>
      <c r="E1066" s="491"/>
      <c r="F1066" s="131" t="s">
        <v>71</v>
      </c>
      <c r="G1066" s="113">
        <f>G1067</f>
        <v>6319.4</v>
      </c>
    </row>
    <row r="1067" spans="1:7" ht="20.45" customHeight="1">
      <c r="A1067" s="489"/>
      <c r="B1067" s="491"/>
      <c r="C1067" s="491"/>
      <c r="D1067" s="489"/>
      <c r="E1067" s="491"/>
      <c r="F1067" s="131" t="s">
        <v>91</v>
      </c>
      <c r="G1067" s="113">
        <f>G1068</f>
        <v>6319.4</v>
      </c>
    </row>
    <row r="1068" spans="1:7" ht="34.9" customHeight="1">
      <c r="A1068" s="489"/>
      <c r="B1068" s="491"/>
      <c r="C1068" s="491"/>
      <c r="D1068" s="489"/>
      <c r="E1068" s="491"/>
      <c r="F1068" s="132" t="s">
        <v>92</v>
      </c>
      <c r="G1068" s="113">
        <f>G1069</f>
        <v>6319.4</v>
      </c>
    </row>
    <row r="1069" spans="1:7" ht="37.9" customHeight="1">
      <c r="A1069" s="489"/>
      <c r="B1069" s="491"/>
      <c r="C1069" s="491"/>
      <c r="D1069" s="489"/>
      <c r="E1069" s="491"/>
      <c r="F1069" s="132" t="s">
        <v>93</v>
      </c>
      <c r="G1069" s="113">
        <f>'havelvac 11'!D1072</f>
        <v>6319.4</v>
      </c>
    </row>
    <row r="1070" spans="1:7" ht="28.5" customHeight="1">
      <c r="A1070" s="489"/>
      <c r="B1070" s="491"/>
      <c r="C1070" s="491"/>
      <c r="D1070" s="489"/>
      <c r="E1070" s="491"/>
      <c r="F1070" s="104" t="s">
        <v>236</v>
      </c>
      <c r="G1070" s="223">
        <f>G1072</f>
        <v>110.7</v>
      </c>
    </row>
    <row r="1071" spans="1:7" ht="35.450000000000003" customHeight="1">
      <c r="A1071" s="489"/>
      <c r="B1071" s="491"/>
      <c r="C1071" s="491"/>
      <c r="D1071" s="489"/>
      <c r="E1071" s="491"/>
      <c r="F1071" s="132" t="s">
        <v>69</v>
      </c>
      <c r="G1071" s="217"/>
    </row>
    <row r="1072" spans="1:7" ht="19.899999999999999" customHeight="1">
      <c r="A1072" s="489"/>
      <c r="B1072" s="491"/>
      <c r="C1072" s="491"/>
      <c r="D1072" s="489"/>
      <c r="E1072" s="491"/>
      <c r="F1072" s="131" t="s">
        <v>70</v>
      </c>
      <c r="G1072" s="113">
        <f>G1073</f>
        <v>110.7</v>
      </c>
    </row>
    <row r="1073" spans="1:7" ht="19.899999999999999" customHeight="1">
      <c r="A1073" s="489"/>
      <c r="B1073" s="491"/>
      <c r="C1073" s="491"/>
      <c r="D1073" s="489"/>
      <c r="E1073" s="491"/>
      <c r="F1073" s="131" t="s">
        <v>71</v>
      </c>
      <c r="G1073" s="113">
        <f>G1074</f>
        <v>110.7</v>
      </c>
    </row>
    <row r="1074" spans="1:7" ht="19.899999999999999" customHeight="1">
      <c r="A1074" s="489"/>
      <c r="B1074" s="491"/>
      <c r="C1074" s="491"/>
      <c r="D1074" s="489"/>
      <c r="E1074" s="491"/>
      <c r="F1074" s="131" t="s">
        <v>91</v>
      </c>
      <c r="G1074" s="113">
        <f>G1075</f>
        <v>110.7</v>
      </c>
    </row>
    <row r="1075" spans="1:7" ht="34.15" customHeight="1">
      <c r="A1075" s="489"/>
      <c r="B1075" s="491"/>
      <c r="C1075" s="491"/>
      <c r="D1075" s="489"/>
      <c r="E1075" s="491"/>
      <c r="F1075" s="132" t="s">
        <v>92</v>
      </c>
      <c r="G1075" s="113">
        <f>G1076</f>
        <v>110.7</v>
      </c>
    </row>
    <row r="1076" spans="1:7" ht="33.6" customHeight="1">
      <c r="A1076" s="489"/>
      <c r="B1076" s="491"/>
      <c r="C1076" s="491"/>
      <c r="D1076" s="489"/>
      <c r="E1076" s="491"/>
      <c r="F1076" s="132" t="s">
        <v>93</v>
      </c>
      <c r="G1076" s="113">
        <f>'havelvac 11'!D1231</f>
        <v>110.7</v>
      </c>
    </row>
    <row r="1077" spans="1:7" ht="28.5" customHeight="1">
      <c r="A1077" s="489"/>
      <c r="B1077" s="491"/>
      <c r="C1077" s="491"/>
      <c r="D1077" s="489"/>
      <c r="E1077" s="491"/>
      <c r="F1077" s="104" t="s">
        <v>242</v>
      </c>
      <c r="G1077" s="223">
        <f>G1079</f>
        <v>25180</v>
      </c>
    </row>
    <row r="1078" spans="1:7" ht="37.9" customHeight="1">
      <c r="A1078" s="489"/>
      <c r="B1078" s="491"/>
      <c r="C1078" s="491"/>
      <c r="D1078" s="489"/>
      <c r="E1078" s="491"/>
      <c r="F1078" s="132" t="s">
        <v>69</v>
      </c>
      <c r="G1078" s="113"/>
    </row>
    <row r="1079" spans="1:7" ht="21" customHeight="1">
      <c r="A1079" s="489"/>
      <c r="B1079" s="491"/>
      <c r="C1079" s="491"/>
      <c r="D1079" s="489"/>
      <c r="E1079" s="491"/>
      <c r="F1079" s="131" t="s">
        <v>70</v>
      </c>
      <c r="G1079" s="113">
        <f>G1080</f>
        <v>25180</v>
      </c>
    </row>
    <row r="1080" spans="1:7" ht="21" customHeight="1">
      <c r="A1080" s="489"/>
      <c r="B1080" s="491"/>
      <c r="C1080" s="491"/>
      <c r="D1080" s="489"/>
      <c r="E1080" s="491"/>
      <c r="F1080" s="131" t="s">
        <v>71</v>
      </c>
      <c r="G1080" s="113">
        <f>G1081</f>
        <v>25180</v>
      </c>
    </row>
    <row r="1081" spans="1:7" ht="21" customHeight="1">
      <c r="A1081" s="489"/>
      <c r="B1081" s="491"/>
      <c r="C1081" s="491"/>
      <c r="D1081" s="489"/>
      <c r="E1081" s="491"/>
      <c r="F1081" s="131" t="s">
        <v>91</v>
      </c>
      <c r="G1081" s="113">
        <f>G1082</f>
        <v>25180</v>
      </c>
    </row>
    <row r="1082" spans="1:7" ht="35.450000000000003" customHeight="1">
      <c r="A1082" s="489"/>
      <c r="B1082" s="491"/>
      <c r="C1082" s="491"/>
      <c r="D1082" s="489"/>
      <c r="E1082" s="491"/>
      <c r="F1082" s="132" t="s">
        <v>92</v>
      </c>
      <c r="G1082" s="113">
        <f>G1083</f>
        <v>25180</v>
      </c>
    </row>
    <row r="1083" spans="1:7" ht="35.450000000000003" customHeight="1">
      <c r="A1083" s="489"/>
      <c r="B1083" s="491"/>
      <c r="C1083" s="491"/>
      <c r="D1083" s="489"/>
      <c r="E1083" s="491"/>
      <c r="F1083" s="132" t="s">
        <v>93</v>
      </c>
      <c r="G1083" s="113">
        <f>'havelvac 11'!D1402</f>
        <v>25180</v>
      </c>
    </row>
    <row r="1084" spans="1:7" ht="28.5" customHeight="1">
      <c r="A1084" s="489"/>
      <c r="B1084" s="491"/>
      <c r="C1084" s="491"/>
      <c r="D1084" s="489"/>
      <c r="E1084" s="491"/>
      <c r="F1084" s="104" t="s">
        <v>243</v>
      </c>
      <c r="G1084" s="223">
        <f>G1086</f>
        <v>7443.8</v>
      </c>
    </row>
    <row r="1085" spans="1:7" ht="33" customHeight="1">
      <c r="A1085" s="489"/>
      <c r="B1085" s="491"/>
      <c r="C1085" s="491"/>
      <c r="D1085" s="489"/>
      <c r="E1085" s="491"/>
      <c r="F1085" s="132" t="s">
        <v>69</v>
      </c>
      <c r="G1085" s="113"/>
    </row>
    <row r="1086" spans="1:7" ht="20.45" customHeight="1">
      <c r="A1086" s="489"/>
      <c r="B1086" s="491"/>
      <c r="C1086" s="491"/>
      <c r="D1086" s="489"/>
      <c r="E1086" s="491"/>
      <c r="F1086" s="131" t="s">
        <v>70</v>
      </c>
      <c r="G1086" s="113">
        <f>G1087</f>
        <v>7443.8</v>
      </c>
    </row>
    <row r="1087" spans="1:7" ht="20.45" customHeight="1">
      <c r="A1087" s="489"/>
      <c r="B1087" s="491"/>
      <c r="C1087" s="491"/>
      <c r="D1087" s="489"/>
      <c r="E1087" s="491"/>
      <c r="F1087" s="131" t="s">
        <v>71</v>
      </c>
      <c r="G1087" s="113">
        <f>G1088</f>
        <v>7443.8</v>
      </c>
    </row>
    <row r="1088" spans="1:7" ht="20.45" customHeight="1">
      <c r="A1088" s="489"/>
      <c r="B1088" s="491"/>
      <c r="C1088" s="491"/>
      <c r="D1088" s="489"/>
      <c r="E1088" s="491"/>
      <c r="F1088" s="131" t="s">
        <v>91</v>
      </c>
      <c r="G1088" s="113">
        <f>G1089</f>
        <v>7443.8</v>
      </c>
    </row>
    <row r="1089" spans="1:7" ht="35.450000000000003" customHeight="1">
      <c r="A1089" s="489"/>
      <c r="B1089" s="491"/>
      <c r="C1089" s="491"/>
      <c r="D1089" s="489"/>
      <c r="E1089" s="491"/>
      <c r="F1089" s="132" t="s">
        <v>92</v>
      </c>
      <c r="G1089" s="113">
        <f>G1090</f>
        <v>7443.8</v>
      </c>
    </row>
    <row r="1090" spans="1:7" ht="36.6" customHeight="1">
      <c r="A1090" s="489"/>
      <c r="B1090" s="491"/>
      <c r="C1090" s="491"/>
      <c r="D1090" s="489"/>
      <c r="E1090" s="491"/>
      <c r="F1090" s="132" t="s">
        <v>93</v>
      </c>
      <c r="G1090" s="113">
        <f>'havelvac 11'!D1565</f>
        <v>7443.8</v>
      </c>
    </row>
    <row r="1091" spans="1:7" ht="28.5" customHeight="1">
      <c r="A1091" s="489"/>
      <c r="B1091" s="491"/>
      <c r="C1091" s="491"/>
      <c r="D1091" s="489"/>
      <c r="E1091" s="491"/>
      <c r="F1091" s="104" t="s">
        <v>244</v>
      </c>
      <c r="G1091" s="223">
        <f>G1093</f>
        <v>12048.4</v>
      </c>
    </row>
    <row r="1092" spans="1:7" ht="34.9" customHeight="1">
      <c r="A1092" s="489"/>
      <c r="B1092" s="491"/>
      <c r="C1092" s="491"/>
      <c r="D1092" s="489"/>
      <c r="E1092" s="491"/>
      <c r="F1092" s="132" t="s">
        <v>69</v>
      </c>
      <c r="G1092" s="113"/>
    </row>
    <row r="1093" spans="1:7" ht="20.45" customHeight="1">
      <c r="A1093" s="489"/>
      <c r="B1093" s="491"/>
      <c r="C1093" s="491"/>
      <c r="D1093" s="489"/>
      <c r="E1093" s="491"/>
      <c r="F1093" s="131" t="s">
        <v>70</v>
      </c>
      <c r="G1093" s="113">
        <f>G1094</f>
        <v>12048.4</v>
      </c>
    </row>
    <row r="1094" spans="1:7" ht="20.45" customHeight="1">
      <c r="A1094" s="489"/>
      <c r="B1094" s="491"/>
      <c r="C1094" s="491"/>
      <c r="D1094" s="489"/>
      <c r="E1094" s="491"/>
      <c r="F1094" s="131" t="s">
        <v>71</v>
      </c>
      <c r="G1094" s="113">
        <f>G1095</f>
        <v>12048.4</v>
      </c>
    </row>
    <row r="1095" spans="1:7" ht="20.45" customHeight="1">
      <c r="A1095" s="489"/>
      <c r="B1095" s="491"/>
      <c r="C1095" s="491"/>
      <c r="D1095" s="489"/>
      <c r="E1095" s="491"/>
      <c r="F1095" s="131" t="s">
        <v>91</v>
      </c>
      <c r="G1095" s="113">
        <f>G1096</f>
        <v>12048.4</v>
      </c>
    </row>
    <row r="1096" spans="1:7" ht="35.450000000000003" customHeight="1">
      <c r="A1096" s="489"/>
      <c r="B1096" s="491"/>
      <c r="C1096" s="491"/>
      <c r="D1096" s="489"/>
      <c r="E1096" s="491"/>
      <c r="F1096" s="132" t="s">
        <v>92</v>
      </c>
      <c r="G1096" s="113">
        <f>G1097</f>
        <v>12048.4</v>
      </c>
    </row>
    <row r="1097" spans="1:7" ht="35.450000000000003" customHeight="1">
      <c r="A1097" s="489"/>
      <c r="B1097" s="491"/>
      <c r="C1097" s="491"/>
      <c r="D1097" s="489"/>
      <c r="E1097" s="491"/>
      <c r="F1097" s="132" t="s">
        <v>93</v>
      </c>
      <c r="G1097" s="113">
        <f>'havelvac 11'!D1768</f>
        <v>12048.4</v>
      </c>
    </row>
    <row r="1098" spans="1:7" ht="28.5" customHeight="1">
      <c r="A1098" s="489"/>
      <c r="B1098" s="491"/>
      <c r="C1098" s="491"/>
      <c r="D1098" s="489"/>
      <c r="E1098" s="491"/>
      <c r="F1098" s="104" t="s">
        <v>237</v>
      </c>
      <c r="G1098" s="223">
        <f>G1100</f>
        <v>-988.3</v>
      </c>
    </row>
    <row r="1099" spans="1:7" ht="36" customHeight="1">
      <c r="A1099" s="489"/>
      <c r="B1099" s="491"/>
      <c r="C1099" s="491"/>
      <c r="D1099" s="489"/>
      <c r="E1099" s="491"/>
      <c r="F1099" s="132" t="s">
        <v>69</v>
      </c>
      <c r="G1099" s="113"/>
    </row>
    <row r="1100" spans="1:7" ht="16.149999999999999" customHeight="1">
      <c r="A1100" s="489"/>
      <c r="B1100" s="491"/>
      <c r="C1100" s="491"/>
      <c r="D1100" s="489"/>
      <c r="E1100" s="491"/>
      <c r="F1100" s="131" t="s">
        <v>70</v>
      </c>
      <c r="G1100" s="113">
        <f>G1101</f>
        <v>-988.3</v>
      </c>
    </row>
    <row r="1101" spans="1:7" ht="16.149999999999999" customHeight="1">
      <c r="A1101" s="489"/>
      <c r="B1101" s="491"/>
      <c r="C1101" s="491"/>
      <c r="D1101" s="489"/>
      <c r="E1101" s="491"/>
      <c r="F1101" s="131" t="s">
        <v>71</v>
      </c>
      <c r="G1101" s="113">
        <f>G1102</f>
        <v>-988.3</v>
      </c>
    </row>
    <row r="1102" spans="1:7" ht="16.149999999999999" customHeight="1">
      <c r="A1102" s="489"/>
      <c r="B1102" s="491"/>
      <c r="C1102" s="491"/>
      <c r="D1102" s="489"/>
      <c r="E1102" s="491"/>
      <c r="F1102" s="131" t="s">
        <v>91</v>
      </c>
      <c r="G1102" s="113">
        <f>G1103</f>
        <v>-988.3</v>
      </c>
    </row>
    <row r="1103" spans="1:7" ht="38.450000000000003" customHeight="1">
      <c r="A1103" s="489"/>
      <c r="B1103" s="491"/>
      <c r="C1103" s="491"/>
      <c r="D1103" s="489"/>
      <c r="E1103" s="491"/>
      <c r="F1103" s="132" t="s">
        <v>92</v>
      </c>
      <c r="G1103" s="113">
        <f>G1104</f>
        <v>-988.3</v>
      </c>
    </row>
    <row r="1104" spans="1:7" ht="42.6" customHeight="1">
      <c r="A1104" s="489"/>
      <c r="B1104" s="491"/>
      <c r="C1104" s="491"/>
      <c r="D1104" s="489"/>
      <c r="E1104" s="491"/>
      <c r="F1104" s="132" t="s">
        <v>93</v>
      </c>
      <c r="G1104" s="113">
        <f>'havelvac 11'!D1950</f>
        <v>-988.3</v>
      </c>
    </row>
    <row r="1105" spans="1:7" ht="28.5" customHeight="1">
      <c r="A1105" s="489"/>
      <c r="B1105" s="491"/>
      <c r="C1105" s="491"/>
      <c r="D1105" s="489"/>
      <c r="E1105" s="491"/>
      <c r="F1105" s="104" t="s">
        <v>238</v>
      </c>
      <c r="G1105" s="223">
        <f>G1107</f>
        <v>-327.8</v>
      </c>
    </row>
    <row r="1106" spans="1:7" ht="36.6" customHeight="1">
      <c r="A1106" s="489"/>
      <c r="B1106" s="491"/>
      <c r="C1106" s="491"/>
      <c r="D1106" s="489"/>
      <c r="E1106" s="491"/>
      <c r="F1106" s="132" t="s">
        <v>69</v>
      </c>
      <c r="G1106" s="217"/>
    </row>
    <row r="1107" spans="1:7" ht="19.899999999999999" customHeight="1">
      <c r="A1107" s="489"/>
      <c r="B1107" s="491"/>
      <c r="C1107" s="491"/>
      <c r="D1107" s="489"/>
      <c r="E1107" s="491"/>
      <c r="F1107" s="131" t="s">
        <v>70</v>
      </c>
      <c r="G1107" s="113">
        <f>G1108</f>
        <v>-327.8</v>
      </c>
    </row>
    <row r="1108" spans="1:7" ht="19.899999999999999" customHeight="1">
      <c r="A1108" s="489"/>
      <c r="B1108" s="491"/>
      <c r="C1108" s="491"/>
      <c r="D1108" s="489"/>
      <c r="E1108" s="491"/>
      <c r="F1108" s="131" t="s">
        <v>71</v>
      </c>
      <c r="G1108" s="113">
        <f>G1109</f>
        <v>-327.8</v>
      </c>
    </row>
    <row r="1109" spans="1:7" ht="19.899999999999999" customHeight="1">
      <c r="A1109" s="489"/>
      <c r="B1109" s="491"/>
      <c r="C1109" s="491"/>
      <c r="D1109" s="489"/>
      <c r="E1109" s="491"/>
      <c r="F1109" s="131" t="s">
        <v>91</v>
      </c>
      <c r="G1109" s="113">
        <f>G1110</f>
        <v>-327.8</v>
      </c>
    </row>
    <row r="1110" spans="1:7" ht="34.15" customHeight="1">
      <c r="A1110" s="489"/>
      <c r="B1110" s="491"/>
      <c r="C1110" s="491"/>
      <c r="D1110" s="489"/>
      <c r="E1110" s="491"/>
      <c r="F1110" s="132" t="s">
        <v>92</v>
      </c>
      <c r="G1110" s="113">
        <f>G1111</f>
        <v>-327.8</v>
      </c>
    </row>
    <row r="1111" spans="1:7" ht="34.15" customHeight="1">
      <c r="A1111" s="489"/>
      <c r="B1111" s="491"/>
      <c r="C1111" s="491"/>
      <c r="D1111" s="489"/>
      <c r="E1111" s="491"/>
      <c r="F1111" s="132" t="s">
        <v>93</v>
      </c>
      <c r="G1111" s="113">
        <f>'havelvac 11'!D2103</f>
        <v>-327.8</v>
      </c>
    </row>
    <row r="1112" spans="1:7" ht="39" customHeight="1">
      <c r="A1112" s="489"/>
      <c r="B1112" s="491"/>
      <c r="C1112" s="491"/>
      <c r="D1112" s="489"/>
      <c r="E1112" s="491" t="s">
        <v>45</v>
      </c>
      <c r="F1112" s="65" t="s">
        <v>86</v>
      </c>
      <c r="G1112" s="217">
        <f>G1114+G1121+G1128+G1135+G1142+G1149+G1156+G1163+G1170+G1177+G1184+G1191</f>
        <v>-86809.900000000009</v>
      </c>
    </row>
    <row r="1113" spans="1:7" ht="28.5" customHeight="1">
      <c r="A1113" s="489"/>
      <c r="B1113" s="491"/>
      <c r="C1113" s="491"/>
      <c r="D1113" s="489"/>
      <c r="E1113" s="491"/>
      <c r="F1113" s="75" t="s">
        <v>67</v>
      </c>
      <c r="G1113" s="217"/>
    </row>
    <row r="1114" spans="1:7" ht="34.9" customHeight="1">
      <c r="A1114" s="489"/>
      <c r="B1114" s="491"/>
      <c r="C1114" s="491"/>
      <c r="D1114" s="489"/>
      <c r="E1114" s="491"/>
      <c r="F1114" s="104" t="s">
        <v>90</v>
      </c>
      <c r="G1114" s="223">
        <f>G1116</f>
        <v>-7244.4</v>
      </c>
    </row>
    <row r="1115" spans="1:7" ht="35.450000000000003" customHeight="1">
      <c r="A1115" s="489"/>
      <c r="B1115" s="491"/>
      <c r="C1115" s="491"/>
      <c r="D1115" s="489"/>
      <c r="E1115" s="491"/>
      <c r="F1115" s="132" t="s">
        <v>69</v>
      </c>
      <c r="G1115" s="113"/>
    </row>
    <row r="1116" spans="1:7" ht="17.45" customHeight="1">
      <c r="A1116" s="489"/>
      <c r="B1116" s="491"/>
      <c r="C1116" s="491"/>
      <c r="D1116" s="489"/>
      <c r="E1116" s="491"/>
      <c r="F1116" s="131" t="s">
        <v>70</v>
      </c>
      <c r="G1116" s="113">
        <f>G1117</f>
        <v>-7244.4</v>
      </c>
    </row>
    <row r="1117" spans="1:7" ht="17.45" customHeight="1">
      <c r="A1117" s="489"/>
      <c r="B1117" s="491"/>
      <c r="C1117" s="491"/>
      <c r="D1117" s="489"/>
      <c r="E1117" s="491"/>
      <c r="F1117" s="131" t="s">
        <v>71</v>
      </c>
      <c r="G1117" s="113">
        <f>G1118</f>
        <v>-7244.4</v>
      </c>
    </row>
    <row r="1118" spans="1:7" ht="17.45" customHeight="1">
      <c r="A1118" s="489"/>
      <c r="B1118" s="491"/>
      <c r="C1118" s="491"/>
      <c r="D1118" s="489"/>
      <c r="E1118" s="491"/>
      <c r="F1118" s="131" t="s">
        <v>87</v>
      </c>
      <c r="G1118" s="113">
        <f>G1119</f>
        <v>-7244.4</v>
      </c>
    </row>
    <row r="1119" spans="1:7" ht="37.15" customHeight="1">
      <c r="A1119" s="489"/>
      <c r="B1119" s="491"/>
      <c r="C1119" s="491"/>
      <c r="D1119" s="489"/>
      <c r="E1119" s="491"/>
      <c r="F1119" s="132" t="s">
        <v>88</v>
      </c>
      <c r="G1119" s="113">
        <f>G1120</f>
        <v>-7244.4</v>
      </c>
    </row>
    <row r="1120" spans="1:7" ht="28.5" customHeight="1">
      <c r="A1120" s="489"/>
      <c r="B1120" s="491"/>
      <c r="C1120" s="491"/>
      <c r="D1120" s="489"/>
      <c r="E1120" s="491"/>
      <c r="F1120" s="132" t="s">
        <v>89</v>
      </c>
      <c r="G1120" s="113">
        <f>'havelvac 11'!D72</f>
        <v>-7244.4</v>
      </c>
    </row>
    <row r="1121" spans="1:7" ht="38.450000000000003" customHeight="1">
      <c r="A1121" s="489"/>
      <c r="B1121" s="491"/>
      <c r="C1121" s="491"/>
      <c r="D1121" s="489"/>
      <c r="E1121" s="491"/>
      <c r="F1121" s="104" t="s">
        <v>68</v>
      </c>
      <c r="G1121" s="223">
        <f>G1123</f>
        <v>-59262.399999999994</v>
      </c>
    </row>
    <row r="1122" spans="1:7" ht="37.9" customHeight="1">
      <c r="A1122" s="489"/>
      <c r="B1122" s="491"/>
      <c r="C1122" s="491"/>
      <c r="D1122" s="489"/>
      <c r="E1122" s="491"/>
      <c r="F1122" s="132" t="s">
        <v>69</v>
      </c>
      <c r="G1122" s="113"/>
    </row>
    <row r="1123" spans="1:7" ht="21" customHeight="1">
      <c r="A1123" s="489"/>
      <c r="B1123" s="491"/>
      <c r="C1123" s="491"/>
      <c r="D1123" s="489"/>
      <c r="E1123" s="491"/>
      <c r="F1123" s="131" t="s">
        <v>70</v>
      </c>
      <c r="G1123" s="113">
        <f>G1124</f>
        <v>-59262.399999999994</v>
      </c>
    </row>
    <row r="1124" spans="1:7" ht="21" customHeight="1">
      <c r="A1124" s="489"/>
      <c r="B1124" s="491"/>
      <c r="C1124" s="491"/>
      <c r="D1124" s="489"/>
      <c r="E1124" s="491"/>
      <c r="F1124" s="131" t="s">
        <v>71</v>
      </c>
      <c r="G1124" s="113">
        <f>G1125</f>
        <v>-59262.399999999994</v>
      </c>
    </row>
    <row r="1125" spans="1:7" ht="21" customHeight="1">
      <c r="A1125" s="489"/>
      <c r="B1125" s="491"/>
      <c r="C1125" s="491"/>
      <c r="D1125" s="489"/>
      <c r="E1125" s="491"/>
      <c r="F1125" s="131" t="s">
        <v>87</v>
      </c>
      <c r="G1125" s="113">
        <f>G1126</f>
        <v>-59262.399999999994</v>
      </c>
    </row>
    <row r="1126" spans="1:7" ht="37.9" customHeight="1">
      <c r="A1126" s="489"/>
      <c r="B1126" s="491"/>
      <c r="C1126" s="491"/>
      <c r="D1126" s="489"/>
      <c r="E1126" s="491"/>
      <c r="F1126" s="132" t="s">
        <v>88</v>
      </c>
      <c r="G1126" s="113">
        <f>G1127</f>
        <v>-59262.399999999994</v>
      </c>
    </row>
    <row r="1127" spans="1:7" ht="28.5" customHeight="1">
      <c r="A1127" s="489"/>
      <c r="B1127" s="491"/>
      <c r="C1127" s="491"/>
      <c r="D1127" s="489"/>
      <c r="E1127" s="491"/>
      <c r="F1127" s="132" t="s">
        <v>89</v>
      </c>
      <c r="G1127" s="113">
        <f>'havelvac 11'!D365</f>
        <v>-59262.399999999994</v>
      </c>
    </row>
    <row r="1128" spans="1:7" ht="28.5" customHeight="1">
      <c r="A1128" s="489"/>
      <c r="B1128" s="491"/>
      <c r="C1128" s="491"/>
      <c r="D1128" s="489"/>
      <c r="E1128" s="491"/>
      <c r="F1128" s="104" t="s">
        <v>239</v>
      </c>
      <c r="G1128" s="223">
        <f>G1130</f>
        <v>-1570.1</v>
      </c>
    </row>
    <row r="1129" spans="1:7" ht="34.15" customHeight="1">
      <c r="A1129" s="489"/>
      <c r="B1129" s="491"/>
      <c r="C1129" s="491"/>
      <c r="D1129" s="489"/>
      <c r="E1129" s="491"/>
      <c r="F1129" s="132" t="s">
        <v>69</v>
      </c>
      <c r="G1129" s="113"/>
    </row>
    <row r="1130" spans="1:7" ht="18" customHeight="1">
      <c r="A1130" s="489"/>
      <c r="B1130" s="491"/>
      <c r="C1130" s="491"/>
      <c r="D1130" s="489"/>
      <c r="E1130" s="491"/>
      <c r="F1130" s="131" t="s">
        <v>70</v>
      </c>
      <c r="G1130" s="113">
        <f>G1131</f>
        <v>-1570.1</v>
      </c>
    </row>
    <row r="1131" spans="1:7" ht="18" customHeight="1">
      <c r="A1131" s="489"/>
      <c r="B1131" s="491"/>
      <c r="C1131" s="491"/>
      <c r="D1131" s="489"/>
      <c r="E1131" s="491"/>
      <c r="F1131" s="131" t="s">
        <v>71</v>
      </c>
      <c r="G1131" s="113">
        <f>G1132</f>
        <v>-1570.1</v>
      </c>
    </row>
    <row r="1132" spans="1:7" ht="18" customHeight="1">
      <c r="A1132" s="489"/>
      <c r="B1132" s="491"/>
      <c r="C1132" s="491"/>
      <c r="D1132" s="489"/>
      <c r="E1132" s="491"/>
      <c r="F1132" s="131" t="s">
        <v>87</v>
      </c>
      <c r="G1132" s="113">
        <f>G1133</f>
        <v>-1570.1</v>
      </c>
    </row>
    <row r="1133" spans="1:7" ht="34.9" customHeight="1">
      <c r="A1133" s="489"/>
      <c r="B1133" s="491"/>
      <c r="C1133" s="491"/>
      <c r="D1133" s="489"/>
      <c r="E1133" s="491"/>
      <c r="F1133" s="132" t="s">
        <v>88</v>
      </c>
      <c r="G1133" s="113">
        <f>G1134</f>
        <v>-1570.1</v>
      </c>
    </row>
    <row r="1134" spans="1:7" ht="19.149999999999999" customHeight="1">
      <c r="A1134" s="489"/>
      <c r="B1134" s="491"/>
      <c r="C1134" s="491"/>
      <c r="D1134" s="489"/>
      <c r="E1134" s="491"/>
      <c r="F1134" s="132" t="s">
        <v>89</v>
      </c>
      <c r="G1134" s="113">
        <f>'havelvac 11'!D611</f>
        <v>-1570.1</v>
      </c>
    </row>
    <row r="1135" spans="1:7" ht="28.5" customHeight="1">
      <c r="A1135" s="489"/>
      <c r="B1135" s="491"/>
      <c r="C1135" s="491"/>
      <c r="D1135" s="489"/>
      <c r="E1135" s="491"/>
      <c r="F1135" s="104" t="s">
        <v>235</v>
      </c>
      <c r="G1135" s="223">
        <f>G1137</f>
        <v>-2381.9</v>
      </c>
    </row>
    <row r="1136" spans="1:7" ht="37.9" customHeight="1">
      <c r="A1136" s="489"/>
      <c r="B1136" s="491"/>
      <c r="C1136" s="491"/>
      <c r="D1136" s="489"/>
      <c r="E1136" s="491"/>
      <c r="F1136" s="132" t="s">
        <v>69</v>
      </c>
      <c r="G1136" s="113"/>
    </row>
    <row r="1137" spans="1:7" ht="18" customHeight="1">
      <c r="A1137" s="489"/>
      <c r="B1137" s="491"/>
      <c r="C1137" s="491"/>
      <c r="D1137" s="489"/>
      <c r="E1137" s="491"/>
      <c r="F1137" s="131" t="s">
        <v>70</v>
      </c>
      <c r="G1137" s="113">
        <f>G1138</f>
        <v>-2381.9</v>
      </c>
    </row>
    <row r="1138" spans="1:7" ht="18" customHeight="1">
      <c r="A1138" s="489"/>
      <c r="B1138" s="491"/>
      <c r="C1138" s="491"/>
      <c r="D1138" s="489"/>
      <c r="E1138" s="491"/>
      <c r="F1138" s="131" t="s">
        <v>71</v>
      </c>
      <c r="G1138" s="113">
        <f>G1139</f>
        <v>-2381.9</v>
      </c>
    </row>
    <row r="1139" spans="1:7" ht="18" customHeight="1">
      <c r="A1139" s="489"/>
      <c r="B1139" s="491"/>
      <c r="C1139" s="491"/>
      <c r="D1139" s="489"/>
      <c r="E1139" s="491"/>
      <c r="F1139" s="131" t="s">
        <v>87</v>
      </c>
      <c r="G1139" s="113">
        <f>G1141</f>
        <v>-2381.9</v>
      </c>
    </row>
    <row r="1140" spans="1:7" ht="36.6" customHeight="1">
      <c r="A1140" s="489"/>
      <c r="B1140" s="491"/>
      <c r="C1140" s="491"/>
      <c r="D1140" s="489"/>
      <c r="E1140" s="491"/>
      <c r="F1140" s="132" t="s">
        <v>88</v>
      </c>
      <c r="G1140" s="113">
        <f>G1141</f>
        <v>-2381.9</v>
      </c>
    </row>
    <row r="1141" spans="1:7" ht="18" customHeight="1">
      <c r="A1141" s="489"/>
      <c r="B1141" s="491"/>
      <c r="C1141" s="491"/>
      <c r="D1141" s="489"/>
      <c r="E1141" s="491"/>
      <c r="F1141" s="132" t="s">
        <v>89</v>
      </c>
      <c r="G1141" s="113">
        <f>'havelvac 11'!D753</f>
        <v>-2381.9</v>
      </c>
    </row>
    <row r="1142" spans="1:7" ht="28.5" customHeight="1">
      <c r="A1142" s="489"/>
      <c r="B1142" s="491"/>
      <c r="C1142" s="491"/>
      <c r="D1142" s="489"/>
      <c r="E1142" s="491"/>
      <c r="F1142" s="104" t="s">
        <v>240</v>
      </c>
      <c r="G1142" s="219">
        <f>G1144</f>
        <v>-3414.8</v>
      </c>
    </row>
    <row r="1143" spans="1:7" ht="35.450000000000003" customHeight="1">
      <c r="A1143" s="489"/>
      <c r="B1143" s="491"/>
      <c r="C1143" s="491"/>
      <c r="D1143" s="489"/>
      <c r="E1143" s="491"/>
      <c r="F1143" s="132" t="s">
        <v>69</v>
      </c>
      <c r="G1143" s="113"/>
    </row>
    <row r="1144" spans="1:7" ht="17.45" customHeight="1">
      <c r="A1144" s="489"/>
      <c r="B1144" s="491"/>
      <c r="C1144" s="491"/>
      <c r="D1144" s="489"/>
      <c r="E1144" s="491"/>
      <c r="F1144" s="131" t="s">
        <v>70</v>
      </c>
      <c r="G1144" s="113">
        <f>G1145</f>
        <v>-3414.8</v>
      </c>
    </row>
    <row r="1145" spans="1:7" ht="17.45" customHeight="1">
      <c r="A1145" s="489"/>
      <c r="B1145" s="491"/>
      <c r="C1145" s="491"/>
      <c r="D1145" s="489"/>
      <c r="E1145" s="491"/>
      <c r="F1145" s="131" t="s">
        <v>71</v>
      </c>
      <c r="G1145" s="113">
        <f>G1146</f>
        <v>-3414.8</v>
      </c>
    </row>
    <row r="1146" spans="1:7" ht="17.45" customHeight="1">
      <c r="A1146" s="489"/>
      <c r="B1146" s="491"/>
      <c r="C1146" s="491"/>
      <c r="D1146" s="489"/>
      <c r="E1146" s="491"/>
      <c r="F1146" s="131" t="s">
        <v>87</v>
      </c>
      <c r="G1146" s="113">
        <f>G1147</f>
        <v>-3414.8</v>
      </c>
    </row>
    <row r="1147" spans="1:7" ht="34.5" customHeight="1">
      <c r="A1147" s="489"/>
      <c r="B1147" s="491"/>
      <c r="C1147" s="491"/>
      <c r="D1147" s="489"/>
      <c r="E1147" s="491"/>
      <c r="F1147" s="132" t="s">
        <v>88</v>
      </c>
      <c r="G1147" s="113">
        <f>G1148</f>
        <v>-3414.8</v>
      </c>
    </row>
    <row r="1148" spans="1:7" ht="16.899999999999999" customHeight="1">
      <c r="A1148" s="489"/>
      <c r="B1148" s="491"/>
      <c r="C1148" s="491"/>
      <c r="D1148" s="489"/>
      <c r="E1148" s="491"/>
      <c r="F1148" s="132" t="s">
        <v>89</v>
      </c>
      <c r="G1148" s="113">
        <f>'havelvac 11'!D924</f>
        <v>-3414.8</v>
      </c>
    </row>
    <row r="1149" spans="1:7" ht="28.5" customHeight="1">
      <c r="A1149" s="489"/>
      <c r="B1149" s="491"/>
      <c r="C1149" s="491"/>
      <c r="D1149" s="489"/>
      <c r="E1149" s="491"/>
      <c r="F1149" s="104" t="s">
        <v>241</v>
      </c>
      <c r="G1149" s="219">
        <f>G1151</f>
        <v>364.4</v>
      </c>
    </row>
    <row r="1150" spans="1:7" ht="36.6" customHeight="1">
      <c r="A1150" s="489"/>
      <c r="B1150" s="491"/>
      <c r="C1150" s="491"/>
      <c r="D1150" s="489"/>
      <c r="E1150" s="491"/>
      <c r="F1150" s="132" t="s">
        <v>69</v>
      </c>
      <c r="G1150" s="113"/>
    </row>
    <row r="1151" spans="1:7" ht="21.6" customHeight="1">
      <c r="A1151" s="489"/>
      <c r="B1151" s="491"/>
      <c r="C1151" s="491"/>
      <c r="D1151" s="489"/>
      <c r="E1151" s="491"/>
      <c r="F1151" s="131" t="s">
        <v>70</v>
      </c>
      <c r="G1151" s="113">
        <f>G1152</f>
        <v>364.4</v>
      </c>
    </row>
    <row r="1152" spans="1:7" ht="21.6" customHeight="1">
      <c r="A1152" s="489"/>
      <c r="B1152" s="491"/>
      <c r="C1152" s="491"/>
      <c r="D1152" s="489"/>
      <c r="E1152" s="491"/>
      <c r="F1152" s="131" t="s">
        <v>71</v>
      </c>
      <c r="G1152" s="113">
        <f>G1153</f>
        <v>364.4</v>
      </c>
    </row>
    <row r="1153" spans="1:7" ht="21.6" customHeight="1">
      <c r="A1153" s="489"/>
      <c r="B1153" s="491"/>
      <c r="C1153" s="491"/>
      <c r="D1153" s="489"/>
      <c r="E1153" s="491"/>
      <c r="F1153" s="131" t="s">
        <v>87</v>
      </c>
      <c r="G1153" s="113">
        <f>G1154</f>
        <v>364.4</v>
      </c>
    </row>
    <row r="1154" spans="1:7" ht="34.15" customHeight="1">
      <c r="A1154" s="489"/>
      <c r="B1154" s="491"/>
      <c r="C1154" s="491"/>
      <c r="D1154" s="489"/>
      <c r="E1154" s="491"/>
      <c r="F1154" s="132" t="s">
        <v>88</v>
      </c>
      <c r="G1154" s="113">
        <f>G1155</f>
        <v>364.4</v>
      </c>
    </row>
    <row r="1155" spans="1:7" ht="16.899999999999999" customHeight="1">
      <c r="A1155" s="489"/>
      <c r="B1155" s="491"/>
      <c r="C1155" s="491"/>
      <c r="D1155" s="489"/>
      <c r="E1155" s="491"/>
      <c r="F1155" s="132" t="s">
        <v>89</v>
      </c>
      <c r="G1155" s="113">
        <f>'havelvac 11'!D1084</f>
        <v>364.4</v>
      </c>
    </row>
    <row r="1156" spans="1:7" ht="28.5" customHeight="1">
      <c r="A1156" s="489"/>
      <c r="B1156" s="491"/>
      <c r="C1156" s="491"/>
      <c r="D1156" s="489"/>
      <c r="E1156" s="491"/>
      <c r="F1156" s="104" t="s">
        <v>236</v>
      </c>
      <c r="G1156" s="219">
        <f>G1158</f>
        <v>-2710.6</v>
      </c>
    </row>
    <row r="1157" spans="1:7" ht="36.6" customHeight="1">
      <c r="A1157" s="489"/>
      <c r="B1157" s="491"/>
      <c r="C1157" s="491"/>
      <c r="D1157" s="489"/>
      <c r="E1157" s="491"/>
      <c r="F1157" s="132" t="s">
        <v>69</v>
      </c>
      <c r="G1157" s="220"/>
    </row>
    <row r="1158" spans="1:7" ht="16.899999999999999" customHeight="1">
      <c r="A1158" s="489"/>
      <c r="B1158" s="491"/>
      <c r="C1158" s="491"/>
      <c r="D1158" s="489"/>
      <c r="E1158" s="491"/>
      <c r="F1158" s="131" t="s">
        <v>70</v>
      </c>
      <c r="G1158" s="220">
        <f>G1159</f>
        <v>-2710.6</v>
      </c>
    </row>
    <row r="1159" spans="1:7" ht="16.899999999999999" customHeight="1">
      <c r="A1159" s="489"/>
      <c r="B1159" s="491"/>
      <c r="C1159" s="491"/>
      <c r="D1159" s="489"/>
      <c r="E1159" s="491"/>
      <c r="F1159" s="131" t="s">
        <v>71</v>
      </c>
      <c r="G1159" s="220">
        <f>G1160</f>
        <v>-2710.6</v>
      </c>
    </row>
    <row r="1160" spans="1:7" ht="16.899999999999999" customHeight="1">
      <c r="A1160" s="489"/>
      <c r="B1160" s="491"/>
      <c r="C1160" s="491"/>
      <c r="D1160" s="489"/>
      <c r="E1160" s="491"/>
      <c r="F1160" s="131" t="s">
        <v>87</v>
      </c>
      <c r="G1160" s="220">
        <f>G1161</f>
        <v>-2710.6</v>
      </c>
    </row>
    <row r="1161" spans="1:7" ht="37.9" customHeight="1">
      <c r="A1161" s="489"/>
      <c r="B1161" s="491"/>
      <c r="C1161" s="491"/>
      <c r="D1161" s="489"/>
      <c r="E1161" s="491"/>
      <c r="F1161" s="132" t="s">
        <v>88</v>
      </c>
      <c r="G1161" s="221">
        <f>G1162</f>
        <v>-2710.6</v>
      </c>
    </row>
    <row r="1162" spans="1:7" ht="19.899999999999999" customHeight="1">
      <c r="A1162" s="489"/>
      <c r="B1162" s="491"/>
      <c r="C1162" s="491"/>
      <c r="D1162" s="489"/>
      <c r="E1162" s="491"/>
      <c r="F1162" s="132" t="s">
        <v>89</v>
      </c>
      <c r="G1162" s="220">
        <f>'havelvac 11'!D1243</f>
        <v>-2710.6</v>
      </c>
    </row>
    <row r="1163" spans="1:7" ht="28.5" customHeight="1">
      <c r="A1163" s="489"/>
      <c r="B1163" s="491"/>
      <c r="C1163" s="491"/>
      <c r="D1163" s="489"/>
      <c r="E1163" s="491"/>
      <c r="F1163" s="104" t="s">
        <v>242</v>
      </c>
      <c r="G1163" s="219">
        <f>G1165</f>
        <v>9244.5</v>
      </c>
    </row>
    <row r="1164" spans="1:7" ht="42" customHeight="1">
      <c r="A1164" s="489"/>
      <c r="B1164" s="491"/>
      <c r="C1164" s="491"/>
      <c r="D1164" s="489"/>
      <c r="E1164" s="491"/>
      <c r="F1164" s="132" t="s">
        <v>69</v>
      </c>
      <c r="G1164" s="113"/>
    </row>
    <row r="1165" spans="1:7" ht="22.9" customHeight="1">
      <c r="A1165" s="489"/>
      <c r="B1165" s="491"/>
      <c r="C1165" s="491"/>
      <c r="D1165" s="489"/>
      <c r="E1165" s="491"/>
      <c r="F1165" s="131" t="s">
        <v>70</v>
      </c>
      <c r="G1165" s="113">
        <f>G1166</f>
        <v>9244.5</v>
      </c>
    </row>
    <row r="1166" spans="1:7" ht="22.9" customHeight="1">
      <c r="A1166" s="489"/>
      <c r="B1166" s="491"/>
      <c r="C1166" s="491"/>
      <c r="D1166" s="489"/>
      <c r="E1166" s="491"/>
      <c r="F1166" s="131" t="s">
        <v>71</v>
      </c>
      <c r="G1166" s="113">
        <f>G1167</f>
        <v>9244.5</v>
      </c>
    </row>
    <row r="1167" spans="1:7" ht="22.9" customHeight="1">
      <c r="A1167" s="489"/>
      <c r="B1167" s="491"/>
      <c r="C1167" s="491"/>
      <c r="D1167" s="489"/>
      <c r="E1167" s="491"/>
      <c r="F1167" s="131" t="s">
        <v>87</v>
      </c>
      <c r="G1167" s="113">
        <f>G1168</f>
        <v>9244.5</v>
      </c>
    </row>
    <row r="1168" spans="1:7" ht="32.450000000000003" customHeight="1">
      <c r="A1168" s="489"/>
      <c r="B1168" s="491"/>
      <c r="C1168" s="491"/>
      <c r="D1168" s="489"/>
      <c r="E1168" s="491"/>
      <c r="F1168" s="132" t="s">
        <v>88</v>
      </c>
      <c r="G1168" s="113">
        <f>G1169</f>
        <v>9244.5</v>
      </c>
    </row>
    <row r="1169" spans="1:7" ht="23.45" customHeight="1">
      <c r="A1169" s="489"/>
      <c r="B1169" s="491"/>
      <c r="C1169" s="491"/>
      <c r="D1169" s="489"/>
      <c r="E1169" s="491"/>
      <c r="F1169" s="132" t="s">
        <v>89</v>
      </c>
      <c r="G1169" s="113">
        <f>'havelvac 11'!D1415</f>
        <v>9244.5</v>
      </c>
    </row>
    <row r="1170" spans="1:7" ht="21.75" customHeight="1">
      <c r="A1170" s="489"/>
      <c r="B1170" s="491"/>
      <c r="C1170" s="491"/>
      <c r="D1170" s="489"/>
      <c r="E1170" s="491"/>
      <c r="F1170" s="104" t="s">
        <v>243</v>
      </c>
      <c r="G1170" s="219">
        <f>G1172</f>
        <v>-20729.900000000001</v>
      </c>
    </row>
    <row r="1171" spans="1:7" ht="34.15" customHeight="1">
      <c r="A1171" s="489"/>
      <c r="B1171" s="491"/>
      <c r="C1171" s="491"/>
      <c r="D1171" s="489"/>
      <c r="E1171" s="491"/>
      <c r="F1171" s="132" t="s">
        <v>69</v>
      </c>
      <c r="G1171" s="113"/>
    </row>
    <row r="1172" spans="1:7" ht="18" customHeight="1">
      <c r="A1172" s="489"/>
      <c r="B1172" s="491"/>
      <c r="C1172" s="491"/>
      <c r="D1172" s="489"/>
      <c r="E1172" s="491"/>
      <c r="F1172" s="131" t="s">
        <v>70</v>
      </c>
      <c r="G1172" s="113">
        <f>G1173</f>
        <v>-20729.900000000001</v>
      </c>
    </row>
    <row r="1173" spans="1:7" ht="18" customHeight="1">
      <c r="A1173" s="489"/>
      <c r="B1173" s="491"/>
      <c r="C1173" s="491"/>
      <c r="D1173" s="489"/>
      <c r="E1173" s="491"/>
      <c r="F1173" s="131" t="s">
        <v>71</v>
      </c>
      <c r="G1173" s="113">
        <f>G1174</f>
        <v>-20729.900000000001</v>
      </c>
    </row>
    <row r="1174" spans="1:7" ht="18" customHeight="1">
      <c r="A1174" s="489"/>
      <c r="B1174" s="491"/>
      <c r="C1174" s="491"/>
      <c r="D1174" s="489"/>
      <c r="E1174" s="491"/>
      <c r="F1174" s="131" t="s">
        <v>87</v>
      </c>
      <c r="G1174" s="113">
        <f>G1175</f>
        <v>-20729.900000000001</v>
      </c>
    </row>
    <row r="1175" spans="1:7" ht="34.15" customHeight="1">
      <c r="A1175" s="489"/>
      <c r="B1175" s="491"/>
      <c r="C1175" s="491"/>
      <c r="D1175" s="489"/>
      <c r="E1175" s="491"/>
      <c r="F1175" s="132" t="s">
        <v>88</v>
      </c>
      <c r="G1175" s="113">
        <f>G1176</f>
        <v>-20729.900000000001</v>
      </c>
    </row>
    <row r="1176" spans="1:7" ht="15.6" customHeight="1">
      <c r="A1176" s="489"/>
      <c r="B1176" s="491"/>
      <c r="C1176" s="491"/>
      <c r="D1176" s="489"/>
      <c r="E1176" s="491"/>
      <c r="F1176" s="132" t="s">
        <v>89</v>
      </c>
      <c r="G1176" s="113">
        <f>'havelvac 11'!D1577</f>
        <v>-20729.900000000001</v>
      </c>
    </row>
    <row r="1177" spans="1:7">
      <c r="A1177" s="489"/>
      <c r="B1177" s="491"/>
      <c r="C1177" s="491"/>
      <c r="D1177" s="489"/>
      <c r="E1177" s="491"/>
      <c r="F1177" s="104" t="s">
        <v>244</v>
      </c>
      <c r="G1177" s="219">
        <f>G1179</f>
        <v>-4937.8</v>
      </c>
    </row>
    <row r="1178" spans="1:7" ht="38.450000000000003" customHeight="1">
      <c r="A1178" s="489"/>
      <c r="B1178" s="491"/>
      <c r="C1178" s="491"/>
      <c r="D1178" s="489"/>
      <c r="E1178" s="491"/>
      <c r="F1178" s="132" t="s">
        <v>69</v>
      </c>
      <c r="G1178" s="113"/>
    </row>
    <row r="1179" spans="1:7" ht="17.45" customHeight="1">
      <c r="A1179" s="489"/>
      <c r="B1179" s="491"/>
      <c r="C1179" s="491"/>
      <c r="D1179" s="489"/>
      <c r="E1179" s="491"/>
      <c r="F1179" s="131" t="s">
        <v>70</v>
      </c>
      <c r="G1179" s="113">
        <f>G1180</f>
        <v>-4937.8</v>
      </c>
    </row>
    <row r="1180" spans="1:7" ht="17.45" customHeight="1">
      <c r="A1180" s="489"/>
      <c r="B1180" s="491"/>
      <c r="C1180" s="491"/>
      <c r="D1180" s="489"/>
      <c r="E1180" s="491"/>
      <c r="F1180" s="131" t="s">
        <v>71</v>
      </c>
      <c r="G1180" s="113">
        <f>G1181</f>
        <v>-4937.8</v>
      </c>
    </row>
    <row r="1181" spans="1:7" ht="16.899999999999999" customHeight="1">
      <c r="A1181" s="489"/>
      <c r="B1181" s="491"/>
      <c r="C1181" s="491"/>
      <c r="D1181" s="489"/>
      <c r="E1181" s="491"/>
      <c r="F1181" s="131" t="s">
        <v>87</v>
      </c>
      <c r="G1181" s="113">
        <f>G1182</f>
        <v>-4937.8</v>
      </c>
    </row>
    <row r="1182" spans="1:7" ht="36" customHeight="1">
      <c r="A1182" s="489"/>
      <c r="B1182" s="491"/>
      <c r="C1182" s="491"/>
      <c r="D1182" s="489"/>
      <c r="E1182" s="491"/>
      <c r="F1182" s="132" t="s">
        <v>88</v>
      </c>
      <c r="G1182" s="113">
        <f>G1183</f>
        <v>-4937.8</v>
      </c>
    </row>
    <row r="1183" spans="1:7" ht="17.45" customHeight="1">
      <c r="A1183" s="489"/>
      <c r="B1183" s="491"/>
      <c r="C1183" s="491"/>
      <c r="D1183" s="489"/>
      <c r="E1183" s="491"/>
      <c r="F1183" s="132" t="s">
        <v>89</v>
      </c>
      <c r="G1183" s="113">
        <f>'havelvac 11'!D1780</f>
        <v>-4937.8</v>
      </c>
    </row>
    <row r="1184" spans="1:7" ht="23.25" customHeight="1">
      <c r="A1184" s="489"/>
      <c r="B1184" s="491"/>
      <c r="C1184" s="491"/>
      <c r="D1184" s="489"/>
      <c r="E1184" s="491"/>
      <c r="F1184" s="104" t="s">
        <v>237</v>
      </c>
      <c r="G1184" s="219">
        <f>G1186</f>
        <v>1832.6</v>
      </c>
    </row>
    <row r="1185" spans="1:7" ht="34.5" customHeight="1">
      <c r="A1185" s="489"/>
      <c r="B1185" s="491"/>
      <c r="C1185" s="491"/>
      <c r="D1185" s="489"/>
      <c r="E1185" s="491"/>
      <c r="F1185" s="132" t="s">
        <v>69</v>
      </c>
      <c r="G1185" s="113"/>
    </row>
    <row r="1186" spans="1:7" ht="17.45" customHeight="1">
      <c r="A1186" s="489"/>
      <c r="B1186" s="491"/>
      <c r="C1186" s="491"/>
      <c r="D1186" s="489"/>
      <c r="E1186" s="491"/>
      <c r="F1186" s="131" t="s">
        <v>70</v>
      </c>
      <c r="G1186" s="113">
        <f>G1187</f>
        <v>1832.6</v>
      </c>
    </row>
    <row r="1187" spans="1:7" ht="17.45" customHeight="1">
      <c r="A1187" s="489"/>
      <c r="B1187" s="491"/>
      <c r="C1187" s="491"/>
      <c r="D1187" s="489"/>
      <c r="E1187" s="491"/>
      <c r="F1187" s="131" t="s">
        <v>71</v>
      </c>
      <c r="G1187" s="113">
        <f>G1188</f>
        <v>1832.6</v>
      </c>
    </row>
    <row r="1188" spans="1:7" ht="17.45" customHeight="1">
      <c r="A1188" s="489"/>
      <c r="B1188" s="491"/>
      <c r="C1188" s="491"/>
      <c r="D1188" s="489"/>
      <c r="E1188" s="491"/>
      <c r="F1188" s="131" t="s">
        <v>87</v>
      </c>
      <c r="G1188" s="113">
        <f>G1189</f>
        <v>1832.6</v>
      </c>
    </row>
    <row r="1189" spans="1:7" ht="34.9" customHeight="1">
      <c r="A1189" s="489"/>
      <c r="B1189" s="491"/>
      <c r="C1189" s="491"/>
      <c r="D1189" s="489"/>
      <c r="E1189" s="491"/>
      <c r="F1189" s="132" t="s">
        <v>88</v>
      </c>
      <c r="G1189" s="113">
        <f>G1190</f>
        <v>1832.6</v>
      </c>
    </row>
    <row r="1190" spans="1:7" ht="17.45" customHeight="1">
      <c r="A1190" s="489"/>
      <c r="B1190" s="491"/>
      <c r="C1190" s="491"/>
      <c r="D1190" s="489"/>
      <c r="E1190" s="491"/>
      <c r="F1190" s="132" t="s">
        <v>89</v>
      </c>
      <c r="G1190" s="113">
        <f>'havelvac 11'!D1962</f>
        <v>1832.6</v>
      </c>
    </row>
    <row r="1191" spans="1:7">
      <c r="A1191" s="489"/>
      <c r="B1191" s="491"/>
      <c r="C1191" s="491"/>
      <c r="D1191" s="489"/>
      <c r="E1191" s="491"/>
      <c r="F1191" s="104" t="s">
        <v>238</v>
      </c>
      <c r="G1191" s="219">
        <f>G1193</f>
        <v>4000.5</v>
      </c>
    </row>
    <row r="1192" spans="1:7" ht="34.15" customHeight="1">
      <c r="A1192" s="489"/>
      <c r="B1192" s="491"/>
      <c r="C1192" s="491"/>
      <c r="D1192" s="489"/>
      <c r="E1192" s="491"/>
      <c r="F1192" s="132" t="s">
        <v>69</v>
      </c>
      <c r="G1192" s="217"/>
    </row>
    <row r="1193" spans="1:7" ht="17.45" customHeight="1">
      <c r="A1193" s="489"/>
      <c r="B1193" s="491"/>
      <c r="C1193" s="491"/>
      <c r="D1193" s="489"/>
      <c r="E1193" s="491"/>
      <c r="F1193" s="131" t="s">
        <v>70</v>
      </c>
      <c r="G1193" s="113">
        <f t="shared" ref="G1193:G1196" si="9">G1194</f>
        <v>4000.5</v>
      </c>
    </row>
    <row r="1194" spans="1:7" ht="17.45" customHeight="1">
      <c r="A1194" s="489"/>
      <c r="B1194" s="491"/>
      <c r="C1194" s="491"/>
      <c r="D1194" s="489"/>
      <c r="E1194" s="491"/>
      <c r="F1194" s="131" t="s">
        <v>71</v>
      </c>
      <c r="G1194" s="113">
        <f t="shared" si="9"/>
        <v>4000.5</v>
      </c>
    </row>
    <row r="1195" spans="1:7" ht="17.45" customHeight="1">
      <c r="A1195" s="489"/>
      <c r="B1195" s="491"/>
      <c r="C1195" s="491"/>
      <c r="D1195" s="489"/>
      <c r="E1195" s="491"/>
      <c r="F1195" s="131" t="s">
        <v>87</v>
      </c>
      <c r="G1195" s="113">
        <f t="shared" si="9"/>
        <v>4000.5</v>
      </c>
    </row>
    <row r="1196" spans="1:7" ht="31.9" customHeight="1">
      <c r="A1196" s="489"/>
      <c r="B1196" s="491"/>
      <c r="C1196" s="491"/>
      <c r="D1196" s="489"/>
      <c r="E1196" s="491"/>
      <c r="F1196" s="132" t="s">
        <v>88</v>
      </c>
      <c r="G1196" s="113">
        <f t="shared" si="9"/>
        <v>4000.5</v>
      </c>
    </row>
    <row r="1197" spans="1:7" ht="17.45" customHeight="1">
      <c r="A1197" s="489"/>
      <c r="B1197" s="491"/>
      <c r="C1197" s="491"/>
      <c r="D1197" s="489"/>
      <c r="E1197" s="491"/>
      <c r="F1197" s="132" t="s">
        <v>89</v>
      </c>
      <c r="G1197" s="113">
        <f>'havelvac 11'!D2115</f>
        <v>4000.5</v>
      </c>
    </row>
    <row r="1198" spans="1:7" s="21" customFormat="1" ht="24" customHeight="1">
      <c r="A1198" s="489"/>
      <c r="B1198" s="491"/>
      <c r="C1198" s="491"/>
      <c r="D1198" s="489" t="s">
        <v>448</v>
      </c>
      <c r="E1198" s="492"/>
      <c r="F1198" s="131" t="s">
        <v>432</v>
      </c>
      <c r="G1198" s="217">
        <f>G1200+G1209</f>
        <v>-23702</v>
      </c>
    </row>
    <row r="1199" spans="1:7" ht="17.45" customHeight="1">
      <c r="A1199" s="489"/>
      <c r="B1199" s="491"/>
      <c r="C1199" s="491"/>
      <c r="D1199" s="489"/>
      <c r="E1199" s="492"/>
      <c r="F1199" s="132" t="s">
        <v>61</v>
      </c>
      <c r="G1199" s="113"/>
    </row>
    <row r="1200" spans="1:7" s="21" customFormat="1" ht="61.9" customHeight="1">
      <c r="A1200" s="489"/>
      <c r="B1200" s="491"/>
      <c r="C1200" s="491"/>
      <c r="D1200" s="489"/>
      <c r="E1200" s="491">
        <v>11003</v>
      </c>
      <c r="F1200" s="131" t="s">
        <v>435</v>
      </c>
      <c r="G1200" s="217">
        <f>G1202</f>
        <v>-40000</v>
      </c>
    </row>
    <row r="1201" spans="1:7" ht="17.45" customHeight="1">
      <c r="A1201" s="489"/>
      <c r="B1201" s="491"/>
      <c r="C1201" s="491"/>
      <c r="D1201" s="489"/>
      <c r="E1201" s="491"/>
      <c r="F1201" s="132" t="s">
        <v>67</v>
      </c>
      <c r="G1201" s="113"/>
    </row>
    <row r="1202" spans="1:7" ht="54.75" customHeight="1">
      <c r="A1202" s="489"/>
      <c r="B1202" s="491"/>
      <c r="C1202" s="491"/>
      <c r="D1202" s="489"/>
      <c r="E1202" s="491"/>
      <c r="F1202" s="226" t="s">
        <v>444</v>
      </c>
      <c r="G1202" s="219">
        <f>G1204</f>
        <v>-40000</v>
      </c>
    </row>
    <row r="1203" spans="1:7" ht="17.45" customHeight="1">
      <c r="A1203" s="489"/>
      <c r="B1203" s="491"/>
      <c r="C1203" s="491"/>
      <c r="D1203" s="489"/>
      <c r="E1203" s="491"/>
      <c r="F1203" s="132" t="s">
        <v>69</v>
      </c>
      <c r="G1203" s="113"/>
    </row>
    <row r="1204" spans="1:7" ht="17.45" customHeight="1">
      <c r="A1204" s="489"/>
      <c r="B1204" s="491"/>
      <c r="C1204" s="491"/>
      <c r="D1204" s="489"/>
      <c r="E1204" s="491"/>
      <c r="F1204" s="132" t="s">
        <v>70</v>
      </c>
      <c r="G1204" s="113">
        <f>G1205</f>
        <v>-40000</v>
      </c>
    </row>
    <row r="1205" spans="1:7" ht="17.45" customHeight="1">
      <c r="A1205" s="489"/>
      <c r="B1205" s="491"/>
      <c r="C1205" s="491"/>
      <c r="D1205" s="489"/>
      <c r="E1205" s="491"/>
      <c r="F1205" s="132" t="s">
        <v>71</v>
      </c>
      <c r="G1205" s="113">
        <f>G1206</f>
        <v>-40000</v>
      </c>
    </row>
    <row r="1206" spans="1:7" ht="17.45" customHeight="1">
      <c r="A1206" s="489"/>
      <c r="B1206" s="491"/>
      <c r="C1206" s="491"/>
      <c r="D1206" s="489"/>
      <c r="E1206" s="491"/>
      <c r="F1206" s="132" t="s">
        <v>91</v>
      </c>
      <c r="G1206" s="113">
        <f>G1207</f>
        <v>-40000</v>
      </c>
    </row>
    <row r="1207" spans="1:7" ht="17.45" customHeight="1">
      <c r="A1207" s="489"/>
      <c r="B1207" s="491"/>
      <c r="C1207" s="491"/>
      <c r="D1207" s="489"/>
      <c r="E1207" s="491"/>
      <c r="F1207" s="132" t="s">
        <v>92</v>
      </c>
      <c r="G1207" s="113">
        <f>G1208</f>
        <v>-40000</v>
      </c>
    </row>
    <row r="1208" spans="1:7" ht="17.45" customHeight="1">
      <c r="A1208" s="489"/>
      <c r="B1208" s="491"/>
      <c r="C1208" s="491"/>
      <c r="D1208" s="489"/>
      <c r="E1208" s="491"/>
      <c r="F1208" s="132" t="s">
        <v>245</v>
      </c>
      <c r="G1208" s="113">
        <f>'havelvac 10'!C375</f>
        <v>-40000</v>
      </c>
    </row>
    <row r="1209" spans="1:7" s="21" customFormat="1" ht="17.45" customHeight="1">
      <c r="A1209" s="489"/>
      <c r="B1209" s="491"/>
      <c r="C1209" s="491"/>
      <c r="D1209" s="489"/>
      <c r="E1209" s="491">
        <v>11010</v>
      </c>
      <c r="F1209" s="131" t="s">
        <v>439</v>
      </c>
      <c r="G1209" s="217">
        <f>G1211</f>
        <v>16298</v>
      </c>
    </row>
    <row r="1210" spans="1:7" ht="17.45" customHeight="1">
      <c r="A1210" s="489"/>
      <c r="B1210" s="491"/>
      <c r="C1210" s="491"/>
      <c r="D1210" s="489"/>
      <c r="E1210" s="491"/>
      <c r="F1210" s="132" t="s">
        <v>67</v>
      </c>
      <c r="G1210" s="113"/>
    </row>
    <row r="1211" spans="1:7" ht="17.45" customHeight="1">
      <c r="A1211" s="489"/>
      <c r="B1211" s="491"/>
      <c r="C1211" s="491"/>
      <c r="D1211" s="489"/>
      <c r="E1211" s="491"/>
      <c r="F1211" s="104" t="s">
        <v>243</v>
      </c>
      <c r="G1211" s="219">
        <f>G1213</f>
        <v>16298</v>
      </c>
    </row>
    <row r="1212" spans="1:7" ht="17.45" customHeight="1">
      <c r="A1212" s="489"/>
      <c r="B1212" s="491"/>
      <c r="C1212" s="491"/>
      <c r="D1212" s="489"/>
      <c r="E1212" s="491"/>
      <c r="F1212" s="132" t="s">
        <v>69</v>
      </c>
      <c r="G1212" s="113"/>
    </row>
    <row r="1213" spans="1:7" ht="17.45" customHeight="1">
      <c r="A1213" s="489"/>
      <c r="B1213" s="491"/>
      <c r="C1213" s="491"/>
      <c r="D1213" s="489"/>
      <c r="E1213" s="491"/>
      <c r="F1213" s="132" t="s">
        <v>70</v>
      </c>
      <c r="G1213" s="113">
        <f>G1214</f>
        <v>16298</v>
      </c>
    </row>
    <row r="1214" spans="1:7" ht="17.45" customHeight="1">
      <c r="A1214" s="489"/>
      <c r="B1214" s="491"/>
      <c r="C1214" s="491"/>
      <c r="D1214" s="489"/>
      <c r="E1214" s="491"/>
      <c r="F1214" s="132" t="s">
        <v>71</v>
      </c>
      <c r="G1214" s="113">
        <f>G1215</f>
        <v>16298</v>
      </c>
    </row>
    <row r="1215" spans="1:7" ht="17.45" customHeight="1">
      <c r="A1215" s="489"/>
      <c r="B1215" s="491"/>
      <c r="C1215" s="491"/>
      <c r="D1215" s="489"/>
      <c r="E1215" s="491"/>
      <c r="F1215" s="132" t="s">
        <v>87</v>
      </c>
      <c r="G1215" s="113">
        <f>G1216</f>
        <v>16298</v>
      </c>
    </row>
    <row r="1216" spans="1:7" ht="17.45" customHeight="1">
      <c r="A1216" s="489"/>
      <c r="B1216" s="491"/>
      <c r="C1216" s="491"/>
      <c r="D1216" s="489"/>
      <c r="E1216" s="491"/>
      <c r="F1216" s="132" t="s">
        <v>88</v>
      </c>
      <c r="G1216" s="113">
        <f>G1217</f>
        <v>16298</v>
      </c>
    </row>
    <row r="1217" spans="1:7" ht="17.45" customHeight="1">
      <c r="A1217" s="489"/>
      <c r="B1217" s="491"/>
      <c r="C1217" s="491"/>
      <c r="D1217" s="489"/>
      <c r="E1217" s="491"/>
      <c r="F1217" s="132" t="s">
        <v>89</v>
      </c>
      <c r="G1217" s="113">
        <f>'havelvac 10'!C401</f>
        <v>16298</v>
      </c>
    </row>
  </sheetData>
  <mergeCells count="101">
    <mergeCell ref="E924:E931"/>
    <mergeCell ref="E932:E939"/>
    <mergeCell ref="B41:B55"/>
    <mergeCell ref="C43:C55"/>
    <mergeCell ref="D45:D55"/>
    <mergeCell ref="E47:E55"/>
    <mergeCell ref="C41:C42"/>
    <mergeCell ref="D41:D44"/>
    <mergeCell ref="E41:E46"/>
    <mergeCell ref="B878:B923"/>
    <mergeCell ref="E884:E892"/>
    <mergeCell ref="D284:D380"/>
    <mergeCell ref="E282:E285"/>
    <mergeCell ref="D381:D384"/>
    <mergeCell ref="E381:E386"/>
    <mergeCell ref="D385:D741"/>
    <mergeCell ref="D742:D743"/>
    <mergeCell ref="E742:E745"/>
    <mergeCell ref="D744:D849"/>
    <mergeCell ref="C902:C923"/>
    <mergeCell ref="D902:D903"/>
    <mergeCell ref="E902:E905"/>
    <mergeCell ref="E906:E914"/>
    <mergeCell ref="E915:E923"/>
    <mergeCell ref="E1032:E1111"/>
    <mergeCell ref="D1030:D1197"/>
    <mergeCell ref="E1112:E1197"/>
    <mergeCell ref="C1028:C1217"/>
    <mergeCell ref="B1026:B1217"/>
    <mergeCell ref="C1026:C1027"/>
    <mergeCell ref="D1026:D1029"/>
    <mergeCell ref="E1026:E1031"/>
    <mergeCell ref="B941:B1025"/>
    <mergeCell ref="C941:C942"/>
    <mergeCell ref="D941:D944"/>
    <mergeCell ref="E947:E953"/>
    <mergeCell ref="D945:D1025"/>
    <mergeCell ref="E941:E946"/>
    <mergeCell ref="C943:C1025"/>
    <mergeCell ref="E954:E1025"/>
    <mergeCell ref="D904:D923"/>
    <mergeCell ref="C878:C879"/>
    <mergeCell ref="D878:D881"/>
    <mergeCell ref="E878:E883"/>
    <mergeCell ref="C880:C901"/>
    <mergeCell ref="E893:E901"/>
    <mergeCell ref="D882:D901"/>
    <mergeCell ref="B381:B849"/>
    <mergeCell ref="E746:E831"/>
    <mergeCell ref="E832:E840"/>
    <mergeCell ref="C742:C849"/>
    <mergeCell ref="E841:E849"/>
    <mergeCell ref="E491:E576"/>
    <mergeCell ref="E577:E655"/>
    <mergeCell ref="E663:E741"/>
    <mergeCell ref="C60:C281"/>
    <mergeCell ref="D62:D281"/>
    <mergeCell ref="E286:E371"/>
    <mergeCell ref="E372:E380"/>
    <mergeCell ref="C282:C380"/>
    <mergeCell ref="E482:E490"/>
    <mergeCell ref="E473:E481"/>
    <mergeCell ref="E387:E472"/>
    <mergeCell ref="C381:C382"/>
    <mergeCell ref="C383:C741"/>
    <mergeCell ref="E656:E662"/>
    <mergeCell ref="B58:B380"/>
    <mergeCell ref="A56:A1217"/>
    <mergeCell ref="E1200:E1208"/>
    <mergeCell ref="E1198:E1199"/>
    <mergeCell ref="E1209:E1217"/>
    <mergeCell ref="D1198:D1217"/>
    <mergeCell ref="B8:B11"/>
    <mergeCell ref="C8:C13"/>
    <mergeCell ref="D8:D15"/>
    <mergeCell ref="E8:E17"/>
    <mergeCell ref="E18:E26"/>
    <mergeCell ref="D16:D26"/>
    <mergeCell ref="E64:E142"/>
    <mergeCell ref="E152:E230"/>
    <mergeCell ref="E231:E281"/>
    <mergeCell ref="E56:E63"/>
    <mergeCell ref="E143:E151"/>
    <mergeCell ref="D282:D283"/>
    <mergeCell ref="B12:B40"/>
    <mergeCell ref="C14:C40"/>
    <mergeCell ref="D27:D40"/>
    <mergeCell ref="B56:B57"/>
    <mergeCell ref="C56:C59"/>
    <mergeCell ref="D56:D61"/>
    <mergeCell ref="F1:G1"/>
    <mergeCell ref="F2:G2"/>
    <mergeCell ref="F3:G3"/>
    <mergeCell ref="A6:C6"/>
    <mergeCell ref="D6:E6"/>
    <mergeCell ref="F6:F7"/>
    <mergeCell ref="A4:G4"/>
    <mergeCell ref="A10:A55"/>
    <mergeCell ref="E29:E40"/>
    <mergeCell ref="E27:E28"/>
    <mergeCell ref="A8:A9"/>
  </mergeCells>
  <pageMargins left="0.16" right="0.22" top="0.16" bottom="0.2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67038-567C-48CB-99D1-2C3C3286EB21}">
  <dimension ref="A1:E65"/>
  <sheetViews>
    <sheetView workbookViewId="0">
      <selection activeCell="C2" sqref="C2:E2"/>
    </sheetView>
  </sheetViews>
  <sheetFormatPr defaultColWidth="9.140625" defaultRowHeight="17.25"/>
  <cols>
    <col min="1" max="2" width="14" style="368" customWidth="1"/>
    <col min="3" max="3" width="43.5703125" style="368" customWidth="1"/>
    <col min="4" max="4" width="56" style="368" customWidth="1"/>
    <col min="5" max="5" width="43.28515625" style="368" customWidth="1"/>
    <col min="6" max="6" width="28.7109375" style="368" customWidth="1"/>
    <col min="7" max="16384" width="9.140625" style="368"/>
  </cols>
  <sheetData>
    <row r="1" spans="1:5">
      <c r="E1" s="60" t="s">
        <v>517</v>
      </c>
    </row>
    <row r="2" spans="1:5" ht="15" customHeight="1">
      <c r="C2" s="507" t="s">
        <v>1</v>
      </c>
      <c r="D2" s="507"/>
      <c r="E2" s="507"/>
    </row>
    <row r="3" spans="1:5" ht="17.25" customHeight="1">
      <c r="C3" s="507" t="s">
        <v>2</v>
      </c>
      <c r="D3" s="507"/>
      <c r="E3" s="507"/>
    </row>
    <row r="5" spans="1:5" ht="45" customHeight="1">
      <c r="A5" s="508" t="s">
        <v>319</v>
      </c>
      <c r="B5" s="508"/>
      <c r="C5" s="508"/>
      <c r="D5" s="508"/>
      <c r="E5" s="508"/>
    </row>
    <row r="7" spans="1:5" ht="27" customHeight="1">
      <c r="D7" s="61"/>
      <c r="E7" s="62" t="s">
        <v>320</v>
      </c>
    </row>
    <row r="8" spans="1:5" ht="78.599999999999994" customHeight="1">
      <c r="A8" s="509" t="s">
        <v>53</v>
      </c>
      <c r="B8" s="510"/>
      <c r="C8" s="511" t="s">
        <v>321</v>
      </c>
      <c r="D8" s="511" t="s">
        <v>94</v>
      </c>
      <c r="E8" s="53" t="s">
        <v>322</v>
      </c>
    </row>
    <row r="9" spans="1:5" s="63" customFormat="1" ht="42.6" customHeight="1">
      <c r="A9" s="53" t="s">
        <v>99</v>
      </c>
      <c r="B9" s="53" t="s">
        <v>323</v>
      </c>
      <c r="C9" s="512"/>
      <c r="D9" s="512"/>
      <c r="E9" s="414" t="s">
        <v>324</v>
      </c>
    </row>
    <row r="10" spans="1:5" ht="29.25" customHeight="1">
      <c r="A10" s="513" t="s">
        <v>325</v>
      </c>
      <c r="B10" s="514"/>
      <c r="C10" s="514"/>
      <c r="D10" s="515"/>
      <c r="E10" s="44">
        <f>E11+E40+E62</f>
        <v>852473.9</v>
      </c>
    </row>
    <row r="11" spans="1:5" ht="46.15" customHeight="1">
      <c r="A11" s="519">
        <v>1146</v>
      </c>
      <c r="B11" s="516" t="s">
        <v>95</v>
      </c>
      <c r="C11" s="516"/>
      <c r="D11" s="516"/>
      <c r="E11" s="44">
        <f>E12</f>
        <v>108275.4</v>
      </c>
    </row>
    <row r="12" spans="1:5" ht="55.9" customHeight="1">
      <c r="A12" s="520"/>
      <c r="B12" s="517">
        <v>12002</v>
      </c>
      <c r="C12" s="518" t="s">
        <v>209</v>
      </c>
      <c r="D12" s="27"/>
      <c r="E12" s="44">
        <f>E13+E19+E21+E23+E25+E27+E29+E31+E33+E35+E37</f>
        <v>108275.4</v>
      </c>
    </row>
    <row r="13" spans="1:5" ht="49.15" customHeight="1">
      <c r="A13" s="520"/>
      <c r="B13" s="517"/>
      <c r="C13" s="518"/>
      <c r="D13" s="54" t="s">
        <v>326</v>
      </c>
      <c r="E13" s="44">
        <f>E14+E15+E16+E17+E18</f>
        <v>8820.4</v>
      </c>
    </row>
    <row r="14" spans="1:5" ht="35.450000000000003" customHeight="1">
      <c r="A14" s="520"/>
      <c r="B14" s="517"/>
      <c r="C14" s="518"/>
      <c r="D14" s="48" t="s">
        <v>327</v>
      </c>
      <c r="E14" s="43">
        <v>8168.8</v>
      </c>
    </row>
    <row r="15" spans="1:5" ht="35.450000000000003" customHeight="1">
      <c r="A15" s="520"/>
      <c r="B15" s="517"/>
      <c r="C15" s="518"/>
      <c r="D15" s="48" t="s">
        <v>328</v>
      </c>
      <c r="E15" s="43">
        <v>0.9</v>
      </c>
    </row>
    <row r="16" spans="1:5" ht="35.450000000000003" customHeight="1">
      <c r="A16" s="520"/>
      <c r="B16" s="517"/>
      <c r="C16" s="518"/>
      <c r="D16" s="58" t="s">
        <v>329</v>
      </c>
      <c r="E16" s="43">
        <v>531.9</v>
      </c>
    </row>
    <row r="17" spans="1:5" ht="35.450000000000003" customHeight="1">
      <c r="A17" s="520"/>
      <c r="B17" s="517"/>
      <c r="C17" s="518"/>
      <c r="D17" s="58" t="s">
        <v>356</v>
      </c>
      <c r="E17" s="78">
        <v>-12.6</v>
      </c>
    </row>
    <row r="18" spans="1:5" ht="35.450000000000003" customHeight="1">
      <c r="A18" s="520"/>
      <c r="B18" s="517"/>
      <c r="C18" s="518"/>
      <c r="D18" s="67" t="s">
        <v>357</v>
      </c>
      <c r="E18" s="78">
        <v>131.4</v>
      </c>
    </row>
    <row r="19" spans="1:5" ht="28.9" customHeight="1">
      <c r="A19" s="520"/>
      <c r="B19" s="517"/>
      <c r="C19" s="518"/>
      <c r="D19" s="30" t="s">
        <v>330</v>
      </c>
      <c r="E19" s="44">
        <f>E20</f>
        <v>8874.5</v>
      </c>
    </row>
    <row r="20" spans="1:5" ht="28.9" customHeight="1">
      <c r="A20" s="520"/>
      <c r="B20" s="517"/>
      <c r="C20" s="518"/>
      <c r="D20" s="58" t="s">
        <v>327</v>
      </c>
      <c r="E20" s="43">
        <f>'havelvac 4'!G1048</f>
        <v>8874.5</v>
      </c>
    </row>
    <row r="21" spans="1:5" ht="28.9" customHeight="1">
      <c r="A21" s="520"/>
      <c r="B21" s="517"/>
      <c r="C21" s="518"/>
      <c r="D21" s="30" t="s">
        <v>331</v>
      </c>
      <c r="E21" s="44">
        <f>E22</f>
        <v>37544.5</v>
      </c>
    </row>
    <row r="22" spans="1:5" ht="28.9" customHeight="1">
      <c r="A22" s="520"/>
      <c r="B22" s="517"/>
      <c r="C22" s="518"/>
      <c r="D22" s="58" t="s">
        <v>327</v>
      </c>
      <c r="E22" s="43">
        <f>'havelvac 4'!G1055</f>
        <v>37544.5</v>
      </c>
    </row>
    <row r="23" spans="1:5" ht="28.9" customHeight="1">
      <c r="A23" s="520"/>
      <c r="B23" s="517"/>
      <c r="C23" s="518"/>
      <c r="D23" s="30" t="s">
        <v>332</v>
      </c>
      <c r="E23" s="44">
        <f>E24</f>
        <v>3249.8000000000029</v>
      </c>
    </row>
    <row r="24" spans="1:5" ht="28.9" customHeight="1">
      <c r="A24" s="520"/>
      <c r="B24" s="517"/>
      <c r="C24" s="518"/>
      <c r="D24" s="58" t="s">
        <v>327</v>
      </c>
      <c r="E24" s="43">
        <f>'havelvac 4'!G1062</f>
        <v>3249.8000000000029</v>
      </c>
    </row>
    <row r="25" spans="1:5" ht="28.9" customHeight="1">
      <c r="A25" s="520"/>
      <c r="B25" s="517"/>
      <c r="C25" s="518"/>
      <c r="D25" s="30" t="s">
        <v>333</v>
      </c>
      <c r="E25" s="44">
        <f>E26</f>
        <v>6319.4</v>
      </c>
    </row>
    <row r="26" spans="1:5" ht="28.9" customHeight="1">
      <c r="A26" s="520"/>
      <c r="B26" s="517"/>
      <c r="C26" s="518"/>
      <c r="D26" s="58" t="s">
        <v>327</v>
      </c>
      <c r="E26" s="43">
        <f>'havelvac 4'!G1069</f>
        <v>6319.4</v>
      </c>
    </row>
    <row r="27" spans="1:5" ht="29.45" customHeight="1">
      <c r="A27" s="520"/>
      <c r="B27" s="517"/>
      <c r="C27" s="518"/>
      <c r="D27" s="31" t="s">
        <v>334</v>
      </c>
      <c r="E27" s="44">
        <f>E28</f>
        <v>110.7</v>
      </c>
    </row>
    <row r="28" spans="1:5" ht="29.45" customHeight="1">
      <c r="A28" s="520"/>
      <c r="B28" s="517"/>
      <c r="C28" s="518"/>
      <c r="D28" s="58" t="s">
        <v>327</v>
      </c>
      <c r="E28" s="43">
        <f>'havelvac 4'!G1076</f>
        <v>110.7</v>
      </c>
    </row>
    <row r="29" spans="1:5" ht="29.45" customHeight="1">
      <c r="A29" s="520"/>
      <c r="B29" s="517"/>
      <c r="C29" s="518"/>
      <c r="D29" s="30" t="s">
        <v>335</v>
      </c>
      <c r="E29" s="44">
        <f>E30</f>
        <v>25180</v>
      </c>
    </row>
    <row r="30" spans="1:5" ht="29.45" customHeight="1">
      <c r="A30" s="520"/>
      <c r="B30" s="517"/>
      <c r="C30" s="518"/>
      <c r="D30" s="58" t="s">
        <v>327</v>
      </c>
      <c r="E30" s="43">
        <f>'havelvac 4'!G1083</f>
        <v>25180</v>
      </c>
    </row>
    <row r="31" spans="1:5" ht="29.45" customHeight="1">
      <c r="A31" s="520"/>
      <c r="B31" s="517"/>
      <c r="C31" s="518"/>
      <c r="D31" s="30" t="s">
        <v>336</v>
      </c>
      <c r="E31" s="44">
        <f>E32</f>
        <v>7443.8</v>
      </c>
    </row>
    <row r="32" spans="1:5" ht="29.45" customHeight="1">
      <c r="A32" s="520"/>
      <c r="B32" s="517"/>
      <c r="C32" s="518"/>
      <c r="D32" s="58" t="s">
        <v>327</v>
      </c>
      <c r="E32" s="43">
        <f>'havelvac 4'!G1090</f>
        <v>7443.8</v>
      </c>
    </row>
    <row r="33" spans="1:5" ht="29.45" customHeight="1">
      <c r="A33" s="520"/>
      <c r="B33" s="517"/>
      <c r="C33" s="518"/>
      <c r="D33" s="30" t="s">
        <v>337</v>
      </c>
      <c r="E33" s="44">
        <f>E34</f>
        <v>12048.4</v>
      </c>
    </row>
    <row r="34" spans="1:5" ht="29.45" customHeight="1">
      <c r="A34" s="520"/>
      <c r="B34" s="517"/>
      <c r="C34" s="518"/>
      <c r="D34" s="58" t="s">
        <v>327</v>
      </c>
      <c r="E34" s="43">
        <f>'havelvac 4'!G1097</f>
        <v>12048.4</v>
      </c>
    </row>
    <row r="35" spans="1:5" ht="29.45" customHeight="1">
      <c r="A35" s="520"/>
      <c r="B35" s="517"/>
      <c r="C35" s="518"/>
      <c r="D35" s="30" t="s">
        <v>338</v>
      </c>
      <c r="E35" s="44">
        <f>E36</f>
        <v>-988.3</v>
      </c>
    </row>
    <row r="36" spans="1:5" ht="29.45" customHeight="1">
      <c r="A36" s="520"/>
      <c r="B36" s="517"/>
      <c r="C36" s="518"/>
      <c r="D36" s="58" t="s">
        <v>327</v>
      </c>
      <c r="E36" s="43">
        <f>'havelvac 4'!G1104</f>
        <v>-988.3</v>
      </c>
    </row>
    <row r="37" spans="1:5" ht="29.45" customHeight="1">
      <c r="A37" s="520"/>
      <c r="B37" s="517"/>
      <c r="C37" s="518"/>
      <c r="D37" s="30" t="s">
        <v>339</v>
      </c>
      <c r="E37" s="44">
        <f>E38</f>
        <v>-327.8</v>
      </c>
    </row>
    <row r="38" spans="1:5" ht="29.45" customHeight="1">
      <c r="A38" s="521"/>
      <c r="B38" s="517"/>
      <c r="C38" s="518"/>
      <c r="D38" s="58" t="s">
        <v>327</v>
      </c>
      <c r="E38" s="43">
        <f>'havelvac 4'!G1111</f>
        <v>-327.8</v>
      </c>
    </row>
    <row r="39" spans="1:5">
      <c r="A39" s="56"/>
      <c r="B39" s="52"/>
      <c r="C39" s="47"/>
      <c r="D39" s="28"/>
      <c r="E39" s="51"/>
    </row>
    <row r="40" spans="1:5" ht="29.45" customHeight="1">
      <c r="A40" s="519">
        <v>1238</v>
      </c>
      <c r="B40" s="525" t="s">
        <v>340</v>
      </c>
      <c r="C40" s="525"/>
      <c r="D40" s="525"/>
      <c r="E40" s="55">
        <f>E41</f>
        <v>784198.5</v>
      </c>
    </row>
    <row r="41" spans="1:5" ht="69.599999999999994" customHeight="1">
      <c r="A41" s="520"/>
      <c r="B41" s="519">
        <v>12001</v>
      </c>
      <c r="C41" s="526" t="s">
        <v>341</v>
      </c>
      <c r="D41" s="45"/>
      <c r="E41" s="44">
        <f>E42+E44+E46+E48+E50+E52+E54+E56+E58+E60</f>
        <v>784198.5</v>
      </c>
    </row>
    <row r="42" spans="1:5" ht="27" customHeight="1">
      <c r="A42" s="520"/>
      <c r="B42" s="520"/>
      <c r="C42" s="527"/>
      <c r="D42" s="412" t="s">
        <v>330</v>
      </c>
      <c r="E42" s="44">
        <f>E43</f>
        <v>-46542.2</v>
      </c>
    </row>
    <row r="43" spans="1:5" ht="27" customHeight="1">
      <c r="A43" s="520"/>
      <c r="B43" s="520"/>
      <c r="C43" s="527"/>
      <c r="D43" s="48" t="s">
        <v>342</v>
      </c>
      <c r="E43" s="43">
        <f>'havelvac 4'!G167</f>
        <v>-46542.2</v>
      </c>
    </row>
    <row r="44" spans="1:5" ht="27" customHeight="1">
      <c r="A44" s="520"/>
      <c r="B44" s="520"/>
      <c r="C44" s="527"/>
      <c r="D44" s="412" t="s">
        <v>331</v>
      </c>
      <c r="E44" s="44">
        <f>E45</f>
        <v>175748.7</v>
      </c>
    </row>
    <row r="45" spans="1:5" ht="27" customHeight="1">
      <c r="A45" s="520"/>
      <c r="B45" s="520"/>
      <c r="C45" s="527"/>
      <c r="D45" s="48" t="s">
        <v>342</v>
      </c>
      <c r="E45" s="43">
        <f>'havelvac 4'!G174</f>
        <v>175748.7</v>
      </c>
    </row>
    <row r="46" spans="1:5" ht="27" customHeight="1">
      <c r="A46" s="520"/>
      <c r="B46" s="520"/>
      <c r="C46" s="527"/>
      <c r="D46" s="412" t="s">
        <v>332</v>
      </c>
      <c r="E46" s="44">
        <f>E47</f>
        <v>134446.6</v>
      </c>
    </row>
    <row r="47" spans="1:5" ht="27" customHeight="1">
      <c r="A47" s="520"/>
      <c r="B47" s="520"/>
      <c r="C47" s="527"/>
      <c r="D47" s="48" t="s">
        <v>342</v>
      </c>
      <c r="E47" s="43">
        <f>'havelvac 4'!G181</f>
        <v>134446.6</v>
      </c>
    </row>
    <row r="48" spans="1:5" ht="27" customHeight="1">
      <c r="A48" s="520"/>
      <c r="B48" s="520"/>
      <c r="C48" s="527"/>
      <c r="D48" s="412" t="s">
        <v>333</v>
      </c>
      <c r="E48" s="44">
        <f>E49</f>
        <v>-8977</v>
      </c>
    </row>
    <row r="49" spans="1:5" ht="27" customHeight="1">
      <c r="A49" s="520"/>
      <c r="B49" s="520"/>
      <c r="C49" s="527"/>
      <c r="D49" s="48" t="s">
        <v>342</v>
      </c>
      <c r="E49" s="43">
        <f>'havelvac 4'!G188</f>
        <v>-8977</v>
      </c>
    </row>
    <row r="50" spans="1:5" ht="27" customHeight="1">
      <c r="A50" s="520"/>
      <c r="B50" s="520"/>
      <c r="C50" s="527"/>
      <c r="D50" s="412" t="s">
        <v>334</v>
      </c>
      <c r="E50" s="44">
        <f>E51</f>
        <v>190903.4</v>
      </c>
    </row>
    <row r="51" spans="1:5" ht="27" customHeight="1">
      <c r="A51" s="520"/>
      <c r="B51" s="520"/>
      <c r="C51" s="527"/>
      <c r="D51" s="48" t="s">
        <v>342</v>
      </c>
      <c r="E51" s="43">
        <f>'havelvac 4'!G195</f>
        <v>190903.4</v>
      </c>
    </row>
    <row r="52" spans="1:5" ht="27" customHeight="1">
      <c r="A52" s="520"/>
      <c r="B52" s="520"/>
      <c r="C52" s="527"/>
      <c r="D52" s="412" t="s">
        <v>335</v>
      </c>
      <c r="E52" s="44">
        <f>E53</f>
        <v>56035.1</v>
      </c>
    </row>
    <row r="53" spans="1:5" ht="27.6" customHeight="1">
      <c r="A53" s="520"/>
      <c r="B53" s="520"/>
      <c r="C53" s="527"/>
      <c r="D53" s="48" t="s">
        <v>342</v>
      </c>
      <c r="E53" s="43">
        <f>'havelvac 4'!G202</f>
        <v>56035.1</v>
      </c>
    </row>
    <row r="54" spans="1:5" ht="27.6" customHeight="1">
      <c r="A54" s="520"/>
      <c r="B54" s="520"/>
      <c r="C54" s="527"/>
      <c r="D54" s="412" t="s">
        <v>336</v>
      </c>
      <c r="E54" s="44">
        <f>E55</f>
        <v>39350.5</v>
      </c>
    </row>
    <row r="55" spans="1:5" ht="27.6" customHeight="1">
      <c r="A55" s="520"/>
      <c r="B55" s="520"/>
      <c r="C55" s="527"/>
      <c r="D55" s="48" t="s">
        <v>342</v>
      </c>
      <c r="E55" s="43">
        <f>'havelvac 4'!G209</f>
        <v>39350.5</v>
      </c>
    </row>
    <row r="56" spans="1:5" ht="27.6" customHeight="1">
      <c r="A56" s="520"/>
      <c r="B56" s="520"/>
      <c r="C56" s="527"/>
      <c r="D56" s="412" t="s">
        <v>337</v>
      </c>
      <c r="E56" s="44">
        <f>E57</f>
        <v>199948.6</v>
      </c>
    </row>
    <row r="57" spans="1:5" ht="27.6" customHeight="1">
      <c r="A57" s="520"/>
      <c r="B57" s="520"/>
      <c r="C57" s="527"/>
      <c r="D57" s="48" t="s">
        <v>342</v>
      </c>
      <c r="E57" s="43">
        <f>'havelvac 4'!G216</f>
        <v>199948.6</v>
      </c>
    </row>
    <row r="58" spans="1:5" ht="27.6" customHeight="1">
      <c r="A58" s="520"/>
      <c r="B58" s="520"/>
      <c r="C58" s="527"/>
      <c r="D58" s="412" t="s">
        <v>338</v>
      </c>
      <c r="E58" s="44">
        <f>E59</f>
        <v>103330.3</v>
      </c>
    </row>
    <row r="59" spans="1:5" ht="27.6" customHeight="1">
      <c r="A59" s="520"/>
      <c r="B59" s="520"/>
      <c r="C59" s="527"/>
      <c r="D59" s="48" t="s">
        <v>342</v>
      </c>
      <c r="E59" s="43">
        <f>'havelvac 4'!G223</f>
        <v>103330.3</v>
      </c>
    </row>
    <row r="60" spans="1:5" ht="27.6" customHeight="1">
      <c r="A60" s="520"/>
      <c r="B60" s="520"/>
      <c r="C60" s="527"/>
      <c r="D60" s="412" t="s">
        <v>339</v>
      </c>
      <c r="E60" s="44">
        <f>E61</f>
        <v>-60045.5</v>
      </c>
    </row>
    <row r="61" spans="1:5" ht="27.6" customHeight="1">
      <c r="A61" s="521"/>
      <c r="B61" s="521"/>
      <c r="C61" s="528"/>
      <c r="D61" s="48" t="s">
        <v>342</v>
      </c>
      <c r="E61" s="43">
        <f>'havelvac 4'!G230</f>
        <v>-60045.5</v>
      </c>
    </row>
    <row r="62" spans="1:5" ht="29.25" customHeight="1">
      <c r="A62" s="524">
        <v>1192</v>
      </c>
      <c r="B62" s="522" t="s">
        <v>449</v>
      </c>
      <c r="C62" s="522"/>
      <c r="D62" s="522"/>
      <c r="E62" s="366">
        <f>E63</f>
        <v>-40000</v>
      </c>
    </row>
    <row r="63" spans="1:5" ht="52.9" customHeight="1">
      <c r="A63" s="524"/>
      <c r="B63" s="524">
        <v>11003</v>
      </c>
      <c r="C63" s="523" t="s">
        <v>450</v>
      </c>
      <c r="D63" s="45"/>
      <c r="E63" s="78">
        <f>E64</f>
        <v>-40000</v>
      </c>
    </row>
    <row r="64" spans="1:5" ht="53.45" customHeight="1">
      <c r="A64" s="524"/>
      <c r="B64" s="524"/>
      <c r="C64" s="523"/>
      <c r="D64" s="411" t="s">
        <v>444</v>
      </c>
      <c r="E64" s="366">
        <f>E65</f>
        <v>-40000</v>
      </c>
    </row>
    <row r="65" spans="1:5" ht="55.15" customHeight="1">
      <c r="A65" s="524"/>
      <c r="B65" s="524"/>
      <c r="C65" s="523"/>
      <c r="D65" s="109" t="s">
        <v>451</v>
      </c>
      <c r="E65" s="78">
        <v>-40000</v>
      </c>
    </row>
  </sheetData>
  <mergeCells count="19">
    <mergeCell ref="A62:A65"/>
    <mergeCell ref="B62:D62"/>
    <mergeCell ref="B63:B65"/>
    <mergeCell ref="C63:C65"/>
    <mergeCell ref="A10:D10"/>
    <mergeCell ref="A11:A38"/>
    <mergeCell ref="B11:D11"/>
    <mergeCell ref="B12:B38"/>
    <mergeCell ref="C12:C38"/>
    <mergeCell ref="A40:A61"/>
    <mergeCell ref="B40:D40"/>
    <mergeCell ref="B41:B61"/>
    <mergeCell ref="C41:C61"/>
    <mergeCell ref="C2:E2"/>
    <mergeCell ref="C3:E3"/>
    <mergeCell ref="A5:E5"/>
    <mergeCell ref="A8:B8"/>
    <mergeCell ref="C8:C9"/>
    <mergeCell ref="D8:D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A7F99-11F9-4819-9CE6-B6871AE4FFF5}">
  <dimension ref="A2:F14"/>
  <sheetViews>
    <sheetView workbookViewId="0">
      <selection activeCell="F2" sqref="F2"/>
    </sheetView>
  </sheetViews>
  <sheetFormatPr defaultColWidth="9.140625" defaultRowHeight="17.25"/>
  <cols>
    <col min="1" max="2" width="14" style="368" customWidth="1"/>
    <col min="3" max="3" width="43.5703125" style="368" customWidth="1"/>
    <col min="4" max="4" width="56" style="368" customWidth="1"/>
    <col min="5" max="5" width="43.28515625" style="368" customWidth="1"/>
    <col min="6" max="6" width="28.7109375" style="368" customWidth="1"/>
    <col min="7" max="16384" width="9.140625" style="368"/>
  </cols>
  <sheetData>
    <row r="2" spans="1:6">
      <c r="E2" s="60"/>
      <c r="F2" s="60" t="s">
        <v>174</v>
      </c>
    </row>
    <row r="3" spans="1:6">
      <c r="E3" s="413"/>
      <c r="F3" s="413" t="s">
        <v>1</v>
      </c>
    </row>
    <row r="4" spans="1:6">
      <c r="E4" s="413"/>
      <c r="F4" s="413" t="s">
        <v>2</v>
      </c>
    </row>
    <row r="6" spans="1:6" ht="47.25" customHeight="1">
      <c r="A6" s="529" t="s">
        <v>556</v>
      </c>
      <c r="B6" s="529"/>
      <c r="C6" s="529"/>
      <c r="D6" s="529"/>
      <c r="E6" s="529"/>
    </row>
    <row r="7" spans="1:6">
      <c r="F7" s="368" t="s">
        <v>320</v>
      </c>
    </row>
    <row r="8" spans="1:6" ht="96" customHeight="1">
      <c r="A8" s="530" t="s">
        <v>53</v>
      </c>
      <c r="B8" s="531"/>
      <c r="C8" s="532" t="s">
        <v>321</v>
      </c>
      <c r="D8" s="532" t="s">
        <v>94</v>
      </c>
      <c r="E8" s="532" t="s">
        <v>557</v>
      </c>
      <c r="F8" s="274" t="s">
        <v>322</v>
      </c>
    </row>
    <row r="9" spans="1:6" ht="51.75">
      <c r="A9" s="274" t="s">
        <v>99</v>
      </c>
      <c r="B9" s="274" t="s">
        <v>323</v>
      </c>
      <c r="C9" s="533"/>
      <c r="D9" s="533"/>
      <c r="E9" s="533"/>
      <c r="F9" s="410" t="s">
        <v>324</v>
      </c>
    </row>
    <row r="10" spans="1:6" ht="39.75" customHeight="1">
      <c r="A10" s="513" t="s">
        <v>325</v>
      </c>
      <c r="B10" s="514"/>
      <c r="C10" s="514"/>
      <c r="D10" s="515"/>
      <c r="E10" s="406"/>
      <c r="F10" s="44">
        <f>F11</f>
        <v>-445000</v>
      </c>
    </row>
    <row r="11" spans="1:6" ht="45.75" customHeight="1">
      <c r="A11" s="536">
        <v>1162</v>
      </c>
      <c r="B11" s="516" t="s">
        <v>558</v>
      </c>
      <c r="C11" s="516"/>
      <c r="D11" s="516"/>
      <c r="E11" s="407"/>
      <c r="F11" s="366">
        <f>F12+F14</f>
        <v>-445000</v>
      </c>
    </row>
    <row r="12" spans="1:6" ht="93" customHeight="1">
      <c r="A12" s="536"/>
      <c r="B12" s="408">
        <v>11005</v>
      </c>
      <c r="C12" s="409" t="s">
        <v>592</v>
      </c>
      <c r="D12" s="412" t="s">
        <v>593</v>
      </c>
      <c r="E12" s="407"/>
      <c r="F12" s="366">
        <v>-45000</v>
      </c>
    </row>
    <row r="13" spans="1:6">
      <c r="A13" s="536"/>
      <c r="B13" s="517">
        <v>12001</v>
      </c>
      <c r="C13" s="518" t="s">
        <v>559</v>
      </c>
      <c r="D13" s="27"/>
      <c r="E13" s="27"/>
      <c r="F13" s="366"/>
    </row>
    <row r="14" spans="1:6" ht="51.75">
      <c r="A14" s="536"/>
      <c r="B14" s="517"/>
      <c r="C14" s="518"/>
      <c r="D14" s="54" t="s">
        <v>560</v>
      </c>
      <c r="E14" s="54"/>
      <c r="F14" s="366">
        <v>-400000</v>
      </c>
    </row>
  </sheetData>
  <mergeCells count="10">
    <mergeCell ref="A10:D10"/>
    <mergeCell ref="A11:A14"/>
    <mergeCell ref="B11:D11"/>
    <mergeCell ref="B13:B14"/>
    <mergeCell ref="C13:C14"/>
    <mergeCell ref="A6:E6"/>
    <mergeCell ref="A8:B8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15"/>
  <sheetViews>
    <sheetView tabSelected="1" workbookViewId="0">
      <selection activeCell="F3" sqref="F3"/>
    </sheetView>
  </sheetViews>
  <sheetFormatPr defaultColWidth="9.140625" defaultRowHeight="17.25"/>
  <cols>
    <col min="1" max="2" width="14" style="59" customWidth="1"/>
    <col min="3" max="3" width="43.5703125" style="59" customWidth="1"/>
    <col min="4" max="4" width="56" style="59" customWidth="1"/>
    <col min="5" max="5" width="43.28515625" style="59" customWidth="1"/>
    <col min="6" max="6" width="28.7109375" style="59" customWidth="1"/>
    <col min="7" max="16384" width="9.140625" style="59"/>
  </cols>
  <sheetData>
    <row r="1" spans="1:6">
      <c r="F1" s="60" t="s">
        <v>518</v>
      </c>
    </row>
    <row r="2" spans="1:6">
      <c r="F2" s="263" t="s">
        <v>1</v>
      </c>
    </row>
    <row r="3" spans="1:6">
      <c r="F3" s="263" t="s">
        <v>2</v>
      </c>
    </row>
    <row r="4" spans="1:6">
      <c r="F4" s="263"/>
    </row>
    <row r="5" spans="1:6" ht="39" customHeight="1">
      <c r="A5" s="529" t="s">
        <v>561</v>
      </c>
      <c r="B5" s="529"/>
      <c r="C5" s="529"/>
      <c r="D5" s="529"/>
      <c r="E5" s="529"/>
      <c r="F5" s="529"/>
    </row>
    <row r="6" spans="1:6">
      <c r="E6" s="60"/>
      <c r="F6" s="60" t="s">
        <v>320</v>
      </c>
    </row>
    <row r="7" spans="1:6" ht="69">
      <c r="A7" s="277" t="s">
        <v>3</v>
      </c>
      <c r="B7" s="277"/>
      <c r="C7" s="534" t="s">
        <v>562</v>
      </c>
      <c r="D7" s="534"/>
      <c r="E7" s="534" t="s">
        <v>563</v>
      </c>
      <c r="F7" s="274" t="s">
        <v>322</v>
      </c>
    </row>
    <row r="8" spans="1:6" ht="33">
      <c r="A8" s="278" t="s">
        <v>59</v>
      </c>
      <c r="B8" s="278" t="s">
        <v>60</v>
      </c>
      <c r="C8" s="534"/>
      <c r="D8" s="534"/>
      <c r="E8" s="534"/>
      <c r="F8" s="275" t="s">
        <v>324</v>
      </c>
    </row>
    <row r="9" spans="1:6">
      <c r="A9" s="277"/>
      <c r="B9" s="277"/>
      <c r="C9" s="535" t="s">
        <v>543</v>
      </c>
      <c r="D9" s="535"/>
      <c r="E9" s="283"/>
      <c r="F9" s="285">
        <f>F10</f>
        <v>-440000</v>
      </c>
    </row>
    <row r="10" spans="1:6">
      <c r="A10" s="513" t="s">
        <v>325</v>
      </c>
      <c r="B10" s="514"/>
      <c r="C10" s="514"/>
      <c r="D10" s="515"/>
      <c r="F10" s="285">
        <f>F11+F14</f>
        <v>-440000</v>
      </c>
    </row>
    <row r="11" spans="1:6">
      <c r="A11" s="536">
        <v>1192</v>
      </c>
      <c r="B11" s="279"/>
      <c r="C11" s="537" t="s">
        <v>449</v>
      </c>
      <c r="D11" s="537"/>
      <c r="E11" s="284"/>
      <c r="F11" s="285">
        <f>F12</f>
        <v>-40000</v>
      </c>
    </row>
    <row r="12" spans="1:6" ht="62.25" customHeight="1">
      <c r="A12" s="536"/>
      <c r="B12" s="542">
        <v>11005</v>
      </c>
      <c r="C12" s="540" t="s">
        <v>564</v>
      </c>
      <c r="D12" s="541"/>
      <c r="E12" s="276" t="s">
        <v>565</v>
      </c>
      <c r="F12" s="227">
        <f>'havelvac 10'!C375</f>
        <v>-40000</v>
      </c>
    </row>
    <row r="13" spans="1:6" ht="33">
      <c r="A13" s="536"/>
      <c r="B13" s="543"/>
      <c r="C13" s="281" t="s">
        <v>542</v>
      </c>
      <c r="D13" s="281"/>
      <c r="E13" s="282"/>
      <c r="F13" s="227">
        <f>F12</f>
        <v>-40000</v>
      </c>
    </row>
    <row r="14" spans="1:6" ht="17.25" customHeight="1">
      <c r="A14" s="539">
        <v>1162</v>
      </c>
      <c r="B14" s="279"/>
      <c r="C14" s="537" t="s">
        <v>558</v>
      </c>
      <c r="D14" s="537"/>
      <c r="E14" s="280"/>
      <c r="F14" s="285">
        <f>F15</f>
        <v>-400000</v>
      </c>
    </row>
    <row r="15" spans="1:6" ht="49.5">
      <c r="A15" s="539"/>
      <c r="B15" s="347">
        <v>12001</v>
      </c>
      <c r="C15" s="538" t="s">
        <v>566</v>
      </c>
      <c r="D15" s="538"/>
      <c r="E15" s="276" t="s">
        <v>565</v>
      </c>
      <c r="F15" s="227">
        <f>'havelvac 11'!D452</f>
        <v>-400000</v>
      </c>
    </row>
  </sheetData>
  <mergeCells count="12">
    <mergeCell ref="C14:D14"/>
    <mergeCell ref="C15:D15"/>
    <mergeCell ref="A14:A15"/>
    <mergeCell ref="A10:D10"/>
    <mergeCell ref="C11:D11"/>
    <mergeCell ref="C12:D12"/>
    <mergeCell ref="A11:A13"/>
    <mergeCell ref="B12:B13"/>
    <mergeCell ref="A5:F5"/>
    <mergeCell ref="C7:D8"/>
    <mergeCell ref="E7:E8"/>
    <mergeCell ref="C9:D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F14"/>
  <sheetViews>
    <sheetView zoomScale="85" zoomScaleNormal="85" zoomScaleSheetLayoutView="115" workbookViewId="0">
      <selection activeCell="G13" sqref="G13"/>
    </sheetView>
  </sheetViews>
  <sheetFormatPr defaultColWidth="8.28515625" defaultRowHeight="17.25"/>
  <cols>
    <col min="1" max="1" width="9.7109375" style="84" customWidth="1"/>
    <col min="2" max="2" width="15.42578125" style="84" customWidth="1"/>
    <col min="3" max="3" width="48" style="84" customWidth="1"/>
    <col min="4" max="4" width="38" style="84" customWidth="1"/>
    <col min="5" max="5" width="55.5703125" style="84" customWidth="1"/>
    <col min="6" max="6" width="20.7109375" style="84" customWidth="1"/>
    <col min="7" max="7" width="21" style="84" customWidth="1"/>
    <col min="8" max="9" width="8.7109375" style="84" bestFit="1" customWidth="1"/>
    <col min="10" max="16384" width="8.28515625" style="84"/>
  </cols>
  <sheetData>
    <row r="1" spans="1:6" ht="36.6" customHeight="1">
      <c r="C1" s="546" t="s">
        <v>407</v>
      </c>
      <c r="D1" s="546"/>
      <c r="E1" s="546"/>
    </row>
    <row r="2" spans="1:6" ht="17.100000000000001" customHeight="1">
      <c r="C2" s="437" t="s">
        <v>397</v>
      </c>
      <c r="D2" s="437"/>
      <c r="E2" s="437"/>
      <c r="F2" s="85"/>
    </row>
    <row r="3" spans="1:6" ht="17.100000000000001" customHeight="1">
      <c r="C3" s="437" t="s">
        <v>2</v>
      </c>
      <c r="D3" s="437"/>
      <c r="E3" s="437"/>
      <c r="F3" s="85"/>
    </row>
    <row r="4" spans="1:6">
      <c r="C4" s="86"/>
      <c r="D4" s="86"/>
      <c r="E4" s="86"/>
      <c r="F4" s="85"/>
    </row>
    <row r="5" spans="1:6">
      <c r="C5" s="86"/>
      <c r="D5" s="86"/>
      <c r="E5" s="86"/>
      <c r="F5" s="85"/>
    </row>
    <row r="6" spans="1:6" s="120" customFormat="1" ht="42" customHeight="1">
      <c r="A6" s="438" t="s">
        <v>520</v>
      </c>
      <c r="B6" s="438"/>
      <c r="C6" s="438"/>
      <c r="D6" s="438"/>
      <c r="E6" s="438"/>
    </row>
    <row r="7" spans="1:6">
      <c r="A7" s="90"/>
      <c r="B7" s="90"/>
      <c r="C7" s="90"/>
      <c r="D7" s="90"/>
      <c r="E7" s="90"/>
    </row>
    <row r="8" spans="1:6" ht="17.649999999999999" customHeight="1">
      <c r="A8" s="87"/>
      <c r="B8" s="87"/>
      <c r="C8" s="87"/>
      <c r="D8" s="87"/>
      <c r="E8" s="62" t="s">
        <v>320</v>
      </c>
    </row>
    <row r="9" spans="1:6" ht="48.6" customHeight="1">
      <c r="A9" s="547" t="s">
        <v>408</v>
      </c>
      <c r="B9" s="549" t="s">
        <v>409</v>
      </c>
      <c r="C9" s="550"/>
      <c r="D9" s="547" t="s">
        <v>410</v>
      </c>
      <c r="E9" s="121" t="s">
        <v>391</v>
      </c>
    </row>
    <row r="10" spans="1:6">
      <c r="A10" s="548"/>
      <c r="B10" s="551"/>
      <c r="C10" s="552"/>
      <c r="D10" s="548"/>
      <c r="E10" s="91" t="s">
        <v>8</v>
      </c>
    </row>
    <row r="11" spans="1:6" ht="28.35" customHeight="1">
      <c r="A11" s="427" t="s">
        <v>411</v>
      </c>
      <c r="B11" s="428"/>
      <c r="C11" s="429"/>
      <c r="D11" s="97"/>
      <c r="E11" s="95">
        <f t="shared" ref="E11" si="0">+E13</f>
        <v>5183122.8229999989</v>
      </c>
    </row>
    <row r="12" spans="1:6">
      <c r="A12" s="98"/>
      <c r="B12" s="433" t="s">
        <v>255</v>
      </c>
      <c r="C12" s="435"/>
      <c r="D12" s="99"/>
      <c r="E12" s="96"/>
    </row>
    <row r="13" spans="1:6" s="94" customFormat="1" ht="36" customHeight="1">
      <c r="A13" s="100">
        <v>6</v>
      </c>
      <c r="B13" s="544" t="s">
        <v>412</v>
      </c>
      <c r="C13" s="544"/>
      <c r="D13" s="101"/>
      <c r="E13" s="122">
        <f t="shared" ref="E13" si="1">+E14</f>
        <v>5183122.8229999989</v>
      </c>
    </row>
    <row r="14" spans="1:6" s="93" customFormat="1" ht="73.150000000000006" customHeight="1">
      <c r="A14" s="102">
        <v>6.9</v>
      </c>
      <c r="B14" s="545" t="s">
        <v>413</v>
      </c>
      <c r="C14" s="545"/>
      <c r="D14" s="102" t="s">
        <v>414</v>
      </c>
      <c r="E14" s="227">
        <f>'havelvac 1 '!D9</f>
        <v>5183122.8229999989</v>
      </c>
    </row>
  </sheetData>
  <mergeCells count="11">
    <mergeCell ref="A11:C11"/>
    <mergeCell ref="B12:C12"/>
    <mergeCell ref="B13:C13"/>
    <mergeCell ref="B14:C14"/>
    <mergeCell ref="C1:E1"/>
    <mergeCell ref="C2:E2"/>
    <mergeCell ref="C3:E3"/>
    <mergeCell ref="A6:E6"/>
    <mergeCell ref="A9:A10"/>
    <mergeCell ref="B9:C10"/>
    <mergeCell ref="D9:D10"/>
  </mergeCells>
  <pageMargins left="0.75" right="0.75" top="1" bottom="1" header="0.5" footer="0.5"/>
  <pageSetup paperSize="9" scale="91" orientation="landscape" r:id="rId1"/>
  <colBreaks count="1" manualBreakCount="1">
    <brk id="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21"/>
  <sheetViews>
    <sheetView zoomScaleNormal="100" workbookViewId="0">
      <selection activeCell="K6" sqref="K6"/>
    </sheetView>
  </sheetViews>
  <sheetFormatPr defaultColWidth="8" defaultRowHeight="17.25"/>
  <cols>
    <col min="1" max="2" width="12.140625" style="3" customWidth="1"/>
    <col min="3" max="3" width="59.28515625" style="3" customWidth="1"/>
    <col min="4" max="4" width="33.7109375" style="3" customWidth="1"/>
    <col min="5" max="16384" width="8" style="3"/>
  </cols>
  <sheetData>
    <row r="1" spans="1:6" ht="22.9" customHeight="1">
      <c r="C1" s="559" t="s">
        <v>519</v>
      </c>
      <c r="D1" s="559"/>
      <c r="E1" s="13"/>
    </row>
    <row r="2" spans="1:6" ht="22.9" customHeight="1">
      <c r="C2" s="422" t="s">
        <v>1</v>
      </c>
      <c r="D2" s="422"/>
      <c r="E2" s="13"/>
    </row>
    <row r="3" spans="1:6" ht="22.9" customHeight="1">
      <c r="C3" s="559" t="s">
        <v>2</v>
      </c>
      <c r="D3" s="559"/>
      <c r="E3" s="13"/>
    </row>
    <row r="4" spans="1:6" ht="13.5" customHeight="1">
      <c r="A4" s="560"/>
      <c r="B4" s="560"/>
      <c r="C4" s="560"/>
      <c r="D4" s="560"/>
      <c r="E4" s="14"/>
      <c r="F4" s="14"/>
    </row>
    <row r="5" spans="1:6" ht="46.9" customHeight="1">
      <c r="A5" s="561" t="s">
        <v>256</v>
      </c>
      <c r="B5" s="561"/>
      <c r="C5" s="561"/>
      <c r="D5" s="561"/>
    </row>
    <row r="6" spans="1:6">
      <c r="A6" s="12"/>
      <c r="B6" s="12"/>
      <c r="C6" s="12"/>
      <c r="D6" s="62" t="s">
        <v>320</v>
      </c>
    </row>
    <row r="7" spans="1:6" ht="24.95" customHeight="1">
      <c r="A7" s="562" t="s">
        <v>53</v>
      </c>
      <c r="B7" s="562"/>
      <c r="C7" s="563" t="s">
        <v>97</v>
      </c>
      <c r="D7" s="562" t="s">
        <v>98</v>
      </c>
    </row>
    <row r="8" spans="1:6" ht="46.15" customHeight="1">
      <c r="A8" s="11" t="s">
        <v>99</v>
      </c>
      <c r="B8" s="11" t="s">
        <v>100</v>
      </c>
      <c r="C8" s="563"/>
      <c r="D8" s="562"/>
    </row>
    <row r="9" spans="1:6">
      <c r="A9" s="8"/>
      <c r="B9" s="8"/>
      <c r="C9" s="40" t="s">
        <v>70</v>
      </c>
      <c r="D9" s="42">
        <f>D11+D17+D19</f>
        <v>1371395.1</v>
      </c>
    </row>
    <row r="10" spans="1:6" ht="27.6" customHeight="1">
      <c r="A10" s="8"/>
      <c r="B10" s="8"/>
      <c r="C10" s="41" t="s">
        <v>255</v>
      </c>
      <c r="D10" s="42"/>
    </row>
    <row r="11" spans="1:6" ht="27.6" customHeight="1">
      <c r="A11" s="555" t="s">
        <v>247</v>
      </c>
      <c r="B11" s="37"/>
      <c r="C11" s="39" t="s">
        <v>95</v>
      </c>
      <c r="D11" s="42">
        <f>D12+D13+D14+D15+D16</f>
        <v>1195805.8</v>
      </c>
    </row>
    <row r="12" spans="1:6" ht="27.6" customHeight="1">
      <c r="A12" s="556"/>
      <c r="B12" s="38" t="s">
        <v>16</v>
      </c>
      <c r="C12" s="36" t="s">
        <v>248</v>
      </c>
      <c r="D12" s="42">
        <f>'havelvac 11'!D32</f>
        <v>575155.19999999995</v>
      </c>
    </row>
    <row r="13" spans="1:6" ht="27.6" customHeight="1">
      <c r="A13" s="556"/>
      <c r="B13" s="38" t="s">
        <v>23</v>
      </c>
      <c r="C13" s="36" t="s">
        <v>249</v>
      </c>
      <c r="D13" s="42">
        <f>'havelvac 11'!D46</f>
        <v>705872.3</v>
      </c>
    </row>
    <row r="14" spans="1:6" ht="30" customHeight="1">
      <c r="A14" s="556"/>
      <c r="B14" s="38" t="s">
        <v>26</v>
      </c>
      <c r="C14" s="36" t="s">
        <v>250</v>
      </c>
      <c r="D14" s="42">
        <f>'havelvac 11'!D60</f>
        <v>25911.9</v>
      </c>
    </row>
    <row r="15" spans="1:6" ht="49.5">
      <c r="A15" s="556"/>
      <c r="B15" s="38" t="s">
        <v>45</v>
      </c>
      <c r="C15" s="36" t="s">
        <v>251</v>
      </c>
      <c r="D15" s="42">
        <f>'havelvac 11'!D72</f>
        <v>-7244.4</v>
      </c>
    </row>
    <row r="16" spans="1:6" ht="82.5">
      <c r="A16" s="557"/>
      <c r="B16" s="38">
        <v>12015</v>
      </c>
      <c r="C16" s="36" t="s">
        <v>252</v>
      </c>
      <c r="D16" s="42">
        <f>'havelvac 11'!D83</f>
        <v>-103889.2</v>
      </c>
    </row>
    <row r="17" spans="1:4" ht="33" customHeight="1">
      <c r="A17" s="553" t="s">
        <v>253</v>
      </c>
      <c r="B17" s="36"/>
      <c r="C17" s="39" t="s">
        <v>47</v>
      </c>
      <c r="D17" s="42">
        <f>D18</f>
        <v>-2051.9</v>
      </c>
    </row>
    <row r="18" spans="1:4" ht="50.45" customHeight="1">
      <c r="A18" s="554"/>
      <c r="B18" s="38">
        <v>12002</v>
      </c>
      <c r="C18" s="36" t="s">
        <v>254</v>
      </c>
      <c r="D18" s="32">
        <f>'havelvac 11'!D100</f>
        <v>-2051.9</v>
      </c>
    </row>
    <row r="19" spans="1:4">
      <c r="A19" s="558">
        <v>1238</v>
      </c>
      <c r="B19" s="22"/>
      <c r="C19" s="39" t="s">
        <v>220</v>
      </c>
      <c r="D19" s="42">
        <f>D20+D21</f>
        <v>177641.19999999998</v>
      </c>
    </row>
    <row r="20" spans="1:4" ht="33">
      <c r="A20" s="558"/>
      <c r="B20" s="25">
        <v>12001</v>
      </c>
      <c r="C20" s="36" t="s">
        <v>227</v>
      </c>
      <c r="D20" s="32">
        <f>'havelvac 11'!D117</f>
        <v>184610.8</v>
      </c>
    </row>
    <row r="21" spans="1:4" ht="82.5">
      <c r="A21" s="558"/>
      <c r="B21" s="25">
        <v>12002</v>
      </c>
      <c r="C21" s="36" t="s">
        <v>229</v>
      </c>
      <c r="D21" s="32">
        <f>'havelvac 11'!D128</f>
        <v>-6969.6</v>
      </c>
    </row>
  </sheetData>
  <mergeCells count="11">
    <mergeCell ref="A17:A18"/>
    <mergeCell ref="A11:A16"/>
    <mergeCell ref="A19:A21"/>
    <mergeCell ref="C1:D1"/>
    <mergeCell ref="C2:D2"/>
    <mergeCell ref="C3:D3"/>
    <mergeCell ref="A4:D4"/>
    <mergeCell ref="A5:D5"/>
    <mergeCell ref="A7:B7"/>
    <mergeCell ref="C7:C8"/>
    <mergeCell ref="D7:D8"/>
  </mergeCells>
  <pageMargins left="0.18" right="0.22" top="0.24" bottom="0.2" header="0.16" footer="0.16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454"/>
  <sheetViews>
    <sheetView zoomScale="85" zoomScaleNormal="85" workbookViewId="0">
      <selection activeCell="H14" sqref="H14"/>
    </sheetView>
  </sheetViews>
  <sheetFormatPr defaultColWidth="8.140625" defaultRowHeight="17.25"/>
  <cols>
    <col min="1" max="1" width="57.85546875" style="49" customWidth="1"/>
    <col min="2" max="2" width="75.5703125" style="49" customWidth="1"/>
    <col min="3" max="3" width="62.28515625" style="202" customWidth="1"/>
    <col min="4" max="4" width="8.140625" style="49"/>
    <col min="5" max="5" width="14.28515625" style="49" bestFit="1" customWidth="1"/>
    <col min="6" max="16384" width="8.140625" style="49"/>
  </cols>
  <sheetData>
    <row r="1" spans="1:3">
      <c r="B1" s="587" t="s">
        <v>537</v>
      </c>
      <c r="C1" s="587"/>
    </row>
    <row r="2" spans="1:3" s="149" customFormat="1">
      <c r="B2" s="441" t="s">
        <v>1</v>
      </c>
      <c r="C2" s="441"/>
    </row>
    <row r="3" spans="1:3" s="149" customFormat="1" ht="17.25" customHeight="1">
      <c r="B3" s="587" t="s">
        <v>2</v>
      </c>
      <c r="C3" s="587"/>
    </row>
    <row r="4" spans="1:3" s="149" customFormat="1">
      <c r="A4" s="588"/>
      <c r="B4" s="588"/>
      <c r="C4" s="588"/>
    </row>
    <row r="5" spans="1:3" ht="42.6" customHeight="1">
      <c r="A5" s="589" t="s">
        <v>205</v>
      </c>
      <c r="B5" s="589"/>
      <c r="C5" s="589"/>
    </row>
    <row r="6" spans="1:3" ht="33.75" customHeight="1">
      <c r="A6" s="590" t="s">
        <v>101</v>
      </c>
      <c r="B6" s="590"/>
      <c r="C6" s="590"/>
    </row>
    <row r="7" spans="1:3" ht="22.9" customHeight="1">
      <c r="A7" s="23" t="s">
        <v>102</v>
      </c>
      <c r="B7" s="50"/>
      <c r="C7" s="26"/>
    </row>
    <row r="8" spans="1:3" ht="12" customHeight="1">
      <c r="A8" s="193"/>
      <c r="B8" s="193"/>
      <c r="C8" s="194"/>
    </row>
    <row r="9" spans="1:3" s="367" customFormat="1" ht="40.5" customHeight="1">
      <c r="A9" s="315" t="s">
        <v>103</v>
      </c>
      <c r="B9" s="609" t="s">
        <v>104</v>
      </c>
      <c r="C9" s="610"/>
    </row>
    <row r="10" spans="1:3" s="367" customFormat="1" ht="40.5" customHeight="1">
      <c r="A10" s="309">
        <v>1045</v>
      </c>
      <c r="B10" s="611" t="s">
        <v>604</v>
      </c>
      <c r="C10" s="612"/>
    </row>
    <row r="11" spans="1:3" s="367" customFormat="1" ht="12" customHeight="1">
      <c r="A11" s="613"/>
      <c r="B11" s="613"/>
      <c r="C11" s="613"/>
    </row>
    <row r="12" spans="1:3" s="367" customFormat="1" ht="33" customHeight="1">
      <c r="A12" s="614" t="s">
        <v>105</v>
      </c>
      <c r="B12" s="615"/>
      <c r="C12" s="616"/>
    </row>
    <row r="13" spans="1:3" s="367" customFormat="1" ht="12" customHeight="1">
      <c r="A13" s="617"/>
      <c r="B13" s="618"/>
      <c r="C13" s="619"/>
    </row>
    <row r="14" spans="1:3" s="367" customFormat="1" ht="48" customHeight="1">
      <c r="A14" s="332" t="s">
        <v>106</v>
      </c>
      <c r="B14" s="358">
        <v>1045</v>
      </c>
      <c r="C14" s="308" t="s">
        <v>605</v>
      </c>
    </row>
    <row r="15" spans="1:3" s="367" customFormat="1" ht="48" customHeight="1">
      <c r="A15" s="332" t="s">
        <v>108</v>
      </c>
      <c r="B15" s="358">
        <v>12003</v>
      </c>
      <c r="C15" s="311" t="s">
        <v>8</v>
      </c>
    </row>
    <row r="16" spans="1:3" s="367" customFormat="1" ht="48" customHeight="1">
      <c r="A16" s="312" t="s">
        <v>110</v>
      </c>
      <c r="B16" s="313" t="s">
        <v>606</v>
      </c>
      <c r="C16" s="318"/>
    </row>
    <row r="17" spans="1:5" s="367" customFormat="1" ht="48" customHeight="1">
      <c r="A17" s="312" t="s">
        <v>112</v>
      </c>
      <c r="B17" s="313" t="s">
        <v>606</v>
      </c>
      <c r="C17" s="318"/>
    </row>
    <row r="18" spans="1:5" s="367" customFormat="1" ht="48" customHeight="1">
      <c r="A18" s="312" t="s">
        <v>114</v>
      </c>
      <c r="B18" s="313" t="s">
        <v>161</v>
      </c>
      <c r="C18" s="318"/>
    </row>
    <row r="19" spans="1:5" s="367" customFormat="1" ht="48" customHeight="1">
      <c r="A19" s="312" t="s">
        <v>607</v>
      </c>
      <c r="B19" s="313" t="s">
        <v>608</v>
      </c>
      <c r="C19" s="314"/>
    </row>
    <row r="20" spans="1:5" s="367" customFormat="1" ht="48" customHeight="1">
      <c r="A20" s="605" t="s">
        <v>118</v>
      </c>
      <c r="B20" s="606"/>
      <c r="C20" s="607"/>
    </row>
    <row r="21" spans="1:5" s="367" customFormat="1" ht="39.75" customHeight="1">
      <c r="A21" s="608" t="s">
        <v>609</v>
      </c>
      <c r="B21" s="608"/>
      <c r="C21" s="310">
        <v>-771</v>
      </c>
    </row>
    <row r="22" spans="1:5" s="367" customFormat="1" ht="39.75" customHeight="1">
      <c r="A22" s="608" t="s">
        <v>123</v>
      </c>
      <c r="B22" s="608"/>
      <c r="C22" s="310">
        <v>-256380.5</v>
      </c>
    </row>
    <row r="23" spans="1:5" s="367" customFormat="1" ht="48" customHeight="1">
      <c r="A23" s="317"/>
      <c r="B23" s="317"/>
      <c r="C23" s="316"/>
    </row>
    <row r="24" spans="1:5" s="367" customFormat="1" ht="41.25" customHeight="1">
      <c r="A24" s="332" t="s">
        <v>106</v>
      </c>
      <c r="B24" s="358">
        <v>1045</v>
      </c>
      <c r="C24" s="308" t="s">
        <v>605</v>
      </c>
    </row>
    <row r="25" spans="1:5" s="367" customFormat="1" ht="41.25" customHeight="1">
      <c r="A25" s="332" t="s">
        <v>108</v>
      </c>
      <c r="B25" s="358">
        <v>12004</v>
      </c>
      <c r="C25" s="311" t="s">
        <v>8</v>
      </c>
    </row>
    <row r="26" spans="1:5" s="367" customFormat="1" ht="47.25" customHeight="1">
      <c r="A26" s="312" t="s">
        <v>110</v>
      </c>
      <c r="B26" s="313" t="s">
        <v>610</v>
      </c>
      <c r="C26" s="318"/>
    </row>
    <row r="27" spans="1:5" s="367" customFormat="1" ht="47.25" customHeight="1">
      <c r="A27" s="312" t="s">
        <v>112</v>
      </c>
      <c r="B27" s="313" t="s">
        <v>610</v>
      </c>
      <c r="C27" s="318"/>
    </row>
    <row r="28" spans="1:5" s="367" customFormat="1" ht="32.25" customHeight="1">
      <c r="A28" s="312" t="s">
        <v>114</v>
      </c>
      <c r="B28" s="313" t="s">
        <v>161</v>
      </c>
      <c r="C28" s="314"/>
    </row>
    <row r="29" spans="1:5" s="367" customFormat="1" ht="32.25" customHeight="1">
      <c r="A29" s="312" t="s">
        <v>607</v>
      </c>
      <c r="B29" s="313" t="s">
        <v>611</v>
      </c>
      <c r="C29" s="319"/>
    </row>
    <row r="30" spans="1:5" s="367" customFormat="1" ht="48" customHeight="1">
      <c r="A30" s="605" t="s">
        <v>118</v>
      </c>
      <c r="B30" s="606"/>
      <c r="C30" s="607"/>
    </row>
    <row r="31" spans="1:5" s="367" customFormat="1" ht="28.5" customHeight="1">
      <c r="A31" s="608" t="s">
        <v>609</v>
      </c>
      <c r="B31" s="608"/>
      <c r="C31" s="310">
        <v>-129</v>
      </c>
    </row>
    <row r="32" spans="1:5" s="367" customFormat="1" ht="28.5" customHeight="1">
      <c r="A32" s="608" t="s">
        <v>123</v>
      </c>
      <c r="B32" s="608"/>
      <c r="C32" s="310">
        <v>-48000</v>
      </c>
      <c r="E32" s="330">
        <f>C32+C22</f>
        <v>-304380.5</v>
      </c>
    </row>
    <row r="33" spans="1:3" s="367" customFormat="1" ht="12" customHeight="1">
      <c r="A33" s="397"/>
      <c r="B33" s="397"/>
      <c r="C33" s="398"/>
    </row>
    <row r="34" spans="1:3" ht="33.75" customHeight="1">
      <c r="A34" s="6" t="s">
        <v>167</v>
      </c>
      <c r="B34" s="592" t="s">
        <v>168</v>
      </c>
      <c r="C34" s="593"/>
    </row>
    <row r="35" spans="1:3" ht="27.6" customHeight="1">
      <c r="A35" s="4" t="s">
        <v>359</v>
      </c>
      <c r="B35" s="575" t="s">
        <v>452</v>
      </c>
      <c r="C35" s="575"/>
    </row>
    <row r="36" spans="1:3" ht="17.25" customHeight="1">
      <c r="A36" s="83"/>
      <c r="B36" s="20"/>
      <c r="C36" s="20"/>
    </row>
    <row r="37" spans="1:3" ht="22.5" customHeight="1">
      <c r="A37" s="580" t="s">
        <v>105</v>
      </c>
      <c r="B37" s="580"/>
      <c r="C37" s="580"/>
    </row>
    <row r="38" spans="1:3" ht="12" customHeight="1">
      <c r="A38" s="193"/>
      <c r="B38" s="193"/>
      <c r="C38" s="194"/>
    </row>
    <row r="39" spans="1:3" ht="45.6" customHeight="1">
      <c r="A39" s="110" t="s">
        <v>106</v>
      </c>
      <c r="B39" s="110" t="s">
        <v>359</v>
      </c>
      <c r="C39" s="70" t="s">
        <v>135</v>
      </c>
    </row>
    <row r="40" spans="1:3" ht="29.45" customHeight="1">
      <c r="A40" s="110" t="s">
        <v>108</v>
      </c>
      <c r="B40" s="110" t="s">
        <v>289</v>
      </c>
      <c r="C40" s="70" t="s">
        <v>178</v>
      </c>
    </row>
    <row r="41" spans="1:3" ht="42" customHeight="1">
      <c r="A41" s="116" t="s">
        <v>110</v>
      </c>
      <c r="B41" s="115" t="s">
        <v>453</v>
      </c>
      <c r="C41" s="195"/>
    </row>
    <row r="42" spans="1:3" ht="39" customHeight="1">
      <c r="A42" s="116" t="s">
        <v>112</v>
      </c>
      <c r="B42" s="115" t="s">
        <v>453</v>
      </c>
      <c r="C42" s="195"/>
    </row>
    <row r="43" spans="1:3" ht="29.45" customHeight="1">
      <c r="A43" s="116" t="s">
        <v>114</v>
      </c>
      <c r="B43" s="115" t="s">
        <v>161</v>
      </c>
      <c r="C43" s="195"/>
    </row>
    <row r="44" spans="1:3" ht="40.15" customHeight="1">
      <c r="A44" s="116" t="s">
        <v>162</v>
      </c>
      <c r="B44" s="115" t="s">
        <v>454</v>
      </c>
      <c r="C44" s="195"/>
    </row>
    <row r="45" spans="1:3" ht="29.45" customHeight="1">
      <c r="A45" s="591" t="s">
        <v>118</v>
      </c>
      <c r="B45" s="591"/>
      <c r="C45" s="195"/>
    </row>
    <row r="46" spans="1:3" ht="27" customHeight="1">
      <c r="A46" s="569" t="s">
        <v>455</v>
      </c>
      <c r="B46" s="569"/>
      <c r="C46" s="195">
        <f>'havelvac 11'!D168</f>
        <v>-2564</v>
      </c>
    </row>
    <row r="47" spans="1:3" ht="27" customHeight="1">
      <c r="A47" s="569" t="s">
        <v>123</v>
      </c>
      <c r="B47" s="569"/>
      <c r="C47" s="195">
        <f>'havelvac 11'!D169</f>
        <v>-200000</v>
      </c>
    </row>
    <row r="48" spans="1:3" ht="31.5" customHeight="1">
      <c r="A48" s="117"/>
      <c r="B48" s="117"/>
      <c r="C48" s="194"/>
    </row>
    <row r="49" spans="1:3" ht="40.15" customHeight="1">
      <c r="A49" s="112" t="s">
        <v>106</v>
      </c>
      <c r="B49" s="111" t="s">
        <v>359</v>
      </c>
      <c r="C49" s="70" t="s">
        <v>135</v>
      </c>
    </row>
    <row r="50" spans="1:3" ht="30.6" customHeight="1">
      <c r="A50" s="112" t="s">
        <v>108</v>
      </c>
      <c r="B50" s="111" t="s">
        <v>257</v>
      </c>
      <c r="C50" s="70" t="s">
        <v>178</v>
      </c>
    </row>
    <row r="51" spans="1:3" ht="45.6" customHeight="1">
      <c r="A51" s="116" t="s">
        <v>110</v>
      </c>
      <c r="B51" s="115" t="s">
        <v>456</v>
      </c>
      <c r="C51" s="195"/>
    </row>
    <row r="52" spans="1:3" ht="40.15" customHeight="1">
      <c r="A52" s="116" t="s">
        <v>112</v>
      </c>
      <c r="B52" s="115" t="s">
        <v>457</v>
      </c>
      <c r="C52" s="195"/>
    </row>
    <row r="53" spans="1:3" ht="30.6" customHeight="1">
      <c r="A53" s="116" t="s">
        <v>114</v>
      </c>
      <c r="B53" s="115" t="s">
        <v>161</v>
      </c>
      <c r="C53" s="195"/>
    </row>
    <row r="54" spans="1:3" ht="30.6" customHeight="1">
      <c r="A54" s="116" t="s">
        <v>162</v>
      </c>
      <c r="B54" s="115" t="s">
        <v>458</v>
      </c>
      <c r="C54" s="195"/>
    </row>
    <row r="55" spans="1:3" ht="30.6" customHeight="1">
      <c r="A55" s="591" t="s">
        <v>118</v>
      </c>
      <c r="B55" s="591"/>
      <c r="C55" s="195"/>
    </row>
    <row r="56" spans="1:3" ht="30.6" customHeight="1">
      <c r="A56" s="569" t="s">
        <v>455</v>
      </c>
      <c r="B56" s="569"/>
      <c r="C56" s="195">
        <f>'havelvac 11'!D178</f>
        <v>-197</v>
      </c>
    </row>
    <row r="57" spans="1:3" ht="30.6" customHeight="1">
      <c r="A57" s="578" t="s">
        <v>123</v>
      </c>
      <c r="B57" s="578"/>
      <c r="C57" s="195">
        <f>'havelvac 11'!D179</f>
        <v>-150000</v>
      </c>
    </row>
    <row r="58" spans="1:3" ht="36" customHeight="1">
      <c r="A58" s="117"/>
      <c r="B58" s="117"/>
      <c r="C58" s="194"/>
    </row>
    <row r="59" spans="1:3" ht="40.9" customHeight="1">
      <c r="A59" s="112" t="s">
        <v>106</v>
      </c>
      <c r="B59" s="111" t="s">
        <v>359</v>
      </c>
      <c r="C59" s="70" t="s">
        <v>135</v>
      </c>
    </row>
    <row r="60" spans="1:3" ht="31.15" customHeight="1">
      <c r="A60" s="112" t="s">
        <v>108</v>
      </c>
      <c r="B60" s="111" t="s">
        <v>459</v>
      </c>
      <c r="C60" s="70" t="s">
        <v>178</v>
      </c>
    </row>
    <row r="61" spans="1:3" ht="44.45" customHeight="1">
      <c r="A61" s="116" t="s">
        <v>110</v>
      </c>
      <c r="B61" s="115" t="s">
        <v>460</v>
      </c>
      <c r="C61" s="195"/>
    </row>
    <row r="62" spans="1:3" ht="44.45" customHeight="1">
      <c r="A62" s="116" t="s">
        <v>112</v>
      </c>
      <c r="B62" s="115" t="s">
        <v>461</v>
      </c>
      <c r="C62" s="195"/>
    </row>
    <row r="63" spans="1:3" ht="31.9" customHeight="1">
      <c r="A63" s="116" t="s">
        <v>114</v>
      </c>
      <c r="B63" s="115" t="s">
        <v>161</v>
      </c>
      <c r="C63" s="195"/>
    </row>
    <row r="64" spans="1:3" ht="31.9" customHeight="1">
      <c r="A64" s="116" t="s">
        <v>162</v>
      </c>
      <c r="B64" s="115" t="s">
        <v>462</v>
      </c>
      <c r="C64" s="195"/>
    </row>
    <row r="65" spans="1:3" ht="31.9" customHeight="1">
      <c r="A65" s="591" t="s">
        <v>118</v>
      </c>
      <c r="B65" s="591"/>
      <c r="C65" s="195"/>
    </row>
    <row r="66" spans="1:3" ht="31.9" customHeight="1">
      <c r="A66" s="569" t="s">
        <v>463</v>
      </c>
      <c r="B66" s="569"/>
      <c r="C66" s="195">
        <f>'havelvac 11'!D188</f>
        <v>-49</v>
      </c>
    </row>
    <row r="67" spans="1:3" ht="31.9" customHeight="1">
      <c r="A67" s="578" t="s">
        <v>123</v>
      </c>
      <c r="B67" s="578"/>
      <c r="C67" s="195">
        <f>'havelvac 11'!D189</f>
        <v>-35342</v>
      </c>
    </row>
    <row r="68" spans="1:3" ht="18" customHeight="1">
      <c r="A68" s="117"/>
      <c r="B68" s="117"/>
      <c r="C68" s="194"/>
    </row>
    <row r="69" spans="1:3" ht="37.9" customHeight="1">
      <c r="A69" s="112" t="s">
        <v>106</v>
      </c>
      <c r="B69" s="111" t="s">
        <v>359</v>
      </c>
      <c r="C69" s="70" t="s">
        <v>135</v>
      </c>
    </row>
    <row r="70" spans="1:3" ht="37.9" customHeight="1">
      <c r="A70" s="112" t="s">
        <v>108</v>
      </c>
      <c r="B70" s="111" t="s">
        <v>158</v>
      </c>
      <c r="C70" s="70" t="s">
        <v>178</v>
      </c>
    </row>
    <row r="71" spans="1:3" ht="42.6" customHeight="1">
      <c r="A71" s="116" t="s">
        <v>110</v>
      </c>
      <c r="B71" s="115" t="s">
        <v>464</v>
      </c>
      <c r="C71" s="195"/>
    </row>
    <row r="72" spans="1:3" ht="42.6" customHeight="1">
      <c r="A72" s="116" t="s">
        <v>112</v>
      </c>
      <c r="B72" s="115" t="s">
        <v>465</v>
      </c>
      <c r="C72" s="195"/>
    </row>
    <row r="73" spans="1:3" ht="25.15" customHeight="1">
      <c r="A73" s="116" t="s">
        <v>114</v>
      </c>
      <c r="B73" s="115" t="s">
        <v>161</v>
      </c>
      <c r="C73" s="195"/>
    </row>
    <row r="74" spans="1:3" ht="37.9" customHeight="1">
      <c r="A74" s="116" t="s">
        <v>162</v>
      </c>
      <c r="B74" s="115" t="s">
        <v>454</v>
      </c>
      <c r="C74" s="195"/>
    </row>
    <row r="75" spans="1:3" ht="42.6" customHeight="1">
      <c r="A75" s="591" t="s">
        <v>118</v>
      </c>
      <c r="B75" s="591"/>
      <c r="C75" s="195"/>
    </row>
    <row r="76" spans="1:3" ht="30.6" customHeight="1">
      <c r="A76" s="569" t="s">
        <v>466</v>
      </c>
      <c r="B76" s="569"/>
      <c r="C76" s="195"/>
    </row>
    <row r="77" spans="1:3" ht="30.6" customHeight="1">
      <c r="A77" s="569" t="s">
        <v>467</v>
      </c>
      <c r="B77" s="569"/>
      <c r="C77" s="195">
        <f>'havelvac 11'!D199</f>
        <v>-563</v>
      </c>
    </row>
    <row r="78" spans="1:3" ht="30.6" customHeight="1">
      <c r="A78" s="578" t="s">
        <v>123</v>
      </c>
      <c r="B78" s="578"/>
      <c r="C78" s="195">
        <f>'havelvac 11'!D200</f>
        <v>-600419</v>
      </c>
    </row>
    <row r="79" spans="1:3" ht="39" customHeight="1">
      <c r="A79" s="193"/>
      <c r="B79" s="193"/>
      <c r="C79" s="194"/>
    </row>
    <row r="80" spans="1:3" s="367" customFormat="1" ht="39" customHeight="1">
      <c r="A80" s="378" t="s">
        <v>106</v>
      </c>
      <c r="B80" s="377" t="s">
        <v>359</v>
      </c>
      <c r="C80" s="370" t="s">
        <v>135</v>
      </c>
    </row>
    <row r="81" spans="1:3" s="367" customFormat="1" ht="39" customHeight="1">
      <c r="A81" s="378" t="s">
        <v>108</v>
      </c>
      <c r="B81" s="377" t="s">
        <v>567</v>
      </c>
      <c r="C81" s="370" t="s">
        <v>178</v>
      </c>
    </row>
    <row r="82" spans="1:3" s="367" customFormat="1" ht="40.5" customHeight="1">
      <c r="A82" s="401" t="s">
        <v>110</v>
      </c>
      <c r="B82" s="403" t="s">
        <v>568</v>
      </c>
      <c r="C82" s="399"/>
    </row>
    <row r="83" spans="1:3" s="367" customFormat="1" ht="40.5" customHeight="1">
      <c r="A83" s="401" t="s">
        <v>112</v>
      </c>
      <c r="B83" s="403" t="s">
        <v>569</v>
      </c>
      <c r="C83" s="399"/>
    </row>
    <row r="84" spans="1:3" s="367" customFormat="1" ht="40.5" customHeight="1">
      <c r="A84" s="401" t="s">
        <v>114</v>
      </c>
      <c r="B84" s="403" t="s">
        <v>161</v>
      </c>
      <c r="C84" s="399"/>
    </row>
    <row r="85" spans="1:3" s="367" customFormat="1" ht="40.5" customHeight="1">
      <c r="A85" s="401" t="s">
        <v>162</v>
      </c>
      <c r="B85" s="403" t="s">
        <v>458</v>
      </c>
      <c r="C85" s="399"/>
    </row>
    <row r="86" spans="1:3" s="367" customFormat="1" ht="39" customHeight="1">
      <c r="A86" s="473" t="s">
        <v>118</v>
      </c>
      <c r="B86" s="473"/>
      <c r="C86" s="399"/>
    </row>
    <row r="87" spans="1:3" s="367" customFormat="1" ht="39" customHeight="1">
      <c r="A87" s="566" t="s">
        <v>591</v>
      </c>
      <c r="B87" s="566"/>
      <c r="C87" s="399"/>
    </row>
    <row r="88" spans="1:3" s="367" customFormat="1" ht="39" customHeight="1">
      <c r="A88" s="568" t="s">
        <v>123</v>
      </c>
      <c r="B88" s="568"/>
      <c r="C88" s="399">
        <v>-20000</v>
      </c>
    </row>
    <row r="89" spans="1:3" s="367" customFormat="1" ht="39" customHeight="1">
      <c r="A89" s="397"/>
      <c r="B89" s="397"/>
      <c r="C89" s="398"/>
    </row>
    <row r="90" spans="1:3" s="367" customFormat="1" ht="39" customHeight="1">
      <c r="A90" s="378" t="s">
        <v>106</v>
      </c>
      <c r="B90" s="378" t="s">
        <v>359</v>
      </c>
      <c r="C90" s="370" t="s">
        <v>135</v>
      </c>
    </row>
    <row r="91" spans="1:3" s="367" customFormat="1" ht="39" customHeight="1">
      <c r="A91" s="378" t="s">
        <v>108</v>
      </c>
      <c r="B91" s="378" t="s">
        <v>571</v>
      </c>
      <c r="C91" s="370" t="s">
        <v>178</v>
      </c>
    </row>
    <row r="92" spans="1:3" s="367" customFormat="1" ht="39" customHeight="1">
      <c r="A92" s="401" t="s">
        <v>110</v>
      </c>
      <c r="B92" s="403" t="s">
        <v>572</v>
      </c>
      <c r="C92" s="399"/>
    </row>
    <row r="93" spans="1:3" s="367" customFormat="1" ht="39" customHeight="1">
      <c r="A93" s="401" t="s">
        <v>112</v>
      </c>
      <c r="B93" s="403" t="s">
        <v>573</v>
      </c>
      <c r="C93" s="399"/>
    </row>
    <row r="94" spans="1:3" s="367" customFormat="1" ht="39" customHeight="1">
      <c r="A94" s="401" t="s">
        <v>114</v>
      </c>
      <c r="B94" s="403" t="s">
        <v>161</v>
      </c>
      <c r="C94" s="399"/>
    </row>
    <row r="95" spans="1:3" s="367" customFormat="1" ht="39" customHeight="1">
      <c r="A95" s="401" t="s">
        <v>162</v>
      </c>
      <c r="B95" s="403" t="s">
        <v>462</v>
      </c>
      <c r="C95" s="399"/>
    </row>
    <row r="96" spans="1:3" s="367" customFormat="1" ht="39" customHeight="1">
      <c r="A96" s="473" t="s">
        <v>118</v>
      </c>
      <c r="B96" s="473"/>
      <c r="C96" s="399"/>
    </row>
    <row r="97" spans="1:3" s="367" customFormat="1" ht="39" customHeight="1">
      <c r="A97" s="566" t="s">
        <v>574</v>
      </c>
      <c r="B97" s="566"/>
      <c r="C97" s="399"/>
    </row>
    <row r="98" spans="1:3" s="367" customFormat="1" ht="39" customHeight="1">
      <c r="A98" s="568" t="s">
        <v>123</v>
      </c>
      <c r="B98" s="568"/>
      <c r="C98" s="399">
        <v>-17000</v>
      </c>
    </row>
    <row r="99" spans="1:3" s="367" customFormat="1" ht="39" customHeight="1">
      <c r="A99" s="397"/>
      <c r="B99" s="397"/>
      <c r="C99" s="398"/>
    </row>
    <row r="100" spans="1:3" ht="25.15" customHeight="1">
      <c r="A100" s="6" t="s">
        <v>103</v>
      </c>
      <c r="B100" s="592" t="s">
        <v>104</v>
      </c>
      <c r="C100" s="593"/>
    </row>
    <row r="101" spans="1:3" ht="25.15" customHeight="1">
      <c r="A101" s="4">
        <v>1146</v>
      </c>
      <c r="B101" s="575" t="s">
        <v>12</v>
      </c>
      <c r="C101" s="575"/>
    </row>
    <row r="102" spans="1:3" ht="12" customHeight="1">
      <c r="A102" s="579"/>
      <c r="B102" s="579"/>
      <c r="C102" s="579"/>
    </row>
    <row r="103" spans="1:3" ht="24" customHeight="1">
      <c r="A103" s="580" t="s">
        <v>105</v>
      </c>
      <c r="B103" s="580"/>
      <c r="C103" s="580"/>
    </row>
    <row r="104" spans="1:3" ht="16.149999999999999" customHeight="1">
      <c r="A104" s="581"/>
      <c r="B104" s="582"/>
      <c r="C104" s="583"/>
    </row>
    <row r="105" spans="1:3" ht="49.5" customHeight="1">
      <c r="A105" s="4" t="s">
        <v>106</v>
      </c>
      <c r="B105" s="4" t="s">
        <v>107</v>
      </c>
      <c r="C105" s="7" t="s">
        <v>391</v>
      </c>
    </row>
    <row r="106" spans="1:3" ht="31.15" customHeight="1">
      <c r="A106" s="4" t="s">
        <v>108</v>
      </c>
      <c r="B106" s="4" t="s">
        <v>109</v>
      </c>
      <c r="C106" s="35" t="s">
        <v>8</v>
      </c>
    </row>
    <row r="107" spans="1:3" ht="29.25" customHeight="1">
      <c r="A107" s="403" t="s">
        <v>110</v>
      </c>
      <c r="B107" s="403" t="s">
        <v>111</v>
      </c>
      <c r="C107" s="9"/>
    </row>
    <row r="108" spans="1:3" ht="54" customHeight="1">
      <c r="A108" s="403" t="s">
        <v>112</v>
      </c>
      <c r="B108" s="403" t="s">
        <v>113</v>
      </c>
      <c r="C108" s="9"/>
    </row>
    <row r="109" spans="1:3" ht="27" customHeight="1">
      <c r="A109" s="403" t="s">
        <v>114</v>
      </c>
      <c r="B109" s="403" t="s">
        <v>115</v>
      </c>
      <c r="C109" s="9"/>
    </row>
    <row r="110" spans="1:3" ht="72.75" customHeight="1">
      <c r="A110" s="403" t="s">
        <v>116</v>
      </c>
      <c r="B110" s="403" t="s">
        <v>117</v>
      </c>
      <c r="C110" s="9"/>
    </row>
    <row r="111" spans="1:3" ht="26.25" customHeight="1">
      <c r="A111" s="584" t="s">
        <v>118</v>
      </c>
      <c r="B111" s="585"/>
      <c r="C111" s="586"/>
    </row>
    <row r="112" spans="1:3" ht="26.25" customHeight="1">
      <c r="A112" s="570" t="s">
        <v>307</v>
      </c>
      <c r="B112" s="571"/>
      <c r="C112" s="196">
        <f>'havelvac 11'!D26+'havelvac 11'!D234+'havelvac 11'!D549+'havelvac 11'!D691+'havelvac 11'!D862+'havelvac 11'!D1022+'havelvac 11'!D1181+'havelvac 11'!D1352+'havelvac 11'!D1515+'havelvac 11'!D1718+'havelvac 11'!D1900+'havelvac 11'!D2053</f>
        <v>229</v>
      </c>
    </row>
    <row r="113" spans="1:3" s="149" customFormat="1" ht="25.9" customHeight="1">
      <c r="A113" s="570" t="s">
        <v>344</v>
      </c>
      <c r="B113" s="571"/>
      <c r="C113" s="196">
        <f>'havelvac 11'!D27+'havelvac 11'!D235+'havelvac 11'!D550+'havelvac 11'!D692+'havelvac 11'!D863+'havelvac 11'!D1023+'havelvac 11'!D1182+'havelvac 11'!D1353+'havelvac 11'!D1516+'havelvac 11'!D1719+'havelvac 11'!D1901+'havelvac 11'!D2054</f>
        <v>1370</v>
      </c>
    </row>
    <row r="114" spans="1:3" s="149" customFormat="1" ht="25.9" customHeight="1">
      <c r="A114" s="570" t="s">
        <v>119</v>
      </c>
      <c r="B114" s="571"/>
      <c r="C114" s="196">
        <f>'havelvac 11'!D28+'havelvac 11'!D236+'havelvac 11'!D551+'havelvac 11'!D693+'havelvac 11'!D864+'havelvac 11'!D1024+'havelvac 11'!D1183+'havelvac 11'!D1354+'havelvac 11'!D1517+'havelvac 11'!D1720+'havelvac 11'!D1902+'havelvac 11'!D2055</f>
        <v>943</v>
      </c>
    </row>
    <row r="115" spans="1:3" ht="25.9" customHeight="1">
      <c r="A115" s="570" t="s">
        <v>120</v>
      </c>
      <c r="B115" s="571"/>
      <c r="C115" s="196">
        <f>'havelvac 11'!D29+'havelvac 11'!D237+'havelvac 11'!D552+'havelvac 11'!D694+'havelvac 11'!D865+'havelvac 11'!D1025+'havelvac 11'!D1184+'havelvac 11'!D1355+'havelvac 11'!D1518+'havelvac 11'!D1721+'havelvac 11'!D1903+'havelvac 11'!D2056</f>
        <v>625</v>
      </c>
    </row>
    <row r="116" spans="1:3" ht="25.9" customHeight="1">
      <c r="A116" s="570" t="s">
        <v>121</v>
      </c>
      <c r="B116" s="571"/>
      <c r="C116" s="196">
        <f>'havelvac 11'!D30+'havelvac 11'!D238+'havelvac 11'!D553+'havelvac 11'!D695+'havelvac 11'!D866+'havelvac 11'!D1026+'havelvac 11'!D1185+'havelvac 11'!D1356+'havelvac 11'!D1519+'havelvac 11'!D1722+'havelvac 11'!D1904+'havelvac 11'!D2057</f>
        <v>1568</v>
      </c>
    </row>
    <row r="117" spans="1:3" ht="25.9" customHeight="1">
      <c r="A117" s="570" t="s">
        <v>122</v>
      </c>
      <c r="B117" s="571"/>
      <c r="C117" s="196">
        <f>'havelvac 11'!D31+'havelvac 11'!D239+'havelvac 11'!D554+'havelvac 11'!D696+'havelvac 11'!D867+'havelvac 11'!D1027+'havelvac 11'!D1186+'havelvac 11'!D1371+'havelvac 11'!D1520+'havelvac 11'!D1723+'havelvac 11'!D1905+'havelvac 11'!D2058</f>
        <v>0</v>
      </c>
    </row>
    <row r="118" spans="1:3" ht="25.9" customHeight="1">
      <c r="A118" s="572" t="s">
        <v>123</v>
      </c>
      <c r="B118" s="573"/>
      <c r="C118" s="196">
        <f>'havelvac 11'!D32+'havelvac 11'!D240+'havelvac 11'!D555+'havelvac 11'!D697+'havelvac 11'!D868+'havelvac 11'!D1028+'havelvac 11'!D1187+'havelvac 11'!D1358+'havelvac 11'!D1521+'havelvac 11'!D1724+'havelvac 11'!D1906+'havelvac 11'!D2059</f>
        <v>2179004.2419999996</v>
      </c>
    </row>
    <row r="119" spans="1:3" ht="29.25" customHeight="1">
      <c r="A119" s="118"/>
      <c r="B119" s="119"/>
      <c r="C119" s="196"/>
    </row>
    <row r="120" spans="1:3" ht="51.75" customHeight="1">
      <c r="A120" s="4" t="s">
        <v>106</v>
      </c>
      <c r="B120" s="4" t="s">
        <v>107</v>
      </c>
      <c r="C120" s="7" t="s">
        <v>5</v>
      </c>
    </row>
    <row r="121" spans="1:3" ht="33" customHeight="1">
      <c r="A121" s="4" t="s">
        <v>108</v>
      </c>
      <c r="B121" s="4" t="s">
        <v>124</v>
      </c>
      <c r="C121" s="35" t="s">
        <v>8</v>
      </c>
    </row>
    <row r="122" spans="1:3" ht="31.5" customHeight="1">
      <c r="A122" s="9" t="s">
        <v>125</v>
      </c>
      <c r="B122" s="9" t="s">
        <v>126</v>
      </c>
      <c r="C122" s="197"/>
    </row>
    <row r="123" spans="1:3" ht="61.5" customHeight="1">
      <c r="A123" s="9" t="s">
        <v>127</v>
      </c>
      <c r="B123" s="9" t="s">
        <v>128</v>
      </c>
      <c r="C123" s="197"/>
    </row>
    <row r="124" spans="1:3" ht="44.25" customHeight="1">
      <c r="A124" s="9" t="s">
        <v>114</v>
      </c>
      <c r="B124" s="9" t="s">
        <v>115</v>
      </c>
      <c r="C124" s="197"/>
    </row>
    <row r="125" spans="1:3" ht="69.75" customHeight="1">
      <c r="A125" s="9" t="s">
        <v>116</v>
      </c>
      <c r="B125" s="9" t="s">
        <v>129</v>
      </c>
      <c r="C125" s="198"/>
    </row>
    <row r="126" spans="1:3" ht="24.6" customHeight="1">
      <c r="A126" s="584" t="s">
        <v>118</v>
      </c>
      <c r="B126" s="585"/>
      <c r="C126" s="199"/>
    </row>
    <row r="127" spans="1:3" ht="24.6" customHeight="1">
      <c r="A127" s="569" t="s">
        <v>309</v>
      </c>
      <c r="B127" s="569"/>
      <c r="C127" s="200">
        <f>'havelvac 11'!D41+'havelvac 11'!D249+'havelvac 11'!D564+'havelvac 11'!D706+'havelvac 11'!D877+'havelvac 11'!D1037+'havelvac 11'!D1196+'havelvac 11'!D1367+'havelvac 11'!D1530+'havelvac 11'!D1733+'havelvac 11'!D1915+'havelvac 11'!D2068</f>
        <v>409.3</v>
      </c>
    </row>
    <row r="128" spans="1:3" ht="36.75" customHeight="1">
      <c r="A128" s="569" t="s">
        <v>345</v>
      </c>
      <c r="B128" s="569"/>
      <c r="C128" s="200">
        <f>'havelvac 11'!D42+'havelvac 11'!D250+'havelvac 11'!D565+'havelvac 11'!D707+'havelvac 11'!D878+'havelvac 11'!D1038+'havelvac 11'!D1197+'havelvac 11'!D1368+'havelvac 11'!D1531+'havelvac 11'!D1734+'havelvac 11'!D1916+'havelvac 11'!D2069</f>
        <v>7463</v>
      </c>
    </row>
    <row r="129" spans="1:3" ht="24.6" customHeight="1">
      <c r="A129" s="569" t="s">
        <v>119</v>
      </c>
      <c r="B129" s="569"/>
      <c r="C129" s="200">
        <f>'havelvac 11'!D43+'havelvac 11'!D251+'havelvac 11'!D566+'havelvac 11'!D708+'havelvac 11'!D879+'havelvac 11'!D1039+'havelvac 11'!D1198+'havelvac 11'!D1369+'havelvac 11'!D1532+'havelvac 11'!D1735+'havelvac 11'!D1917+'havelvac 11'!D2070</f>
        <v>4477</v>
      </c>
    </row>
    <row r="130" spans="1:3" ht="27" customHeight="1">
      <c r="A130" s="569" t="s">
        <v>120</v>
      </c>
      <c r="B130" s="569"/>
      <c r="C130" s="200">
        <f>'havelvac 11'!D44+'havelvac 11'!D252+'havelvac 11'!D567+'havelvac 11'!D709+'havelvac 11'!D880+'havelvac 11'!D1040+'havelvac 11'!D1199+'havelvac 11'!D1370+'havelvac 11'!D1533+'havelvac 11'!D1736+'havelvac 11'!D1918+'havelvac 11'!D2071</f>
        <v>2987</v>
      </c>
    </row>
    <row r="131" spans="1:3" ht="23.25" customHeight="1">
      <c r="A131" s="569" t="s">
        <v>122</v>
      </c>
      <c r="B131" s="569"/>
      <c r="C131" s="200">
        <f>'havelvac 11'!D45+'havelvac 11'!D253+'havelvac 11'!D568+'havelvac 11'!D710+'havelvac 11'!D881+'havelvac 11'!D1041+'havelvac 11'!D1200+'havelvac 11'!D1371+'havelvac 11'!D1534+'havelvac 11'!D1737+'havelvac 11'!D1919+'havelvac 11'!D2072</f>
        <v>0</v>
      </c>
    </row>
    <row r="132" spans="1:3" ht="30.75" customHeight="1">
      <c r="A132" s="578" t="s">
        <v>123</v>
      </c>
      <c r="B132" s="578"/>
      <c r="C132" s="200">
        <f>'havelvac 11'!D46+'havelvac 11'!D254+'havelvac 11'!D569+'havelvac 11'!D711+'havelvac 11'!D882+'havelvac 11'!D1042+'havelvac 11'!D1201+'havelvac 11'!D1372+'havelvac 11'!D1535+'havelvac 11'!D1738+'havelvac 11'!D1920+'havelvac 11'!D2073</f>
        <v>4197268.2783999993</v>
      </c>
    </row>
    <row r="134" spans="1:3" ht="51.75">
      <c r="A134" s="4" t="s">
        <v>106</v>
      </c>
      <c r="B134" s="4" t="s">
        <v>107</v>
      </c>
      <c r="C134" s="7" t="s">
        <v>5</v>
      </c>
    </row>
    <row r="135" spans="1:3">
      <c r="A135" s="4" t="s">
        <v>108</v>
      </c>
      <c r="B135" s="4" t="s">
        <v>130</v>
      </c>
      <c r="C135" s="35" t="s">
        <v>8</v>
      </c>
    </row>
    <row r="136" spans="1:3" ht="40.5" customHeight="1">
      <c r="A136" s="9" t="s">
        <v>110</v>
      </c>
      <c r="B136" s="9" t="s">
        <v>131</v>
      </c>
      <c r="C136" s="199"/>
    </row>
    <row r="137" spans="1:3" ht="66" customHeight="1">
      <c r="A137" s="9" t="s">
        <v>112</v>
      </c>
      <c r="B137" s="9" t="s">
        <v>132</v>
      </c>
      <c r="C137" s="199"/>
    </row>
    <row r="138" spans="1:3" ht="26.25" customHeight="1">
      <c r="A138" s="9" t="s">
        <v>114</v>
      </c>
      <c r="B138" s="9" t="s">
        <v>133</v>
      </c>
      <c r="C138" s="199"/>
    </row>
    <row r="139" spans="1:3" ht="66.75" customHeight="1">
      <c r="A139" s="9" t="s">
        <v>116</v>
      </c>
      <c r="B139" s="9" t="s">
        <v>129</v>
      </c>
      <c r="C139" s="199"/>
    </row>
    <row r="140" spans="1:3">
      <c r="A140" s="584" t="s">
        <v>118</v>
      </c>
      <c r="B140" s="585"/>
      <c r="C140" s="199"/>
    </row>
    <row r="141" spans="1:3" ht="31.5" customHeight="1">
      <c r="A141" s="569" t="s">
        <v>310</v>
      </c>
      <c r="B141" s="569"/>
      <c r="C141" s="200">
        <f>'havelvac 11'!D55+'havelvac 11'!D263+'havelvac 11'!D578+'havelvac 11'!D720+'havelvac 11'!D891+'havelvac 11'!D1051+'havelvac 11'!D1210+'havelvac 11'!D1381+'havelvac 11'!D1544+'havelvac 11'!D1747+'havelvac 11'!D1929+'havelvac 11'!D2082</f>
        <v>-226.3</v>
      </c>
    </row>
    <row r="142" spans="1:3" ht="39.75" customHeight="1">
      <c r="A142" s="569" t="s">
        <v>134</v>
      </c>
      <c r="B142" s="569"/>
      <c r="C142" s="200">
        <f>'havelvac 11'!D56+'havelvac 11'!D264+'havelvac 11'!D579+'havelvac 11'!D721+'havelvac 11'!D892+'havelvac 11'!D1052+'havelvac 11'!D1211+'havelvac 11'!D1382+'havelvac 11'!D1545+'havelvac 11'!D1748+'havelvac 11'!D1930+'havelvac 11'!D2083</f>
        <v>-4360.6000000000004</v>
      </c>
    </row>
    <row r="143" spans="1:3" ht="31.5" customHeight="1">
      <c r="A143" s="569" t="s">
        <v>119</v>
      </c>
      <c r="B143" s="569"/>
      <c r="C143" s="200">
        <f>'havelvac 11'!D57+'havelvac 11'!D265+'havelvac 11'!D580+'havelvac 11'!D722+'havelvac 11'!D893+'havelvac 11'!D1053+'havelvac 11'!D1212+'havelvac 11'!D1383+'havelvac 11'!D1546+'havelvac 11'!D1749+'havelvac 11'!D1931+'havelvac 11'!D2084</f>
        <v>-1270</v>
      </c>
    </row>
    <row r="144" spans="1:3" ht="31.5" customHeight="1">
      <c r="A144" s="569" t="s">
        <v>120</v>
      </c>
      <c r="B144" s="569"/>
      <c r="C144" s="200">
        <f>'havelvac 11'!D58+'havelvac 11'!D266+'havelvac 11'!D581+'havelvac 11'!D723+'havelvac 11'!D894+'havelvac 11'!D1054+'havelvac 11'!D1213+'havelvac 11'!D1384+'havelvac 11'!D1547+'havelvac 11'!D1750+'havelvac 11'!D1932+'havelvac 11'!D2085</f>
        <v>-1056</v>
      </c>
    </row>
    <row r="145" spans="1:3" ht="26.25" customHeight="1">
      <c r="A145" s="569" t="s">
        <v>122</v>
      </c>
      <c r="B145" s="569"/>
      <c r="C145" s="200">
        <f>'havelvac 11'!D59+'havelvac 11'!D267+'havelvac 11'!D582+'havelvac 11'!D724+'havelvac 11'!D895+'havelvac 11'!D1055+'havelvac 11'!D1214+'havelvac 11'!D1385+'havelvac 11'!D1548+'havelvac 11'!D1751+'havelvac 11'!D1933+'havelvac 11'!D2086</f>
        <v>0</v>
      </c>
    </row>
    <row r="146" spans="1:3" ht="31.5" customHeight="1">
      <c r="A146" s="578" t="s">
        <v>123</v>
      </c>
      <c r="B146" s="578"/>
      <c r="C146" s="200">
        <f>'havelvac 11'!D60+'havelvac 11'!D268+'havelvac 11'!D583+'havelvac 11'!D725+'havelvac 11'!D896+'havelvac 11'!D1056+'havelvac 11'!D1215+'havelvac 11'!D1386+'havelvac 11'!D1549+'havelvac 11'!D1752+'havelvac 11'!D1934+'havelvac 11'!D2087</f>
        <v>550194.57960000017</v>
      </c>
    </row>
    <row r="148" spans="1:3" ht="38.25" customHeight="1">
      <c r="A148" s="4" t="s">
        <v>106</v>
      </c>
      <c r="B148" s="155" t="s">
        <v>107</v>
      </c>
      <c r="C148" s="16" t="s">
        <v>135</v>
      </c>
    </row>
    <row r="149" spans="1:3" ht="33" customHeight="1">
      <c r="A149" s="4" t="s">
        <v>108</v>
      </c>
      <c r="B149" s="155" t="s">
        <v>136</v>
      </c>
      <c r="C149" s="16" t="s">
        <v>8</v>
      </c>
    </row>
    <row r="150" spans="1:3" ht="24.75" customHeight="1">
      <c r="A150" s="5" t="s">
        <v>110</v>
      </c>
      <c r="B150" s="9" t="s">
        <v>137</v>
      </c>
      <c r="C150" s="200"/>
    </row>
    <row r="151" spans="1:3" ht="44.25" customHeight="1">
      <c r="A151" s="5" t="s">
        <v>112</v>
      </c>
      <c r="B151" s="9" t="s">
        <v>138</v>
      </c>
      <c r="C151" s="200"/>
    </row>
    <row r="152" spans="1:3" ht="35.25" customHeight="1">
      <c r="A152" s="5" t="s">
        <v>114</v>
      </c>
      <c r="B152" s="9" t="s">
        <v>115</v>
      </c>
      <c r="C152" s="200"/>
    </row>
    <row r="153" spans="1:3" ht="54" customHeight="1">
      <c r="A153" s="5" t="s">
        <v>116</v>
      </c>
      <c r="B153" s="9" t="s">
        <v>139</v>
      </c>
      <c r="C153" s="200"/>
    </row>
    <row r="154" spans="1:3">
      <c r="A154" s="574" t="s">
        <v>118</v>
      </c>
      <c r="B154" s="574"/>
      <c r="C154" s="200"/>
    </row>
    <row r="155" spans="1:3">
      <c r="A155" s="575" t="s">
        <v>358</v>
      </c>
      <c r="B155" s="575"/>
      <c r="C155" s="200">
        <f>'havelvac 11'!D277</f>
        <v>-1.3</v>
      </c>
    </row>
    <row r="156" spans="1:3">
      <c r="A156" s="575" t="s">
        <v>140</v>
      </c>
      <c r="B156" s="575"/>
      <c r="C156" s="200">
        <f>'havelvac 11'!D278</f>
        <v>-26</v>
      </c>
    </row>
    <row r="157" spans="1:3">
      <c r="A157" s="575" t="s">
        <v>119</v>
      </c>
      <c r="B157" s="575"/>
      <c r="C157" s="200">
        <f>'havelvac 11'!D279</f>
        <v>-18</v>
      </c>
    </row>
    <row r="158" spans="1:3">
      <c r="A158" s="575" t="s">
        <v>120</v>
      </c>
      <c r="B158" s="575"/>
      <c r="C158" s="200">
        <f>'havelvac 11'!D280</f>
        <v>-8</v>
      </c>
    </row>
    <row r="159" spans="1:3" s="265" customFormat="1">
      <c r="A159" s="576" t="s">
        <v>122</v>
      </c>
      <c r="B159" s="576"/>
      <c r="C159" s="200"/>
    </row>
    <row r="160" spans="1:3" s="203" customFormat="1">
      <c r="A160" s="577" t="s">
        <v>123</v>
      </c>
      <c r="B160" s="577"/>
      <c r="C160" s="200">
        <f>'havelvac 11'!D282</f>
        <v>-1293.5999999999999</v>
      </c>
    </row>
    <row r="162" spans="1:3" ht="34.5">
      <c r="A162" s="4" t="s">
        <v>106</v>
      </c>
      <c r="B162" s="155" t="s">
        <v>107</v>
      </c>
      <c r="C162" s="16" t="s">
        <v>135</v>
      </c>
    </row>
    <row r="163" spans="1:3">
      <c r="A163" s="4" t="s">
        <v>108</v>
      </c>
      <c r="B163" s="155" t="s">
        <v>141</v>
      </c>
      <c r="C163" s="16" t="s">
        <v>8</v>
      </c>
    </row>
    <row r="164" spans="1:3">
      <c r="A164" s="5" t="s">
        <v>110</v>
      </c>
      <c r="B164" s="9" t="s">
        <v>142</v>
      </c>
      <c r="C164" s="200"/>
    </row>
    <row r="165" spans="1:3" ht="34.5">
      <c r="A165" s="5" t="s">
        <v>112</v>
      </c>
      <c r="B165" s="9" t="s">
        <v>143</v>
      </c>
      <c r="C165" s="200"/>
    </row>
    <row r="166" spans="1:3">
      <c r="A166" s="5" t="s">
        <v>114</v>
      </c>
      <c r="B166" s="9" t="s">
        <v>115</v>
      </c>
      <c r="C166" s="200"/>
    </row>
    <row r="167" spans="1:3" ht="34.5">
      <c r="A167" s="5" t="s">
        <v>116</v>
      </c>
      <c r="B167" s="9" t="s">
        <v>139</v>
      </c>
      <c r="C167" s="200"/>
    </row>
    <row r="168" spans="1:3">
      <c r="A168" s="574" t="s">
        <v>118</v>
      </c>
      <c r="B168" s="574"/>
      <c r="C168" s="200"/>
    </row>
    <row r="169" spans="1:3">
      <c r="A169" s="575" t="s">
        <v>358</v>
      </c>
      <c r="B169" s="575"/>
      <c r="C169" s="200">
        <f>'havelvac 11'!D291</f>
        <v>0</v>
      </c>
    </row>
    <row r="170" spans="1:3">
      <c r="A170" s="575" t="s">
        <v>140</v>
      </c>
      <c r="B170" s="575"/>
      <c r="C170" s="200">
        <f>'havelvac 11'!D292</f>
        <v>-28</v>
      </c>
    </row>
    <row r="171" spans="1:3">
      <c r="A171" s="575" t="s">
        <v>119</v>
      </c>
      <c r="B171" s="575"/>
      <c r="C171" s="200">
        <f>'havelvac 11'!D293</f>
        <v>-17</v>
      </c>
    </row>
    <row r="172" spans="1:3">
      <c r="A172" s="575" t="s">
        <v>120</v>
      </c>
      <c r="B172" s="575"/>
      <c r="C172" s="200">
        <f>'havelvac 11'!D294</f>
        <v>-11</v>
      </c>
    </row>
    <row r="173" spans="1:3">
      <c r="A173" s="575" t="s">
        <v>122</v>
      </c>
      <c r="B173" s="575"/>
      <c r="C173" s="200"/>
    </row>
    <row r="174" spans="1:3">
      <c r="A174" s="577" t="s">
        <v>123</v>
      </c>
      <c r="B174" s="577"/>
      <c r="C174" s="200">
        <f>'havelvac 11'!D296</f>
        <v>-1435.1</v>
      </c>
    </row>
    <row r="176" spans="1:3" ht="34.5">
      <c r="A176" s="4" t="s">
        <v>106</v>
      </c>
      <c r="B176" s="155" t="s">
        <v>107</v>
      </c>
      <c r="C176" s="16" t="s">
        <v>135</v>
      </c>
    </row>
    <row r="177" spans="1:3">
      <c r="A177" s="4" t="s">
        <v>108</v>
      </c>
      <c r="B177" s="155" t="s">
        <v>144</v>
      </c>
      <c r="C177" s="16" t="s">
        <v>8</v>
      </c>
    </row>
    <row r="178" spans="1:3">
      <c r="A178" s="5" t="s">
        <v>110</v>
      </c>
      <c r="B178" s="9" t="s">
        <v>145</v>
      </c>
      <c r="C178" s="200"/>
    </row>
    <row r="179" spans="1:3" ht="51.75">
      <c r="A179" s="5" t="s">
        <v>112</v>
      </c>
      <c r="B179" s="9" t="s">
        <v>146</v>
      </c>
      <c r="C179" s="200"/>
    </row>
    <row r="180" spans="1:3">
      <c r="A180" s="5" t="s">
        <v>114</v>
      </c>
      <c r="B180" s="9" t="s">
        <v>115</v>
      </c>
      <c r="C180" s="200"/>
    </row>
    <row r="181" spans="1:3" ht="34.5">
      <c r="A181" s="5" t="s">
        <v>116</v>
      </c>
      <c r="B181" s="9" t="s">
        <v>139</v>
      </c>
      <c r="C181" s="200"/>
    </row>
    <row r="182" spans="1:3">
      <c r="A182" s="574" t="s">
        <v>118</v>
      </c>
      <c r="B182" s="574"/>
      <c r="C182" s="200"/>
    </row>
    <row r="183" spans="1:3" ht="24" customHeight="1">
      <c r="A183" s="575" t="s">
        <v>358</v>
      </c>
      <c r="B183" s="575"/>
      <c r="C183" s="200">
        <f>'havelvac 11'!D305</f>
        <v>-3</v>
      </c>
    </row>
    <row r="184" spans="1:3" ht="24" customHeight="1">
      <c r="A184" s="575" t="s">
        <v>140</v>
      </c>
      <c r="B184" s="575"/>
      <c r="C184" s="200">
        <f>'havelvac 11'!D306</f>
        <v>-48</v>
      </c>
    </row>
    <row r="185" spans="1:3" ht="24" customHeight="1">
      <c r="A185" s="575" t="s">
        <v>119</v>
      </c>
      <c r="B185" s="575"/>
      <c r="C185" s="200">
        <f>'havelvac 11'!D307</f>
        <v>-29</v>
      </c>
    </row>
    <row r="186" spans="1:3" ht="24" customHeight="1">
      <c r="A186" s="575" t="s">
        <v>120</v>
      </c>
      <c r="B186" s="575"/>
      <c r="C186" s="200">
        <f>'havelvac 11'!D308</f>
        <v>-19</v>
      </c>
    </row>
    <row r="187" spans="1:3" ht="24" customHeight="1">
      <c r="A187" s="575" t="s">
        <v>122</v>
      </c>
      <c r="B187" s="575"/>
      <c r="C187" s="200">
        <f>'havelvac 11'!D309</f>
        <v>0</v>
      </c>
    </row>
    <row r="188" spans="1:3" ht="24" customHeight="1">
      <c r="A188" s="577" t="s">
        <v>123</v>
      </c>
      <c r="B188" s="577"/>
      <c r="C188" s="200">
        <f>'havelvac 11'!D310</f>
        <v>-2542.8000000000002</v>
      </c>
    </row>
    <row r="191" spans="1:3" ht="39.75" customHeight="1">
      <c r="A191" s="4" t="s">
        <v>106</v>
      </c>
      <c r="B191" s="155" t="s">
        <v>107</v>
      </c>
      <c r="C191" s="16" t="s">
        <v>135</v>
      </c>
    </row>
    <row r="192" spans="1:3" ht="26.25" customHeight="1">
      <c r="A192" s="4" t="s">
        <v>108</v>
      </c>
      <c r="B192" s="155" t="s">
        <v>149</v>
      </c>
      <c r="C192" s="16" t="s">
        <v>8</v>
      </c>
    </row>
    <row r="193" spans="1:3">
      <c r="A193" s="5" t="s">
        <v>110</v>
      </c>
      <c r="B193" s="9" t="s">
        <v>150</v>
      </c>
      <c r="C193" s="200"/>
    </row>
    <row r="194" spans="1:3" ht="51.75">
      <c r="A194" s="5" t="s">
        <v>112</v>
      </c>
      <c r="B194" s="9" t="s">
        <v>151</v>
      </c>
      <c r="C194" s="200"/>
    </row>
    <row r="195" spans="1:3">
      <c r="A195" s="5" t="s">
        <v>114</v>
      </c>
      <c r="B195" s="9" t="s">
        <v>115</v>
      </c>
      <c r="C195" s="200"/>
    </row>
    <row r="196" spans="1:3" ht="34.5">
      <c r="A196" s="5" t="s">
        <v>116</v>
      </c>
      <c r="B196" s="9" t="s">
        <v>148</v>
      </c>
      <c r="C196" s="200"/>
    </row>
    <row r="197" spans="1:3">
      <c r="A197" s="574" t="s">
        <v>118</v>
      </c>
      <c r="B197" s="574"/>
      <c r="C197" s="200"/>
    </row>
    <row r="198" spans="1:3">
      <c r="A198" s="575" t="s">
        <v>358</v>
      </c>
      <c r="B198" s="575"/>
      <c r="C198" s="204">
        <f>'havelvac 11'!D320</f>
        <v>-5.7</v>
      </c>
    </row>
    <row r="199" spans="1:3">
      <c r="A199" s="575" t="s">
        <v>140</v>
      </c>
      <c r="B199" s="575"/>
      <c r="C199" s="204">
        <f>'havelvac 11'!D321</f>
        <v>-228</v>
      </c>
    </row>
    <row r="200" spans="1:3">
      <c r="A200" s="575" t="s">
        <v>119</v>
      </c>
      <c r="B200" s="575"/>
      <c r="C200" s="204">
        <f>'havelvac 11'!D322</f>
        <v>-137</v>
      </c>
    </row>
    <row r="201" spans="1:3">
      <c r="A201" s="575" t="s">
        <v>120</v>
      </c>
      <c r="B201" s="575"/>
      <c r="C201" s="204">
        <f>'havelvac 11'!D323</f>
        <v>-91</v>
      </c>
    </row>
    <row r="202" spans="1:3" ht="21" customHeight="1">
      <c r="A202" s="575" t="s">
        <v>122</v>
      </c>
      <c r="B202" s="575"/>
      <c r="C202" s="204">
        <f>'havelvac 11'!D324</f>
        <v>0</v>
      </c>
    </row>
    <row r="203" spans="1:3" ht="28.5" customHeight="1">
      <c r="A203" s="577" t="s">
        <v>123</v>
      </c>
      <c r="B203" s="577"/>
      <c r="C203" s="204">
        <f>'havelvac 11'!D325</f>
        <v>-45655.199999999997</v>
      </c>
    </row>
    <row r="205" spans="1:3" ht="34.5">
      <c r="A205" s="155" t="s">
        <v>106</v>
      </c>
      <c r="B205" s="155" t="s">
        <v>107</v>
      </c>
      <c r="C205" s="16" t="s">
        <v>135</v>
      </c>
    </row>
    <row r="206" spans="1:3">
      <c r="A206" s="155" t="s">
        <v>108</v>
      </c>
      <c r="B206" s="155" t="s">
        <v>152</v>
      </c>
      <c r="C206" s="16" t="s">
        <v>8</v>
      </c>
    </row>
    <row r="207" spans="1:3" ht="26.25" customHeight="1">
      <c r="A207" s="5" t="s">
        <v>110</v>
      </c>
      <c r="B207" s="9" t="s">
        <v>153</v>
      </c>
      <c r="C207" s="200"/>
    </row>
    <row r="208" spans="1:3" ht="69">
      <c r="A208" s="5" t="s">
        <v>112</v>
      </c>
      <c r="B208" s="9" t="s">
        <v>154</v>
      </c>
      <c r="C208" s="200"/>
    </row>
    <row r="209" spans="1:3">
      <c r="A209" s="5" t="s">
        <v>114</v>
      </c>
      <c r="B209" s="9" t="s">
        <v>115</v>
      </c>
      <c r="C209" s="200"/>
    </row>
    <row r="210" spans="1:3" ht="69">
      <c r="A210" s="5" t="s">
        <v>116</v>
      </c>
      <c r="B210" s="9" t="s">
        <v>155</v>
      </c>
      <c r="C210" s="200"/>
    </row>
    <row r="211" spans="1:3" ht="27.75" customHeight="1">
      <c r="A211" s="574" t="s">
        <v>118</v>
      </c>
      <c r="B211" s="574"/>
      <c r="C211" s="200"/>
    </row>
    <row r="212" spans="1:3" ht="25.5" customHeight="1">
      <c r="A212" s="575" t="s">
        <v>358</v>
      </c>
      <c r="B212" s="575"/>
      <c r="C212" s="200">
        <f>'havelvac 11'!D334</f>
        <v>-235</v>
      </c>
    </row>
    <row r="213" spans="1:3" ht="25.5" customHeight="1">
      <c r="A213" s="575" t="s">
        <v>362</v>
      </c>
      <c r="B213" s="575"/>
      <c r="C213" s="200">
        <f>'havelvac 11'!D335</f>
        <v>-141</v>
      </c>
    </row>
    <row r="214" spans="1:3" ht="25.5" customHeight="1">
      <c r="A214" s="575" t="s">
        <v>122</v>
      </c>
      <c r="B214" s="575"/>
      <c r="C214" s="200">
        <f>'havelvac 11'!D336</f>
        <v>0</v>
      </c>
    </row>
    <row r="215" spans="1:3" ht="25.5" customHeight="1">
      <c r="A215" s="577" t="s">
        <v>123</v>
      </c>
      <c r="B215" s="577"/>
      <c r="C215" s="200">
        <f>'havelvac 11'!D337</f>
        <v>-98170.1</v>
      </c>
    </row>
    <row r="217" spans="1:3" ht="51.75">
      <c r="A217" s="205" t="s">
        <v>106</v>
      </c>
      <c r="B217" s="151" t="s">
        <v>107</v>
      </c>
      <c r="C217" s="24" t="s">
        <v>5</v>
      </c>
    </row>
    <row r="218" spans="1:3" ht="32.450000000000003" customHeight="1">
      <c r="A218" s="205" t="s">
        <v>108</v>
      </c>
      <c r="B218" s="151" t="s">
        <v>257</v>
      </c>
      <c r="C218" s="34" t="s">
        <v>8</v>
      </c>
    </row>
    <row r="219" spans="1:3" ht="43.15" customHeight="1">
      <c r="A219" s="206" t="s">
        <v>110</v>
      </c>
      <c r="B219" s="133" t="s">
        <v>258</v>
      </c>
      <c r="C219" s="169"/>
    </row>
    <row r="220" spans="1:3" ht="52.5" customHeight="1">
      <c r="A220" s="206" t="s">
        <v>112</v>
      </c>
      <c r="B220" s="133" t="s">
        <v>259</v>
      </c>
      <c r="C220" s="169"/>
    </row>
    <row r="221" spans="1:3">
      <c r="A221" s="206" t="s">
        <v>114</v>
      </c>
      <c r="B221" s="133" t="s">
        <v>161</v>
      </c>
      <c r="C221" s="169"/>
    </row>
    <row r="222" spans="1:3" ht="34.5">
      <c r="A222" s="206" t="s">
        <v>162</v>
      </c>
      <c r="B222" s="133" t="s">
        <v>173</v>
      </c>
      <c r="C222" s="169"/>
    </row>
    <row r="223" spans="1:3">
      <c r="A223" s="595" t="s">
        <v>118</v>
      </c>
      <c r="B223" s="595"/>
      <c r="C223" s="169"/>
    </row>
    <row r="224" spans="1:3">
      <c r="A224" s="594" t="s">
        <v>260</v>
      </c>
      <c r="B224" s="594"/>
      <c r="C224" s="169">
        <f>'havelvac 11'!D346+'havelvac 11'!D592+'havelvac 11'!D734+'havelvac 11'!D905+'havelvac 11'!D1065+'havelvac 11'!D1224+'havelvac 11'!D1395+'havelvac 11'!D1558+'havelvac 11'!D1761+'havelvac 11'!D1943+'havelvac 11'!D2096</f>
        <v>-48</v>
      </c>
    </row>
    <row r="225" spans="1:3">
      <c r="A225" s="594" t="s">
        <v>261</v>
      </c>
      <c r="B225" s="594"/>
      <c r="C225" s="169">
        <f>'havelvac 11'!D347+'havelvac 11'!D593+'havelvac 11'!D735+'havelvac 11'!D906+'havelvac 11'!D1066+'havelvac 11'!D1225+'havelvac 11'!D1396+'havelvac 11'!D1559+'havelvac 11'!D1762+'havelvac 11'!D1944+'havelvac 11'!D2097</f>
        <v>1533</v>
      </c>
    </row>
    <row r="226" spans="1:3">
      <c r="A226" s="594" t="s">
        <v>119</v>
      </c>
      <c r="B226" s="594"/>
      <c r="C226" s="169">
        <f>'havelvac 11'!D348+'havelvac 11'!D594+'havelvac 11'!D736+'havelvac 11'!D907+'havelvac 11'!D1067+'havelvac 11'!D1226+'havelvac 11'!D1397+'havelvac 11'!D1560+'havelvac 11'!D1763+'havelvac 11'!D1945+'havelvac 11'!D2098</f>
        <v>661</v>
      </c>
    </row>
    <row r="227" spans="1:3">
      <c r="A227" s="594" t="s">
        <v>120</v>
      </c>
      <c r="B227" s="594"/>
      <c r="C227" s="169">
        <f>'havelvac 11'!D349+'havelvac 11'!D595+'havelvac 11'!D737+'havelvac 11'!D908+'havelvac 11'!D1068+'havelvac 11'!D1227+'havelvac 11'!D1398+'havelvac 11'!D1561+'havelvac 11'!D1764+'havelvac 11'!D1946+'havelvac 11'!D2099</f>
        <v>872</v>
      </c>
    </row>
    <row r="228" spans="1:3">
      <c r="A228" s="594" t="s">
        <v>262</v>
      </c>
      <c r="B228" s="594"/>
      <c r="C228" s="169">
        <f>'havelvac 11'!D350+'havelvac 11'!D596+'havelvac 11'!D738+'havelvac 11'!D909+'havelvac 11'!D1069+'havelvac 11'!D1228+'havelvac 11'!D1399+'havelvac 11'!D1562+'havelvac 11'!D1765+'havelvac 11'!D1947+'havelvac 11'!D2100</f>
        <v>1417</v>
      </c>
    </row>
    <row r="229" spans="1:3">
      <c r="A229" s="594" t="s">
        <v>165</v>
      </c>
      <c r="B229" s="594"/>
      <c r="C229" s="169">
        <f>'havelvac 11'!D351+'havelvac 11'!D597+'havelvac 11'!D739+'havelvac 11'!D910+'havelvac 11'!D1070+'havelvac 11'!D1229+'havelvac 11'!D1400+'havelvac 11'!D1563+'havelvac 11'!D1766+'havelvac 11'!D1948+'havelvac 11'!D2101</f>
        <v>-652</v>
      </c>
    </row>
    <row r="230" spans="1:3">
      <c r="A230" s="594" t="s">
        <v>166</v>
      </c>
      <c r="B230" s="594"/>
      <c r="C230" s="169">
        <f>'havelvac 11'!D352+'havelvac 11'!D598+'havelvac 11'!D740+'havelvac 11'!D911+'havelvac 11'!D1071+'havelvac 11'!D1230+'havelvac 11'!D1401+'havelvac 11'!D1564+'havelvac 11'!D1767+'havelvac 11'!D1949+'havelvac 11'!D2102</f>
        <v>2069</v>
      </c>
    </row>
    <row r="231" spans="1:3">
      <c r="A231" s="596" t="s">
        <v>123</v>
      </c>
      <c r="B231" s="596"/>
      <c r="C231" s="169">
        <f>'havelvac 11'!D353+'havelvac 11'!D599+'havelvac 11'!D741+'havelvac 11'!D912+'havelvac 11'!D1072+'havelvac 11'!D1231+'havelvac 11'!D1402+'havelvac 11'!D1565+'havelvac 11'!D1768+'havelvac 11'!D1950+'havelvac 11'!D2103</f>
        <v>108275.4</v>
      </c>
    </row>
    <row r="233" spans="1:3" ht="34.5">
      <c r="A233" s="205" t="s">
        <v>106</v>
      </c>
      <c r="B233" s="151" t="s">
        <v>107</v>
      </c>
      <c r="C233" s="16" t="s">
        <v>135</v>
      </c>
    </row>
    <row r="234" spans="1:3">
      <c r="A234" s="205" t="s">
        <v>108</v>
      </c>
      <c r="B234" s="151" t="s">
        <v>158</v>
      </c>
      <c r="C234" s="34" t="s">
        <v>8</v>
      </c>
    </row>
    <row r="235" spans="1:3" ht="51.75">
      <c r="A235" s="206" t="s">
        <v>110</v>
      </c>
      <c r="B235" s="133" t="s">
        <v>263</v>
      </c>
      <c r="C235" s="169"/>
    </row>
    <row r="236" spans="1:3" ht="34.5">
      <c r="A236" s="206" t="s">
        <v>112</v>
      </c>
      <c r="B236" s="133" t="s">
        <v>264</v>
      </c>
      <c r="C236" s="169"/>
    </row>
    <row r="237" spans="1:3">
      <c r="A237" s="206" t="s">
        <v>114</v>
      </c>
      <c r="B237" s="133" t="s">
        <v>161</v>
      </c>
      <c r="C237" s="169"/>
    </row>
    <row r="238" spans="1:3">
      <c r="A238" s="206" t="s">
        <v>162</v>
      </c>
      <c r="B238" s="133" t="s">
        <v>163</v>
      </c>
      <c r="C238" s="169"/>
    </row>
    <row r="239" spans="1:3">
      <c r="A239" s="595" t="s">
        <v>118</v>
      </c>
      <c r="B239" s="595"/>
      <c r="C239" s="169"/>
    </row>
    <row r="240" spans="1:3">
      <c r="A240" s="594" t="s">
        <v>164</v>
      </c>
      <c r="B240" s="594"/>
      <c r="C240" s="169">
        <f>'havelvac 11'!D69+'havelvac 11'!D362+'havelvac 11'!D608+'havelvac 11'!D750+'havelvac 11'!D921+'havelvac 11'!D1081+'havelvac 11'!D1240+'havelvac 11'!D1412+'havelvac 11'!D1574+'havelvac 11'!D1777+'havelvac 11'!D1959+'havelvac 11'!D2112</f>
        <v>-1050</v>
      </c>
    </row>
    <row r="241" spans="1:3">
      <c r="A241" s="594" t="s">
        <v>165</v>
      </c>
      <c r="B241" s="594"/>
      <c r="C241" s="169">
        <f>'havelvac 11'!D70+'havelvac 11'!D363+'havelvac 11'!D609+'havelvac 11'!D751+'havelvac 11'!D922+'havelvac 11'!D1082+'havelvac 11'!D1241+'havelvac 11'!D1413+'havelvac 11'!D1575+'havelvac 11'!D1778+'havelvac 11'!D1960+'havelvac 11'!D2113</f>
        <v>-348</v>
      </c>
    </row>
    <row r="242" spans="1:3">
      <c r="A242" s="594" t="s">
        <v>166</v>
      </c>
      <c r="B242" s="594"/>
      <c r="C242" s="169">
        <f>'havelvac 11'!D71+'havelvac 11'!D364+'havelvac 11'!D610+'havelvac 11'!D752+'havelvac 11'!D923+'havelvac 11'!D1083+'havelvac 11'!D1242+'havelvac 11'!D1414+'havelvac 11'!D1576+'havelvac 11'!D1779+'havelvac 11'!D1961+'havelvac 11'!D2114</f>
        <v>-692</v>
      </c>
    </row>
    <row r="243" spans="1:3">
      <c r="A243" s="596" t="s">
        <v>123</v>
      </c>
      <c r="B243" s="596"/>
      <c r="C243" s="169">
        <f>'havelvac 11'!D72+'havelvac 11'!D365+'havelvac 11'!D611+'havelvac 11'!D753+'havelvac 11'!D924+'havelvac 11'!D1084+'havelvac 11'!D1243+'havelvac 11'!D1415+'havelvac 11'!D1577+'havelvac 11'!D1780+'havelvac 11'!D1962+'havelvac 11'!D2115</f>
        <v>-86809.900000000009</v>
      </c>
    </row>
    <row r="245" spans="1:3" ht="34.5">
      <c r="A245" s="205" t="s">
        <v>106</v>
      </c>
      <c r="B245" s="151" t="s">
        <v>107</v>
      </c>
      <c r="C245" s="16" t="s">
        <v>135</v>
      </c>
    </row>
    <row r="246" spans="1:3">
      <c r="A246" s="205" t="s">
        <v>108</v>
      </c>
      <c r="B246" s="151" t="s">
        <v>265</v>
      </c>
      <c r="C246" s="34" t="s">
        <v>8</v>
      </c>
    </row>
    <row r="247" spans="1:3" ht="69">
      <c r="A247" s="206" t="s">
        <v>110</v>
      </c>
      <c r="B247" s="133" t="s">
        <v>266</v>
      </c>
      <c r="C247" s="169"/>
    </row>
    <row r="248" spans="1:3" ht="69">
      <c r="A248" s="206" t="s">
        <v>112</v>
      </c>
      <c r="B248" s="133" t="s">
        <v>267</v>
      </c>
      <c r="C248" s="169"/>
    </row>
    <row r="249" spans="1:3">
      <c r="A249" s="206" t="s">
        <v>114</v>
      </c>
      <c r="B249" s="133" t="s">
        <v>161</v>
      </c>
      <c r="C249" s="169"/>
    </row>
    <row r="250" spans="1:3" ht="51.75">
      <c r="A250" s="206" t="s">
        <v>162</v>
      </c>
      <c r="B250" s="133" t="s">
        <v>268</v>
      </c>
      <c r="C250" s="169"/>
    </row>
    <row r="251" spans="1:3">
      <c r="A251" s="595" t="s">
        <v>118</v>
      </c>
      <c r="B251" s="595"/>
      <c r="C251" s="169"/>
    </row>
    <row r="252" spans="1:3">
      <c r="A252" s="594" t="s">
        <v>269</v>
      </c>
      <c r="B252" s="594"/>
      <c r="C252" s="169">
        <f>'havelvac 11'!D81+'havelvac 11'!D375+'havelvac 11'!D530+'havelvac 11'!D620+'havelvac 11'!D762+'havelvac 11'!D933+'havelvac 11'!D1093+'havelvac 11'!D1252+'havelvac 11'!D1424+'havelvac 11'!D1586+'havelvac 11'!D1789+'havelvac 11'!D1971+'havelvac 11'!D2124</f>
        <v>2006</v>
      </c>
    </row>
    <row r="253" spans="1:3">
      <c r="A253" s="594" t="s">
        <v>270</v>
      </c>
      <c r="B253" s="594"/>
      <c r="C253" s="169">
        <f>'havelvac 11'!D82+'havelvac 11'!D376+'havelvac 11'!D531+'havelvac 11'!D621+'havelvac 11'!D763+'havelvac 11'!D934+'havelvac 11'!D1094+'havelvac 11'!D1253+'havelvac 11'!D1425+'havelvac 11'!D1587+'havelvac 11'!D1790+'havelvac 11'!D1972+'havelvac 11'!D2125</f>
        <v>0</v>
      </c>
    </row>
    <row r="254" spans="1:3">
      <c r="A254" s="596" t="s">
        <v>123</v>
      </c>
      <c r="B254" s="596"/>
      <c r="C254" s="169">
        <f>'havelvac 11'!D83+'havelvac 11'!D377+'havelvac 11'!D532+'havelvac 11'!D622+'havelvac 11'!D764+'havelvac 11'!D935+'havelvac 11'!D1095+'havelvac 11'!D1254+'havelvac 11'!D1426+'havelvac 11'!D1588+'havelvac 11'!D1791+'havelvac 11'!D1973+'havelvac 11'!D2126</f>
        <v>30219.300000000003</v>
      </c>
    </row>
    <row r="255" spans="1:3">
      <c r="A255" s="117"/>
      <c r="B255" s="117"/>
    </row>
    <row r="256" spans="1:3" ht="51.75">
      <c r="A256" s="205" t="s">
        <v>106</v>
      </c>
      <c r="B256" s="151" t="s">
        <v>107</v>
      </c>
      <c r="C256" s="24" t="s">
        <v>5</v>
      </c>
    </row>
    <row r="257" spans="1:3">
      <c r="A257" s="205" t="s">
        <v>108</v>
      </c>
      <c r="B257" s="151" t="s">
        <v>271</v>
      </c>
      <c r="C257" s="34" t="s">
        <v>8</v>
      </c>
    </row>
    <row r="258" spans="1:3" ht="57" customHeight="1">
      <c r="A258" s="206" t="s">
        <v>110</v>
      </c>
      <c r="B258" s="133" t="s">
        <v>272</v>
      </c>
      <c r="C258" s="169"/>
    </row>
    <row r="259" spans="1:3" ht="57.75" customHeight="1">
      <c r="A259" s="206" t="s">
        <v>112</v>
      </c>
      <c r="B259" s="133" t="s">
        <v>273</v>
      </c>
      <c r="C259" s="169"/>
    </row>
    <row r="260" spans="1:3" ht="28.5" customHeight="1">
      <c r="A260" s="206" t="s">
        <v>114</v>
      </c>
      <c r="B260" s="133" t="s">
        <v>161</v>
      </c>
      <c r="C260" s="169"/>
    </row>
    <row r="261" spans="1:3" ht="57" customHeight="1">
      <c r="A261" s="206" t="s">
        <v>162</v>
      </c>
      <c r="B261" s="133" t="s">
        <v>274</v>
      </c>
      <c r="C261" s="169"/>
    </row>
    <row r="262" spans="1:3" ht="21" customHeight="1">
      <c r="A262" s="595" t="s">
        <v>118</v>
      </c>
      <c r="B262" s="595"/>
      <c r="C262" s="169"/>
    </row>
    <row r="263" spans="1:3" ht="24" customHeight="1">
      <c r="A263" s="594" t="s">
        <v>367</v>
      </c>
      <c r="B263" s="594"/>
      <c r="C263" s="169">
        <f>'havelvac 11'!D386+'havelvac 11'!D631+'havelvac 11'!D773+'havelvac 11'!D944+'havelvac 11'!D1104+'havelvac 11'!D1263+'havelvac 11'!D1435+'havelvac 11'!D1597+'havelvac 11'!D1800+'havelvac 11'!D1982+'havelvac 11'!D2135</f>
        <v>970</v>
      </c>
    </row>
    <row r="264" spans="1:3" ht="24" customHeight="1">
      <c r="A264" s="594" t="s">
        <v>368</v>
      </c>
      <c r="B264" s="594"/>
      <c r="C264" s="169">
        <f>'havelvac 11'!D387+'havelvac 11'!D632+'havelvac 11'!D774+'havelvac 11'!D945+'havelvac 11'!D1105+'havelvac 11'!D1264+'havelvac 11'!D1436+'havelvac 11'!D1598+'havelvac 11'!D1801+'havelvac 11'!D1983+'havelvac 11'!D2136</f>
        <v>2</v>
      </c>
    </row>
    <row r="265" spans="1:3" ht="24" customHeight="1">
      <c r="A265" s="596" t="s">
        <v>369</v>
      </c>
      <c r="B265" s="596"/>
      <c r="C265" s="169">
        <f>'havelvac 11'!D388+'havelvac 11'!D633+'havelvac 11'!D775+'havelvac 11'!D946+'havelvac 11'!D1106+'havelvac 11'!D1265+'havelvac 11'!D1437+'havelvac 11'!D1599+'havelvac 11'!D1802+'havelvac 11'!D1984+'havelvac 11'!D2137</f>
        <v>-723561.8</v>
      </c>
    </row>
    <row r="267" spans="1:3" ht="48.75" customHeight="1">
      <c r="A267" s="348" t="s">
        <v>106</v>
      </c>
      <c r="B267" s="402" t="s">
        <v>107</v>
      </c>
      <c r="C267" s="363" t="s">
        <v>135</v>
      </c>
    </row>
    <row r="268" spans="1:3" ht="30.75" customHeight="1">
      <c r="A268" s="348" t="s">
        <v>108</v>
      </c>
      <c r="B268" s="402">
        <v>12017</v>
      </c>
      <c r="C268" s="268" t="s">
        <v>178</v>
      </c>
    </row>
    <row r="269" spans="1:3" ht="39" customHeight="1">
      <c r="A269" s="267" t="s">
        <v>110</v>
      </c>
      <c r="B269" s="257" t="s">
        <v>548</v>
      </c>
      <c r="C269" s="269"/>
    </row>
    <row r="270" spans="1:3" ht="39.75" customHeight="1">
      <c r="A270" s="564" t="s">
        <v>112</v>
      </c>
      <c r="B270" s="257" t="s">
        <v>549</v>
      </c>
      <c r="C270" s="267"/>
    </row>
    <row r="271" spans="1:3" ht="39.75" customHeight="1">
      <c r="A271" s="565"/>
      <c r="B271" s="257" t="s">
        <v>550</v>
      </c>
      <c r="C271" s="267"/>
    </row>
    <row r="272" spans="1:3" ht="51" customHeight="1">
      <c r="A272" s="267" t="s">
        <v>114</v>
      </c>
      <c r="B272" s="257" t="s">
        <v>161</v>
      </c>
      <c r="C272" s="268"/>
    </row>
    <row r="273" spans="1:3" s="367" customFormat="1" ht="39" customHeight="1">
      <c r="A273" s="595" t="s">
        <v>118</v>
      </c>
      <c r="B273" s="595"/>
      <c r="C273" s="268"/>
    </row>
    <row r="274" spans="1:3" ht="44.25" customHeight="1">
      <c r="A274" s="267" t="s">
        <v>162</v>
      </c>
      <c r="B274" s="257" t="s">
        <v>551</v>
      </c>
      <c r="C274" s="73">
        <v>-57</v>
      </c>
    </row>
    <row r="275" spans="1:3" ht="44.25" customHeight="1">
      <c r="A275" s="566" t="s">
        <v>552</v>
      </c>
      <c r="B275" s="566"/>
      <c r="C275" s="73">
        <v>628</v>
      </c>
    </row>
    <row r="276" spans="1:3" ht="26.25" customHeight="1">
      <c r="A276" s="566" t="s">
        <v>270</v>
      </c>
      <c r="B276" s="566"/>
      <c r="C276" s="73"/>
    </row>
    <row r="277" spans="1:3" ht="26.25" customHeight="1">
      <c r="A277" s="567" t="s">
        <v>123</v>
      </c>
      <c r="B277" s="567"/>
      <c r="C277" s="73">
        <v>-11733.377</v>
      </c>
    </row>
    <row r="279" spans="1:3" ht="45" customHeight="1">
      <c r="A279" s="205" t="s">
        <v>106</v>
      </c>
      <c r="B279" s="151" t="s">
        <v>107</v>
      </c>
      <c r="C279" s="16" t="s">
        <v>135</v>
      </c>
    </row>
    <row r="280" spans="1:3" ht="28.5" customHeight="1">
      <c r="A280" s="205" t="s">
        <v>370</v>
      </c>
      <c r="B280" s="151" t="s">
        <v>301</v>
      </c>
      <c r="C280" s="34" t="s">
        <v>8</v>
      </c>
    </row>
    <row r="281" spans="1:3" ht="41.25" customHeight="1">
      <c r="A281" s="206" t="s">
        <v>125</v>
      </c>
      <c r="B281" s="133" t="s">
        <v>373</v>
      </c>
      <c r="C281" s="169"/>
    </row>
    <row r="282" spans="1:3" ht="74.25" customHeight="1">
      <c r="A282" s="206" t="s">
        <v>127</v>
      </c>
      <c r="B282" s="133" t="s">
        <v>374</v>
      </c>
      <c r="C282" s="169"/>
    </row>
    <row r="283" spans="1:3" ht="27.75" customHeight="1">
      <c r="A283" s="206" t="s">
        <v>371</v>
      </c>
      <c r="B283" s="133" t="s">
        <v>375</v>
      </c>
      <c r="C283" s="169"/>
    </row>
    <row r="284" spans="1:3" ht="75.75" customHeight="1">
      <c r="A284" s="206" t="s">
        <v>372</v>
      </c>
      <c r="B284" s="133" t="s">
        <v>395</v>
      </c>
      <c r="C284" s="169"/>
    </row>
    <row r="285" spans="1:3" ht="23.25" customHeight="1">
      <c r="A285" s="595" t="s">
        <v>118</v>
      </c>
      <c r="B285" s="595"/>
      <c r="C285" s="169"/>
    </row>
    <row r="286" spans="1:3" ht="40.5" customHeight="1">
      <c r="A286" s="594" t="s">
        <v>376</v>
      </c>
      <c r="B286" s="594"/>
      <c r="C286" s="169">
        <f>'havelvac 11'!D397+'havelvac 11'!D642+'havelvac 11'!D784+'havelvac 11'!D955+'havelvac 11'!D1115+'havelvac 11'!D1274+'havelvac 11'!D1446+'havelvac 11'!D1608+'havelvac 11'!D1822+'havelvac 11'!D1993+'havelvac 11'!D2146</f>
        <v>-38</v>
      </c>
    </row>
    <row r="287" spans="1:3" ht="28.5" customHeight="1">
      <c r="A287" s="596" t="s">
        <v>123</v>
      </c>
      <c r="B287" s="596"/>
      <c r="C287" s="169">
        <f>'havelvac 11'!D398+'havelvac 11'!D643+'havelvac 11'!D785+'havelvac 11'!D956+'havelvac 11'!D1116+'havelvac 11'!D1275+'havelvac 11'!D1447+'havelvac 11'!D1609+'havelvac 11'!D1823+'havelvac 11'!D1994+'havelvac 11'!D2147</f>
        <v>-28787.699999999997</v>
      </c>
    </row>
    <row r="289" spans="1:3" ht="27.75" customHeight="1">
      <c r="A289" s="4" t="s">
        <v>167</v>
      </c>
      <c r="B289" s="598" t="s">
        <v>168</v>
      </c>
      <c r="C289" s="598"/>
    </row>
    <row r="290" spans="1:3" ht="27.75" customHeight="1">
      <c r="A290" s="9" t="s">
        <v>169</v>
      </c>
      <c r="B290" s="577" t="s">
        <v>170</v>
      </c>
      <c r="C290" s="577"/>
    </row>
    <row r="291" spans="1:3">
      <c r="C291" s="49"/>
    </row>
    <row r="292" spans="1:3">
      <c r="A292" s="580" t="s">
        <v>171</v>
      </c>
      <c r="B292" s="580"/>
      <c r="C292" s="580"/>
    </row>
    <row r="293" spans="1:3">
      <c r="A293" s="83"/>
      <c r="B293" s="83"/>
      <c r="C293" s="83"/>
    </row>
    <row r="294" spans="1:3" ht="43.5" customHeight="1">
      <c r="A294" s="131" t="s">
        <v>106</v>
      </c>
      <c r="B294" s="111" t="s">
        <v>169</v>
      </c>
      <c r="C294" s="29" t="s">
        <v>391</v>
      </c>
    </row>
    <row r="295" spans="1:3">
      <c r="A295" s="131" t="s">
        <v>108</v>
      </c>
      <c r="B295" s="111" t="s">
        <v>109</v>
      </c>
      <c r="C295" s="46" t="s">
        <v>8</v>
      </c>
    </row>
    <row r="296" spans="1:3" ht="25.5" customHeight="1">
      <c r="A296" s="132" t="s">
        <v>110</v>
      </c>
      <c r="B296" s="115" t="s">
        <v>346</v>
      </c>
      <c r="C296" s="65"/>
    </row>
    <row r="297" spans="1:3" ht="57.75" customHeight="1">
      <c r="A297" s="132" t="s">
        <v>112</v>
      </c>
      <c r="B297" s="115" t="s">
        <v>347</v>
      </c>
      <c r="C297" s="65"/>
    </row>
    <row r="298" spans="1:3" ht="21.75" customHeight="1">
      <c r="A298" s="132" t="s">
        <v>114</v>
      </c>
      <c r="B298" s="115" t="s">
        <v>115</v>
      </c>
      <c r="C298" s="65"/>
    </row>
    <row r="299" spans="1:3" ht="34.5">
      <c r="A299" s="132" t="s">
        <v>116</v>
      </c>
      <c r="B299" s="115" t="s">
        <v>348</v>
      </c>
      <c r="C299" s="65"/>
    </row>
    <row r="300" spans="1:3" ht="23.25" customHeight="1">
      <c r="A300" s="505" t="s">
        <v>118</v>
      </c>
      <c r="B300" s="505"/>
      <c r="C300" s="65"/>
    </row>
    <row r="301" spans="1:3">
      <c r="A301" s="569" t="s">
        <v>349</v>
      </c>
      <c r="B301" s="569"/>
      <c r="C301" s="65"/>
    </row>
    <row r="302" spans="1:3">
      <c r="A302" s="569" t="s">
        <v>350</v>
      </c>
      <c r="B302" s="569"/>
      <c r="C302" s="65"/>
    </row>
    <row r="303" spans="1:3">
      <c r="A303" s="569" t="s">
        <v>119</v>
      </c>
      <c r="B303" s="569"/>
      <c r="C303" s="65"/>
    </row>
    <row r="304" spans="1:3">
      <c r="A304" s="569" t="s">
        <v>120</v>
      </c>
      <c r="B304" s="569"/>
      <c r="C304" s="65"/>
    </row>
    <row r="305" spans="1:3">
      <c r="A305" s="597" t="s">
        <v>123</v>
      </c>
      <c r="B305" s="597"/>
      <c r="C305" s="207">
        <f>'havelvac 11'!D1627</f>
        <v>6708</v>
      </c>
    </row>
    <row r="306" spans="1:3">
      <c r="A306" s="83"/>
      <c r="B306" s="83"/>
      <c r="C306" s="83"/>
    </row>
    <row r="307" spans="1:3">
      <c r="A307" s="83"/>
      <c r="B307" s="83"/>
      <c r="C307" s="83"/>
    </row>
    <row r="308" spans="1:3" ht="54.75" customHeight="1">
      <c r="A308" s="205" t="s">
        <v>106</v>
      </c>
      <c r="B308" s="151" t="s">
        <v>169</v>
      </c>
      <c r="C308" s="24" t="s">
        <v>5</v>
      </c>
    </row>
    <row r="309" spans="1:3" ht="35.25" customHeight="1">
      <c r="A309" s="205" t="s">
        <v>108</v>
      </c>
      <c r="B309" s="151" t="s">
        <v>257</v>
      </c>
      <c r="C309" s="34" t="s">
        <v>8</v>
      </c>
    </row>
    <row r="310" spans="1:3" ht="61.9" customHeight="1">
      <c r="A310" s="206" t="s">
        <v>110</v>
      </c>
      <c r="B310" s="133" t="s">
        <v>276</v>
      </c>
      <c r="C310" s="169"/>
    </row>
    <row r="311" spans="1:3" ht="61.9" customHeight="1">
      <c r="A311" s="206" t="s">
        <v>112</v>
      </c>
      <c r="B311" s="133" t="s">
        <v>277</v>
      </c>
      <c r="C311" s="169"/>
    </row>
    <row r="312" spans="1:3">
      <c r="A312" s="206" t="s">
        <v>114</v>
      </c>
      <c r="B312" s="133" t="s">
        <v>161</v>
      </c>
      <c r="C312" s="169"/>
    </row>
    <row r="313" spans="1:3" ht="44.45" customHeight="1">
      <c r="A313" s="206" t="s">
        <v>278</v>
      </c>
      <c r="B313" s="133" t="s">
        <v>279</v>
      </c>
      <c r="C313" s="169"/>
    </row>
    <row r="314" spans="1:3">
      <c r="A314" s="595" t="s">
        <v>118</v>
      </c>
      <c r="B314" s="595"/>
      <c r="C314" s="169"/>
    </row>
    <row r="315" spans="1:3" ht="42" customHeight="1">
      <c r="A315" s="594" t="s">
        <v>280</v>
      </c>
      <c r="B315" s="594"/>
      <c r="C315" s="169">
        <f>'havelvac 11'!D97+'havelvac 11'!D412+'havelvac 11'!D799+'havelvac 11'!D970+'havelvac 11'!D1130+'havelvac 11'!D1289+'havelvac 11'!D1462+'havelvac 11'!D1636+'havelvac 11'!D1837+'havelvac 11'!D2161</f>
        <v>2</v>
      </c>
    </row>
    <row r="316" spans="1:3" ht="43.15" customHeight="1">
      <c r="A316" s="594" t="s">
        <v>281</v>
      </c>
      <c r="B316" s="594"/>
      <c r="C316" s="169">
        <f>'havelvac 11'!D98+'havelvac 11'!D413+'havelvac 11'!D800+'havelvac 11'!D971+'havelvac 11'!D1131+'havelvac 11'!D1290+'havelvac 11'!D1463+'havelvac 11'!D1637+'havelvac 11'!D1838+'havelvac 11'!D2162</f>
        <v>4</v>
      </c>
    </row>
    <row r="317" spans="1:3" ht="36" customHeight="1">
      <c r="A317" s="594" t="s">
        <v>282</v>
      </c>
      <c r="B317" s="594"/>
      <c r="C317" s="169">
        <f>'havelvac 11'!D99+'havelvac 11'!D414+'havelvac 11'!D801+'havelvac 11'!D972+'havelvac 11'!D1132+'havelvac 11'!D1291+'havelvac 11'!D1464+'havelvac 11'!D1638+'havelvac 11'!D1839+'havelvac 11'!D2163</f>
        <v>5</v>
      </c>
    </row>
    <row r="318" spans="1:3" ht="34.9" customHeight="1">
      <c r="A318" s="596" t="s">
        <v>123</v>
      </c>
      <c r="B318" s="596"/>
      <c r="C318" s="169">
        <f>'havelvac 11'!D100+'havelvac 11'!D415+'havelvac 11'!D802+'havelvac 11'!D973+'havelvac 11'!D1133+'havelvac 11'!D1292+'havelvac 11'!D1465+'havelvac 11'!D1639+'havelvac 11'!D1840+'havelvac 11'!D2164</f>
        <v>-2352.9</v>
      </c>
    </row>
    <row r="320" spans="1:3">
      <c r="A320" s="4" t="s">
        <v>167</v>
      </c>
      <c r="B320" s="598" t="s">
        <v>168</v>
      </c>
      <c r="C320" s="598"/>
    </row>
    <row r="321" spans="1:3" ht="31.9" customHeight="1">
      <c r="A321" s="9" t="s">
        <v>468</v>
      </c>
      <c r="B321" s="577" t="s">
        <v>469</v>
      </c>
      <c r="C321" s="577"/>
    </row>
    <row r="323" spans="1:3" ht="21" customHeight="1">
      <c r="A323" s="580" t="s">
        <v>171</v>
      </c>
      <c r="B323" s="580"/>
      <c r="C323" s="580"/>
    </row>
    <row r="324" spans="1:3" s="367" customFormat="1" ht="21" customHeight="1">
      <c r="A324" s="374"/>
      <c r="B324" s="374"/>
      <c r="C324" s="374"/>
    </row>
    <row r="325" spans="1:3" s="367" customFormat="1" ht="53.25" customHeight="1">
      <c r="A325" s="369" t="s">
        <v>106</v>
      </c>
      <c r="B325" s="369" t="s">
        <v>468</v>
      </c>
      <c r="C325" s="370" t="s">
        <v>135</v>
      </c>
    </row>
    <row r="326" spans="1:3" s="367" customFormat="1" ht="21" customHeight="1">
      <c r="A326" s="369" t="s">
        <v>108</v>
      </c>
      <c r="B326" s="369" t="s">
        <v>141</v>
      </c>
      <c r="C326" s="365" t="s">
        <v>8</v>
      </c>
    </row>
    <row r="327" spans="1:3" s="367" customFormat="1" ht="43.5" customHeight="1">
      <c r="A327" s="379" t="s">
        <v>110</v>
      </c>
      <c r="B327" s="379" t="s">
        <v>575</v>
      </c>
      <c r="C327" s="369"/>
    </row>
    <row r="328" spans="1:3" s="367" customFormat="1" ht="43.5" customHeight="1">
      <c r="A328" s="379" t="s">
        <v>112</v>
      </c>
      <c r="B328" s="379" t="s">
        <v>576</v>
      </c>
      <c r="C328" s="369"/>
    </row>
    <row r="329" spans="1:3" s="367" customFormat="1" ht="37.5" customHeight="1">
      <c r="A329" s="379" t="s">
        <v>114</v>
      </c>
      <c r="B329" s="379" t="s">
        <v>115</v>
      </c>
      <c r="C329" s="369"/>
    </row>
    <row r="330" spans="1:3" s="367" customFormat="1" ht="77.25" customHeight="1">
      <c r="A330" s="379" t="s">
        <v>470</v>
      </c>
      <c r="B330" s="379" t="s">
        <v>590</v>
      </c>
      <c r="C330" s="369"/>
    </row>
    <row r="331" spans="1:3" s="367" customFormat="1" ht="30" customHeight="1">
      <c r="A331" s="602" t="s">
        <v>118</v>
      </c>
      <c r="B331" s="603"/>
      <c r="C331" s="349"/>
    </row>
    <row r="332" spans="1:3" s="367" customFormat="1" ht="45" customHeight="1">
      <c r="A332" s="379" t="s">
        <v>578</v>
      </c>
      <c r="B332" s="379"/>
      <c r="C332" s="169">
        <f>'havelvac 11'!D429</f>
        <v>0</v>
      </c>
    </row>
    <row r="333" spans="1:3" s="367" customFormat="1" ht="45" customHeight="1">
      <c r="A333" s="379" t="s">
        <v>579</v>
      </c>
      <c r="B333" s="379"/>
      <c r="C333" s="169">
        <f>'havelvac 11'!D430</f>
        <v>0</v>
      </c>
    </row>
    <row r="334" spans="1:3" s="367" customFormat="1" ht="45" customHeight="1">
      <c r="A334" s="379" t="s">
        <v>580</v>
      </c>
      <c r="B334" s="379"/>
      <c r="C334" s="169">
        <f>'havelvac 11'!D431</f>
        <v>0</v>
      </c>
    </row>
    <row r="335" spans="1:3" s="367" customFormat="1" ht="45" customHeight="1">
      <c r="A335" s="379" t="s">
        <v>581</v>
      </c>
      <c r="B335" s="379"/>
      <c r="C335" s="169">
        <f>'havelvac 11'!D432</f>
        <v>0</v>
      </c>
    </row>
    <row r="336" spans="1:3" s="367" customFormat="1" ht="45" customHeight="1">
      <c r="A336" s="379" t="s">
        <v>582</v>
      </c>
      <c r="B336" s="379"/>
      <c r="C336" s="169">
        <f>'havelvac 11'!D433</f>
        <v>0</v>
      </c>
    </row>
    <row r="337" spans="1:3" s="367" customFormat="1" ht="52.5" customHeight="1">
      <c r="A337" s="379" t="s">
        <v>583</v>
      </c>
      <c r="B337" s="379"/>
      <c r="C337" s="169">
        <f>'havelvac 11'!D434</f>
        <v>0</v>
      </c>
    </row>
    <row r="338" spans="1:3" s="367" customFormat="1" ht="52.5" customHeight="1">
      <c r="A338" s="379" t="s">
        <v>584</v>
      </c>
      <c r="B338" s="379"/>
      <c r="C338" s="169">
        <f>'havelvac 11'!D435</f>
        <v>0</v>
      </c>
    </row>
    <row r="339" spans="1:3" s="367" customFormat="1" ht="52.5" customHeight="1">
      <c r="A339" s="379" t="s">
        <v>585</v>
      </c>
      <c r="B339" s="379"/>
      <c r="C339" s="169">
        <f>'havelvac 11'!D436</f>
        <v>0</v>
      </c>
    </row>
    <row r="340" spans="1:3" s="367" customFormat="1" ht="52.5" customHeight="1">
      <c r="A340" s="379" t="s">
        <v>586</v>
      </c>
      <c r="B340" s="379"/>
      <c r="C340" s="169">
        <f>'havelvac 11'!D437</f>
        <v>0</v>
      </c>
    </row>
    <row r="341" spans="1:3" s="367" customFormat="1" ht="52.5" customHeight="1">
      <c r="A341" s="379" t="s">
        <v>587</v>
      </c>
      <c r="B341" s="379"/>
      <c r="C341" s="169">
        <f>'havelvac 11'!D438</f>
        <v>0</v>
      </c>
    </row>
    <row r="342" spans="1:3" s="367" customFormat="1" ht="52.5" customHeight="1">
      <c r="A342" s="379" t="s">
        <v>588</v>
      </c>
      <c r="B342" s="379"/>
      <c r="C342" s="169">
        <f>'havelvac 11'!D439</f>
        <v>0</v>
      </c>
    </row>
    <row r="343" spans="1:3" s="367" customFormat="1" ht="52.5" customHeight="1">
      <c r="A343" s="379" t="s">
        <v>589</v>
      </c>
      <c r="B343" s="379"/>
      <c r="C343" s="169">
        <f>'havelvac 11'!D440</f>
        <v>0</v>
      </c>
    </row>
    <row r="344" spans="1:3" s="367" customFormat="1" ht="52.5" customHeight="1">
      <c r="A344" s="379" t="s">
        <v>123</v>
      </c>
      <c r="B344" s="379"/>
      <c r="C344" s="169">
        <f>'havelvac 11'!D441</f>
        <v>-45000</v>
      </c>
    </row>
    <row r="346" spans="1:3" ht="36" customHeight="1">
      <c r="A346" s="112" t="s">
        <v>106</v>
      </c>
      <c r="B346" s="209" t="s">
        <v>468</v>
      </c>
      <c r="C346" s="70" t="s">
        <v>135</v>
      </c>
    </row>
    <row r="347" spans="1:3" ht="30" customHeight="1">
      <c r="A347" s="112" t="s">
        <v>108</v>
      </c>
      <c r="B347" s="209" t="s">
        <v>289</v>
      </c>
      <c r="C347" s="46" t="s">
        <v>8</v>
      </c>
    </row>
    <row r="348" spans="1:3" ht="39.6" customHeight="1">
      <c r="A348" s="116" t="s">
        <v>110</v>
      </c>
      <c r="B348" s="210" t="s">
        <v>471</v>
      </c>
      <c r="C348" s="208"/>
    </row>
    <row r="349" spans="1:3" ht="39.6" customHeight="1">
      <c r="A349" s="116" t="s">
        <v>112</v>
      </c>
      <c r="B349" s="115" t="s">
        <v>472</v>
      </c>
      <c r="C349" s="208"/>
    </row>
    <row r="350" spans="1:3">
      <c r="A350" s="116" t="s">
        <v>114</v>
      </c>
      <c r="B350" s="115" t="s">
        <v>161</v>
      </c>
      <c r="C350" s="208"/>
    </row>
    <row r="351" spans="1:3" ht="51.75">
      <c r="A351" s="116" t="s">
        <v>470</v>
      </c>
      <c r="B351" s="115" t="s">
        <v>473</v>
      </c>
      <c r="C351" s="208"/>
    </row>
    <row r="352" spans="1:3">
      <c r="A352" s="591" t="s">
        <v>118</v>
      </c>
      <c r="B352" s="591"/>
      <c r="C352" s="208"/>
    </row>
    <row r="353" spans="1:3" ht="28.5" customHeight="1">
      <c r="A353" s="569" t="s">
        <v>474</v>
      </c>
      <c r="B353" s="569"/>
      <c r="C353" s="376">
        <f>'havelvac 11'!D451</f>
        <v>0</v>
      </c>
    </row>
    <row r="354" spans="1:3" ht="28.5" customHeight="1">
      <c r="A354" s="578" t="s">
        <v>123</v>
      </c>
      <c r="B354" s="578"/>
      <c r="C354" s="110">
        <f>'havelvac 11'!D452</f>
        <v>-400000</v>
      </c>
    </row>
    <row r="356" spans="1:3" ht="24" customHeight="1">
      <c r="A356" s="131" t="s">
        <v>167</v>
      </c>
      <c r="B356" s="601" t="s">
        <v>168</v>
      </c>
      <c r="C356" s="601"/>
    </row>
    <row r="357" spans="1:3" ht="21.75" customHeight="1">
      <c r="A357" s="115" t="s">
        <v>475</v>
      </c>
      <c r="B357" s="569" t="s">
        <v>476</v>
      </c>
      <c r="C357" s="569"/>
    </row>
    <row r="358" spans="1:3">
      <c r="C358" s="201"/>
    </row>
    <row r="359" spans="1:3">
      <c r="A359" s="580" t="s">
        <v>171</v>
      </c>
      <c r="B359" s="580"/>
      <c r="C359" s="580"/>
    </row>
    <row r="360" spans="1:3">
      <c r="C360" s="201"/>
    </row>
    <row r="361" spans="1:3" ht="50.25" customHeight="1">
      <c r="A361" s="112" t="s">
        <v>106</v>
      </c>
      <c r="B361" s="377" t="s">
        <v>475</v>
      </c>
      <c r="C361" s="70" t="s">
        <v>135</v>
      </c>
    </row>
    <row r="362" spans="1:3" ht="31.5" customHeight="1">
      <c r="A362" s="112" t="s">
        <v>108</v>
      </c>
      <c r="B362" s="377" t="s">
        <v>130</v>
      </c>
      <c r="C362" s="46" t="s">
        <v>8</v>
      </c>
    </row>
    <row r="363" spans="1:3" ht="63" customHeight="1">
      <c r="A363" s="116" t="s">
        <v>110</v>
      </c>
      <c r="B363" s="379" t="s">
        <v>477</v>
      </c>
      <c r="C363" s="208"/>
    </row>
    <row r="364" spans="1:3" ht="75.75" customHeight="1">
      <c r="A364" s="116" t="s">
        <v>112</v>
      </c>
      <c r="B364" s="379" t="s">
        <v>478</v>
      </c>
      <c r="C364" s="208"/>
    </row>
    <row r="365" spans="1:3" ht="28.5" customHeight="1">
      <c r="A365" s="116" t="s">
        <v>114</v>
      </c>
      <c r="B365" s="115" t="s">
        <v>115</v>
      </c>
      <c r="C365" s="208"/>
    </row>
    <row r="366" spans="1:3" ht="51.75" customHeight="1">
      <c r="A366" s="116" t="s">
        <v>479</v>
      </c>
      <c r="B366" s="115" t="s">
        <v>480</v>
      </c>
      <c r="C366" s="208"/>
    </row>
    <row r="367" spans="1:3" ht="27.75" customHeight="1">
      <c r="A367" s="591" t="s">
        <v>118</v>
      </c>
      <c r="B367" s="591"/>
      <c r="C367" s="208"/>
    </row>
    <row r="368" spans="1:3" ht="37.9" customHeight="1">
      <c r="A368" s="569" t="s">
        <v>596</v>
      </c>
      <c r="B368" s="569"/>
      <c r="C368" s="392">
        <f>'havelvac 11'!D466</f>
        <v>0</v>
      </c>
    </row>
    <row r="369" spans="1:3" ht="45.6" customHeight="1">
      <c r="A369" s="569" t="s">
        <v>481</v>
      </c>
      <c r="B369" s="569"/>
      <c r="C369" s="392">
        <f>'havelvac 11'!D467</f>
        <v>0</v>
      </c>
    </row>
    <row r="370" spans="1:3" ht="45.6" customHeight="1">
      <c r="A370" s="569" t="s">
        <v>482</v>
      </c>
      <c r="B370" s="569"/>
      <c r="C370" s="392">
        <f>'havelvac 11'!D468</f>
        <v>0</v>
      </c>
    </row>
    <row r="371" spans="1:3" ht="45.6" customHeight="1">
      <c r="A371" s="569" t="s">
        <v>483</v>
      </c>
      <c r="B371" s="569"/>
      <c r="C371" s="392">
        <f>'havelvac 11'!D469</f>
        <v>0</v>
      </c>
    </row>
    <row r="372" spans="1:3" ht="54" customHeight="1">
      <c r="A372" s="569" t="s">
        <v>484</v>
      </c>
      <c r="B372" s="569"/>
      <c r="C372" s="392">
        <f>'havelvac 11'!D470</f>
        <v>0</v>
      </c>
    </row>
    <row r="373" spans="1:3" ht="45.6" customHeight="1">
      <c r="A373" s="569" t="s">
        <v>485</v>
      </c>
      <c r="B373" s="569"/>
      <c r="C373" s="392">
        <f>'havelvac 11'!D471</f>
        <v>0</v>
      </c>
    </row>
    <row r="374" spans="1:3" ht="64.5" customHeight="1">
      <c r="A374" s="569" t="s">
        <v>486</v>
      </c>
      <c r="B374" s="569"/>
      <c r="C374" s="392">
        <f>'havelvac 11'!D472</f>
        <v>0</v>
      </c>
    </row>
    <row r="375" spans="1:3" ht="25.9" customHeight="1">
      <c r="A375" s="578" t="s">
        <v>123</v>
      </c>
      <c r="B375" s="578"/>
      <c r="C375" s="208">
        <f>'havelvac 11'!D473</f>
        <v>-40000</v>
      </c>
    </row>
    <row r="378" spans="1:3" ht="34.5">
      <c r="A378" s="388" t="s">
        <v>106</v>
      </c>
      <c r="B378" s="389" t="s">
        <v>475</v>
      </c>
      <c r="C378" s="70" t="s">
        <v>135</v>
      </c>
    </row>
    <row r="379" spans="1:3" ht="40.5" customHeight="1">
      <c r="A379" s="388" t="s">
        <v>108</v>
      </c>
      <c r="B379" s="389" t="s">
        <v>141</v>
      </c>
      <c r="C379" s="46" t="s">
        <v>8</v>
      </c>
    </row>
    <row r="380" spans="1:3" ht="40.15" customHeight="1">
      <c r="A380" s="116" t="s">
        <v>110</v>
      </c>
      <c r="B380" s="264" t="s">
        <v>487</v>
      </c>
      <c r="C380" s="208"/>
    </row>
    <row r="381" spans="1:3" ht="99" customHeight="1">
      <c r="A381" s="116" t="s">
        <v>112</v>
      </c>
      <c r="B381" s="115" t="s">
        <v>488</v>
      </c>
      <c r="C381" s="208"/>
    </row>
    <row r="382" spans="1:3" ht="28.15" customHeight="1">
      <c r="A382" s="116" t="s">
        <v>114</v>
      </c>
      <c r="B382" s="115" t="s">
        <v>115</v>
      </c>
      <c r="C382" s="208"/>
    </row>
    <row r="383" spans="1:3" ht="50.45" customHeight="1">
      <c r="A383" s="116" t="s">
        <v>479</v>
      </c>
      <c r="B383" s="115" t="s">
        <v>489</v>
      </c>
      <c r="C383" s="208"/>
    </row>
    <row r="384" spans="1:3" ht="30.75" customHeight="1">
      <c r="A384" s="591" t="s">
        <v>118</v>
      </c>
      <c r="B384" s="591"/>
      <c r="C384" s="208"/>
    </row>
    <row r="385" spans="1:3" ht="31.5" customHeight="1">
      <c r="A385" s="569" t="s">
        <v>490</v>
      </c>
      <c r="B385" s="569"/>
      <c r="C385" s="208"/>
    </row>
    <row r="386" spans="1:3" ht="31.5" customHeight="1">
      <c r="A386" s="569" t="s">
        <v>491</v>
      </c>
      <c r="B386" s="569"/>
      <c r="C386" s="208">
        <f>'havelvac 11'!D483</f>
        <v>0</v>
      </c>
    </row>
    <row r="387" spans="1:3" ht="31.5" customHeight="1">
      <c r="A387" s="578" t="s">
        <v>123</v>
      </c>
      <c r="B387" s="578"/>
      <c r="C387" s="208">
        <f>'havelvac 11'!D484</f>
        <v>-25000</v>
      </c>
    </row>
    <row r="389" spans="1:3" ht="45" customHeight="1">
      <c r="A389" s="112" t="s">
        <v>106</v>
      </c>
      <c r="B389" s="111" t="s">
        <v>475</v>
      </c>
      <c r="C389" s="29" t="s">
        <v>391</v>
      </c>
    </row>
    <row r="390" spans="1:3">
      <c r="A390" s="112" t="s">
        <v>108</v>
      </c>
      <c r="B390" s="111" t="s">
        <v>147</v>
      </c>
      <c r="C390" s="46" t="s">
        <v>8</v>
      </c>
    </row>
    <row r="391" spans="1:3" ht="41.45" customHeight="1">
      <c r="A391" s="116" t="s">
        <v>110</v>
      </c>
      <c r="B391" s="115" t="s">
        <v>492</v>
      </c>
      <c r="C391" s="208"/>
    </row>
    <row r="392" spans="1:3" ht="41.45" customHeight="1">
      <c r="A392" s="116" t="s">
        <v>112</v>
      </c>
      <c r="B392" s="115" t="s">
        <v>493</v>
      </c>
      <c r="C392" s="208"/>
    </row>
    <row r="393" spans="1:3" ht="36.75" customHeight="1">
      <c r="A393" s="116" t="s">
        <v>114</v>
      </c>
      <c r="B393" s="115" t="s">
        <v>115</v>
      </c>
      <c r="C393" s="208"/>
    </row>
    <row r="394" spans="1:3" ht="34.5">
      <c r="A394" s="116" t="s">
        <v>116</v>
      </c>
      <c r="B394" s="115" t="s">
        <v>172</v>
      </c>
      <c r="C394" s="208"/>
    </row>
    <row r="395" spans="1:3" ht="28.5" customHeight="1">
      <c r="A395" s="591" t="s">
        <v>118</v>
      </c>
      <c r="B395" s="591"/>
      <c r="C395" s="208"/>
    </row>
    <row r="396" spans="1:3" ht="25.5" customHeight="1">
      <c r="A396" s="569" t="s">
        <v>494</v>
      </c>
      <c r="B396" s="569"/>
      <c r="C396" s="208">
        <f>'havelvac 11'!D1653</f>
        <v>0</v>
      </c>
    </row>
    <row r="397" spans="1:3" ht="41.25" customHeight="1">
      <c r="A397" s="569" t="s">
        <v>495</v>
      </c>
      <c r="B397" s="569"/>
      <c r="C397" s="208">
        <f>'havelvac 11'!D1654</f>
        <v>10</v>
      </c>
    </row>
    <row r="398" spans="1:3" ht="41.25" customHeight="1">
      <c r="A398" s="569" t="s">
        <v>496</v>
      </c>
      <c r="B398" s="569"/>
      <c r="C398" s="208">
        <f>'havelvac 11'!D1655</f>
        <v>2</v>
      </c>
    </row>
    <row r="399" spans="1:3" ht="41.25" customHeight="1">
      <c r="A399" s="569" t="s">
        <v>497</v>
      </c>
      <c r="B399" s="569"/>
      <c r="C399" s="208">
        <f>'havelvac 11'!D1656</f>
        <v>0</v>
      </c>
    </row>
    <row r="400" spans="1:3" ht="41.25" customHeight="1">
      <c r="A400" s="569" t="s">
        <v>498</v>
      </c>
      <c r="B400" s="569"/>
      <c r="C400" s="208">
        <f>'havelvac 11'!D1657</f>
        <v>0</v>
      </c>
    </row>
    <row r="401" spans="1:3" ht="29.45" customHeight="1">
      <c r="A401" s="578" t="s">
        <v>123</v>
      </c>
      <c r="B401" s="578"/>
      <c r="C401" s="208">
        <f>'havelvac 11'!D1658</f>
        <v>16298</v>
      </c>
    </row>
    <row r="404" spans="1:3" ht="24" customHeight="1">
      <c r="A404" s="391" t="s">
        <v>167</v>
      </c>
      <c r="B404" s="604" t="s">
        <v>168</v>
      </c>
      <c r="C404" s="604"/>
    </row>
    <row r="405" spans="1:3" ht="24" customHeight="1">
      <c r="A405" s="390" t="s">
        <v>283</v>
      </c>
      <c r="B405" s="599" t="s">
        <v>284</v>
      </c>
      <c r="C405" s="599"/>
    </row>
    <row r="407" spans="1:3">
      <c r="A407" s="600" t="s">
        <v>171</v>
      </c>
      <c r="B407" s="600"/>
      <c r="C407" s="600"/>
    </row>
    <row r="409" spans="1:3" ht="51.75">
      <c r="A409" s="205" t="s">
        <v>106</v>
      </c>
      <c r="B409" s="151" t="s">
        <v>283</v>
      </c>
      <c r="C409" s="7" t="s">
        <v>5</v>
      </c>
    </row>
    <row r="410" spans="1:3">
      <c r="A410" s="205" t="s">
        <v>108</v>
      </c>
      <c r="B410" s="151" t="s">
        <v>109</v>
      </c>
      <c r="C410" s="35" t="s">
        <v>8</v>
      </c>
    </row>
    <row r="411" spans="1:3" ht="34.5">
      <c r="A411" s="206" t="s">
        <v>110</v>
      </c>
      <c r="B411" s="133" t="s">
        <v>285</v>
      </c>
      <c r="C411" s="169"/>
    </row>
    <row r="412" spans="1:3" ht="69">
      <c r="A412" s="206" t="s">
        <v>112</v>
      </c>
      <c r="B412" s="133" t="s">
        <v>286</v>
      </c>
      <c r="C412" s="169"/>
    </row>
    <row r="413" spans="1:3">
      <c r="A413" s="206" t="s">
        <v>114</v>
      </c>
      <c r="B413" s="133" t="s">
        <v>115</v>
      </c>
      <c r="C413" s="169"/>
    </row>
    <row r="414" spans="1:3" ht="86.25">
      <c r="A414" s="206" t="s">
        <v>116</v>
      </c>
      <c r="B414" s="133" t="s">
        <v>287</v>
      </c>
      <c r="C414" s="169"/>
    </row>
    <row r="415" spans="1:3">
      <c r="A415" s="595" t="s">
        <v>118</v>
      </c>
      <c r="B415" s="595"/>
      <c r="C415" s="169"/>
    </row>
    <row r="416" spans="1:3">
      <c r="A416" s="594" t="s">
        <v>288</v>
      </c>
      <c r="B416" s="594"/>
      <c r="C416" s="169">
        <f>'havelvac 11'!D498+'havelvac 11'!D657+'havelvac 11'!D816+'havelvac 11'!D987+'havelvac 11'!D1147+'havelvac 11'!D1306+'havelvac 11'!D1479+'havelvac 11'!D1672+'havelvac 11'!D1854+'havelvac 11'!D2008+'havelvac 11'!D2178</f>
        <v>29.6</v>
      </c>
    </row>
    <row r="417" spans="1:3">
      <c r="A417" s="594" t="s">
        <v>156</v>
      </c>
      <c r="B417" s="594"/>
      <c r="C417" s="169">
        <f>'havelvac 11'!D499+'havelvac 11'!D658+'havelvac 11'!D817+'havelvac 11'!D988+'havelvac 11'!D1148+'havelvac 11'!D1307+'havelvac 11'!D1480+'havelvac 11'!D1673+'havelvac 11'!D1855+'havelvac 11'!D2009+'havelvac 11'!D2179</f>
        <v>-1454</v>
      </c>
    </row>
    <row r="418" spans="1:3">
      <c r="A418" s="594" t="s">
        <v>119</v>
      </c>
      <c r="B418" s="594"/>
      <c r="C418" s="169">
        <f>'havelvac 11'!D500+'havelvac 11'!D659+'havelvac 11'!D818+'havelvac 11'!D989+'havelvac 11'!D1149+'havelvac 11'!D1308+'havelvac 11'!D1481+'havelvac 11'!D1674+'havelvac 11'!D1856+'havelvac 11'!D2010+'havelvac 11'!D2180</f>
        <v>-813</v>
      </c>
    </row>
    <row r="419" spans="1:3">
      <c r="A419" s="594" t="s">
        <v>120</v>
      </c>
      <c r="B419" s="594"/>
      <c r="C419" s="169">
        <f>'havelvac 11'!D501+'havelvac 11'!D660+'havelvac 11'!D819+'havelvac 11'!D990+'havelvac 11'!D1150+'havelvac 11'!D1309+'havelvac 11'!D1482+'havelvac 11'!D1675+'havelvac 11'!D1857+'havelvac 11'!D2011+'havelvac 11'!D2181</f>
        <v>-642</v>
      </c>
    </row>
    <row r="420" spans="1:3">
      <c r="A420" s="594" t="s">
        <v>157</v>
      </c>
      <c r="B420" s="594"/>
      <c r="C420" s="169">
        <f>'havelvac 11'!D502+'havelvac 11'!D661+'havelvac 11'!D820+'havelvac 11'!D991+'havelvac 11'!D1151+'havelvac 11'!D1310+'havelvac 11'!D1483+'havelvac 11'!D1676+'havelvac 11'!D1858+'havelvac 11'!D2012+'havelvac 11'!D2182</f>
        <v>-965</v>
      </c>
    </row>
    <row r="421" spans="1:3">
      <c r="A421" s="596" t="s">
        <v>123</v>
      </c>
      <c r="B421" s="596"/>
      <c r="C421" s="169">
        <f>'havelvac 11'!D503+'havelvac 11'!D662+'havelvac 11'!D821+'havelvac 11'!D992+'havelvac 11'!D1152+'havelvac 11'!D1311+'havelvac 11'!D1484+'havelvac 11'!D1677+'havelvac 11'!D1859+'havelvac 11'!D2013+'havelvac 11'!D2183</f>
        <v>-2421.9000000000005</v>
      </c>
    </row>
    <row r="422" spans="1:3">
      <c r="A422" s="117"/>
      <c r="B422" s="117"/>
    </row>
    <row r="423" spans="1:3" ht="51.75">
      <c r="A423" s="205" t="s">
        <v>106</v>
      </c>
      <c r="B423" s="151" t="s">
        <v>283</v>
      </c>
      <c r="C423" s="24" t="s">
        <v>5</v>
      </c>
    </row>
    <row r="424" spans="1:3">
      <c r="A424" s="205" t="s">
        <v>108</v>
      </c>
      <c r="B424" s="151" t="s">
        <v>289</v>
      </c>
      <c r="C424" s="34" t="s">
        <v>8</v>
      </c>
    </row>
    <row r="425" spans="1:3" ht="34.5">
      <c r="A425" s="206" t="s">
        <v>110</v>
      </c>
      <c r="B425" s="133" t="s">
        <v>290</v>
      </c>
      <c r="C425" s="169"/>
    </row>
    <row r="426" spans="1:3" ht="69">
      <c r="A426" s="206" t="s">
        <v>112</v>
      </c>
      <c r="B426" s="133" t="s">
        <v>291</v>
      </c>
      <c r="C426" s="169"/>
    </row>
    <row r="427" spans="1:3">
      <c r="A427" s="206" t="s">
        <v>114</v>
      </c>
      <c r="B427" s="133" t="s">
        <v>161</v>
      </c>
      <c r="C427" s="169"/>
    </row>
    <row r="428" spans="1:3">
      <c r="A428" s="206" t="s">
        <v>162</v>
      </c>
      <c r="B428" s="133" t="s">
        <v>292</v>
      </c>
      <c r="C428" s="169"/>
    </row>
    <row r="429" spans="1:3">
      <c r="A429" s="595" t="s">
        <v>118</v>
      </c>
      <c r="B429" s="595"/>
      <c r="C429" s="169"/>
    </row>
    <row r="430" spans="1:3">
      <c r="A430" s="594" t="s">
        <v>293</v>
      </c>
      <c r="B430" s="594"/>
      <c r="C430" s="169">
        <f>'havelvac 11'!D114+'havelvac 11'!D672+'havelvac 11'!D831+'havelvac 11'!D1002+'havelvac 11'!D1161+'havelvac 11'!D1321+'havelvac 11'!D1494+'havelvac 11'!D1687+'havelvac 11'!D1869+'havelvac 11'!D2022+'havelvac 11'!D2192</f>
        <v>915</v>
      </c>
    </row>
    <row r="431" spans="1:3">
      <c r="A431" s="594" t="s">
        <v>294</v>
      </c>
      <c r="B431" s="594"/>
      <c r="C431" s="169">
        <f>'havelvac 11'!D115+'havelvac 11'!D673+'havelvac 11'!D832+'havelvac 11'!D1003+'havelvac 11'!D1162+'havelvac 11'!D1322+'havelvac 11'!D1495+'havelvac 11'!D1688+'havelvac 11'!D1870+'havelvac 11'!D2023+'havelvac 11'!D2193</f>
        <v>-3385</v>
      </c>
    </row>
    <row r="432" spans="1:3">
      <c r="A432" s="594" t="s">
        <v>295</v>
      </c>
      <c r="B432" s="594"/>
      <c r="C432" s="169">
        <f>'havelvac 11'!D116+'havelvac 11'!D674+'havelvac 11'!D833+'havelvac 11'!D1004+'havelvac 11'!D1163+'havelvac 11'!D1323+'havelvac 11'!D1496+'havelvac 11'!D1689+'havelvac 11'!D1871+'havelvac 11'!D2024+'havelvac 11'!D2194</f>
        <v>5290</v>
      </c>
    </row>
    <row r="433" spans="1:3">
      <c r="A433" s="596" t="s">
        <v>123</v>
      </c>
      <c r="B433" s="596"/>
      <c r="C433" s="169">
        <f>'havelvac 11'!D117+'havelvac 11'!D675+'havelvac 11'!D834+'havelvac 11'!D1005+'havelvac 11'!D1164+'havelvac 11'!D1324+'havelvac 11'!D1497+'havelvac 11'!D1690+'havelvac 11'!D1872+'havelvac 11'!D2025+'havelvac 11'!D2195</f>
        <v>968809.3</v>
      </c>
    </row>
    <row r="434" spans="1:3">
      <c r="A434" s="117"/>
      <c r="B434" s="117"/>
      <c r="C434" s="33"/>
    </row>
    <row r="435" spans="1:3" ht="34.5">
      <c r="A435" s="205" t="s">
        <v>106</v>
      </c>
      <c r="B435" s="151" t="s">
        <v>283</v>
      </c>
      <c r="C435" s="70" t="s">
        <v>135</v>
      </c>
    </row>
    <row r="436" spans="1:3">
      <c r="A436" s="205" t="s">
        <v>108</v>
      </c>
      <c r="B436" s="151" t="s">
        <v>257</v>
      </c>
      <c r="C436" s="34" t="s">
        <v>8</v>
      </c>
    </row>
    <row r="437" spans="1:3" ht="69">
      <c r="A437" s="206" t="s">
        <v>110</v>
      </c>
      <c r="B437" s="133" t="s">
        <v>296</v>
      </c>
      <c r="C437" s="169"/>
    </row>
    <row r="438" spans="1:3" ht="34.5">
      <c r="A438" s="206" t="s">
        <v>112</v>
      </c>
      <c r="B438" s="133" t="s">
        <v>297</v>
      </c>
      <c r="C438" s="169"/>
    </row>
    <row r="439" spans="1:3">
      <c r="A439" s="206" t="s">
        <v>114</v>
      </c>
      <c r="B439" s="133" t="s">
        <v>161</v>
      </c>
      <c r="C439" s="169"/>
    </row>
    <row r="440" spans="1:3">
      <c r="A440" s="206" t="s">
        <v>278</v>
      </c>
      <c r="B440" s="133" t="s">
        <v>298</v>
      </c>
      <c r="C440" s="169"/>
    </row>
    <row r="441" spans="1:3">
      <c r="A441" s="595" t="s">
        <v>118</v>
      </c>
      <c r="B441" s="595"/>
      <c r="C441" s="169"/>
    </row>
    <row r="442" spans="1:3">
      <c r="A442" s="594" t="s">
        <v>299</v>
      </c>
      <c r="B442" s="594"/>
      <c r="C442" s="169">
        <f>'havelvac 11'!D126+'havelvac 11'!D843+'havelvac 11'!D1333+'havelvac 11'!D1699+'havelvac 11'!D1881+'havelvac 11'!D2034+'havelvac 11'!D2204</f>
        <v>-265</v>
      </c>
    </row>
    <row r="443" spans="1:3">
      <c r="A443" s="594" t="s">
        <v>300</v>
      </c>
      <c r="B443" s="594"/>
      <c r="C443" s="169">
        <f>'havelvac 11'!D127+'havelvac 11'!D844+'havelvac 11'!D1334+'havelvac 11'!D1700+'havelvac 11'!D1882+'havelvac 11'!D2035+'havelvac 11'!D2205</f>
        <v>-63</v>
      </c>
    </row>
    <row r="444" spans="1:3">
      <c r="A444" s="596" t="s">
        <v>123</v>
      </c>
      <c r="B444" s="596"/>
      <c r="C444" s="169">
        <f>'havelvac 11'!D128+'havelvac 11'!D845+'havelvac 11'!D1335+'havelvac 11'!D1701+'havelvac 11'!D1883+'havelvac 11'!D2036+'havelvac 11'!D2206</f>
        <v>-25193.599999999999</v>
      </c>
    </row>
    <row r="446" spans="1:3" ht="51.75">
      <c r="A446" s="232" t="s">
        <v>106</v>
      </c>
      <c r="B446" s="243" t="s">
        <v>283</v>
      </c>
      <c r="C446" s="231" t="s">
        <v>5</v>
      </c>
    </row>
    <row r="447" spans="1:3">
      <c r="A447" s="232" t="s">
        <v>108</v>
      </c>
      <c r="B447" s="243" t="s">
        <v>124</v>
      </c>
      <c r="C447" s="46" t="s">
        <v>8</v>
      </c>
    </row>
    <row r="448" spans="1:3" ht="34.5">
      <c r="A448" s="234" t="s">
        <v>110</v>
      </c>
      <c r="B448" s="245" t="s">
        <v>531</v>
      </c>
      <c r="C448" s="241"/>
    </row>
    <row r="449" spans="1:3" ht="56.25" customHeight="1">
      <c r="A449" s="234" t="s">
        <v>112</v>
      </c>
      <c r="B449" s="245" t="s">
        <v>532</v>
      </c>
      <c r="C449" s="241"/>
    </row>
    <row r="450" spans="1:3">
      <c r="A450" s="234" t="s">
        <v>114</v>
      </c>
      <c r="B450" s="245" t="s">
        <v>115</v>
      </c>
      <c r="C450" s="241"/>
    </row>
    <row r="451" spans="1:3" ht="34.5">
      <c r="A451" s="234" t="s">
        <v>116</v>
      </c>
      <c r="B451" s="245" t="s">
        <v>172</v>
      </c>
      <c r="C451" s="241"/>
    </row>
    <row r="452" spans="1:3">
      <c r="A452" s="473" t="s">
        <v>118</v>
      </c>
      <c r="B452" s="473"/>
      <c r="C452" s="241"/>
    </row>
    <row r="453" spans="1:3" ht="29.25" customHeight="1">
      <c r="A453" s="566" t="s">
        <v>533</v>
      </c>
      <c r="B453" s="566"/>
      <c r="C453" s="78">
        <f>'havelvac 11'!D512</f>
        <v>-333</v>
      </c>
    </row>
    <row r="454" spans="1:3" ht="29.25" customHeight="1">
      <c r="A454" s="568" t="s">
        <v>123</v>
      </c>
      <c r="B454" s="568"/>
      <c r="C454" s="78">
        <f>'havelvac 11'!D513</f>
        <v>-6554.8</v>
      </c>
    </row>
  </sheetData>
  <autoFilter ref="A1:A129" xr:uid="{00000000-0009-0000-0000-000007000000}"/>
  <mergeCells count="195">
    <mergeCell ref="A30:C30"/>
    <mergeCell ref="A31:B31"/>
    <mergeCell ref="A32:B32"/>
    <mergeCell ref="B9:C9"/>
    <mergeCell ref="B10:C10"/>
    <mergeCell ref="A11:C11"/>
    <mergeCell ref="A12:C12"/>
    <mergeCell ref="A13:C13"/>
    <mergeCell ref="A20:C20"/>
    <mergeCell ref="A22:B22"/>
    <mergeCell ref="A21:B21"/>
    <mergeCell ref="A273:B273"/>
    <mergeCell ref="A86:B86"/>
    <mergeCell ref="A87:B87"/>
    <mergeCell ref="A88:B88"/>
    <mergeCell ref="A96:B96"/>
    <mergeCell ref="A97:B97"/>
    <mergeCell ref="A98:B98"/>
    <mergeCell ref="B404:C404"/>
    <mergeCell ref="A353:B353"/>
    <mergeCell ref="A315:B315"/>
    <mergeCell ref="B290:C290"/>
    <mergeCell ref="A317:B317"/>
    <mergeCell ref="A318:B318"/>
    <mergeCell ref="A240:B240"/>
    <mergeCell ref="A241:B241"/>
    <mergeCell ref="A239:B239"/>
    <mergeCell ref="A314:B314"/>
    <mergeCell ref="A254:B254"/>
    <mergeCell ref="A262:B262"/>
    <mergeCell ref="A263:B263"/>
    <mergeCell ref="A264:B264"/>
    <mergeCell ref="A265:B265"/>
    <mergeCell ref="A198:B198"/>
    <mergeCell ref="A292:C292"/>
    <mergeCell ref="A253:B253"/>
    <mergeCell ref="A441:B441"/>
    <mergeCell ref="A442:B442"/>
    <mergeCell ref="A443:B443"/>
    <mergeCell ref="A444:B444"/>
    <mergeCell ref="A407:C407"/>
    <mergeCell ref="A415:B415"/>
    <mergeCell ref="A416:B416"/>
    <mergeCell ref="A417:B417"/>
    <mergeCell ref="A418:B418"/>
    <mergeCell ref="A419:B419"/>
    <mergeCell ref="A420:B420"/>
    <mergeCell ref="A421:B421"/>
    <mergeCell ref="A429:B429"/>
    <mergeCell ref="A432:B432"/>
    <mergeCell ref="A433:B433"/>
    <mergeCell ref="A400:B400"/>
    <mergeCell ref="A401:B401"/>
    <mergeCell ref="B356:C356"/>
    <mergeCell ref="B357:C357"/>
    <mergeCell ref="A352:B352"/>
    <mergeCell ref="A430:B430"/>
    <mergeCell ref="A331:B331"/>
    <mergeCell ref="A431:B431"/>
    <mergeCell ref="A354:B354"/>
    <mergeCell ref="A367:B367"/>
    <mergeCell ref="A368:B368"/>
    <mergeCell ref="A369:B369"/>
    <mergeCell ref="A370:B370"/>
    <mergeCell ref="A371:B371"/>
    <mergeCell ref="A372:B372"/>
    <mergeCell ref="A387:B387"/>
    <mergeCell ref="A395:B395"/>
    <mergeCell ref="A396:B396"/>
    <mergeCell ref="A397:B397"/>
    <mergeCell ref="A373:B373"/>
    <mergeCell ref="A374:B374"/>
    <mergeCell ref="A375:B375"/>
    <mergeCell ref="A399:B399"/>
    <mergeCell ref="B405:C405"/>
    <mergeCell ref="A37:C37"/>
    <mergeCell ref="A323:C323"/>
    <mergeCell ref="A359:C359"/>
    <mergeCell ref="A398:B398"/>
    <mergeCell ref="A316:B316"/>
    <mergeCell ref="A300:B300"/>
    <mergeCell ref="A301:B301"/>
    <mergeCell ref="A285:B285"/>
    <mergeCell ref="A286:B286"/>
    <mergeCell ref="A287:B287"/>
    <mergeCell ref="A242:B242"/>
    <mergeCell ref="A243:B243"/>
    <mergeCell ref="A251:B251"/>
    <mergeCell ref="A252:B252"/>
    <mergeCell ref="A305:B305"/>
    <mergeCell ref="A302:B302"/>
    <mergeCell ref="A303:B303"/>
    <mergeCell ref="A304:B304"/>
    <mergeCell ref="B289:C289"/>
    <mergeCell ref="A384:B384"/>
    <mergeCell ref="A385:B385"/>
    <mergeCell ref="A386:B386"/>
    <mergeCell ref="B320:C320"/>
    <mergeCell ref="B321:C321"/>
    <mergeCell ref="A78:B78"/>
    <mergeCell ref="A223:B223"/>
    <mergeCell ref="A224:B224"/>
    <mergeCell ref="A229:B229"/>
    <mergeCell ref="A230:B230"/>
    <mergeCell ref="A231:B231"/>
    <mergeCell ref="A214:B214"/>
    <mergeCell ref="A215:B215"/>
    <mergeCell ref="A227:B227"/>
    <mergeCell ref="A228:B228"/>
    <mergeCell ref="A184:B184"/>
    <mergeCell ref="A185:B185"/>
    <mergeCell ref="A186:B186"/>
    <mergeCell ref="A187:B187"/>
    <mergeCell ref="A188:B188"/>
    <mergeCell ref="A197:B197"/>
    <mergeCell ref="A199:B199"/>
    <mergeCell ref="A200:B200"/>
    <mergeCell ref="A201:B201"/>
    <mergeCell ref="A202:B202"/>
    <mergeCell ref="A203:B203"/>
    <mergeCell ref="A212:B212"/>
    <mergeCell ref="A211:B211"/>
    <mergeCell ref="A213:B213"/>
    <mergeCell ref="A225:B225"/>
    <mergeCell ref="A226:B226"/>
    <mergeCell ref="A183:B183"/>
    <mergeCell ref="A168:B168"/>
    <mergeCell ref="A170:B170"/>
    <mergeCell ref="A171:B171"/>
    <mergeCell ref="A172:B172"/>
    <mergeCell ref="A173:B173"/>
    <mergeCell ref="A174:B174"/>
    <mergeCell ref="B1:C1"/>
    <mergeCell ref="B2:C2"/>
    <mergeCell ref="B3:C3"/>
    <mergeCell ref="A4:C4"/>
    <mergeCell ref="A5:C5"/>
    <mergeCell ref="A6:C6"/>
    <mergeCell ref="A112:B112"/>
    <mergeCell ref="A127:B127"/>
    <mergeCell ref="A65:B65"/>
    <mergeCell ref="A66:B66"/>
    <mergeCell ref="A67:B67"/>
    <mergeCell ref="B34:C34"/>
    <mergeCell ref="B35:C35"/>
    <mergeCell ref="A45:B45"/>
    <mergeCell ref="A46:B46"/>
    <mergeCell ref="A47:B47"/>
    <mergeCell ref="A55:B55"/>
    <mergeCell ref="A56:B56"/>
    <mergeCell ref="A57:B57"/>
    <mergeCell ref="B100:C100"/>
    <mergeCell ref="B101:C101"/>
    <mergeCell ref="A75:B75"/>
    <mergeCell ref="A76:B76"/>
    <mergeCell ref="A77:B77"/>
    <mergeCell ref="A144:B144"/>
    <mergeCell ref="A145:B145"/>
    <mergeCell ref="A146:B146"/>
    <mergeCell ref="A182:B182"/>
    <mergeCell ref="A102:C102"/>
    <mergeCell ref="A103:C103"/>
    <mergeCell ref="A104:C104"/>
    <mergeCell ref="A111:C111"/>
    <mergeCell ref="A140:B140"/>
    <mergeCell ref="A126:B126"/>
    <mergeCell ref="A128:B128"/>
    <mergeCell ref="A129:B129"/>
    <mergeCell ref="A130:B130"/>
    <mergeCell ref="A131:B131"/>
    <mergeCell ref="A132:B132"/>
    <mergeCell ref="A270:A271"/>
    <mergeCell ref="A275:B275"/>
    <mergeCell ref="A276:B276"/>
    <mergeCell ref="A277:B277"/>
    <mergeCell ref="A452:B452"/>
    <mergeCell ref="A453:B453"/>
    <mergeCell ref="A454:B454"/>
    <mergeCell ref="A141:B141"/>
    <mergeCell ref="A113:B113"/>
    <mergeCell ref="A114:B114"/>
    <mergeCell ref="A115:B115"/>
    <mergeCell ref="A116:B116"/>
    <mergeCell ref="A117:B117"/>
    <mergeCell ref="A118:B118"/>
    <mergeCell ref="A154:B154"/>
    <mergeCell ref="A156:B156"/>
    <mergeCell ref="A157:B157"/>
    <mergeCell ref="A158:B158"/>
    <mergeCell ref="A159:B159"/>
    <mergeCell ref="A160:B160"/>
    <mergeCell ref="A155:B155"/>
    <mergeCell ref="A169:B169"/>
    <mergeCell ref="A142:B142"/>
    <mergeCell ref="A143:B143"/>
  </mergeCells>
  <pageMargins left="0.16" right="0.16" top="0.23" bottom="0.16" header="0.3" footer="0.3"/>
  <pageSetup scale="8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2:J2206"/>
  <sheetViews>
    <sheetView zoomScaleNormal="100" workbookViewId="0">
      <selection activeCell="H9" sqref="H9"/>
    </sheetView>
  </sheetViews>
  <sheetFormatPr defaultColWidth="7.85546875" defaultRowHeight="17.25"/>
  <cols>
    <col min="1" max="1" width="3.7109375" style="19" customWidth="1"/>
    <col min="2" max="2" width="37.140625" style="149" customWidth="1"/>
    <col min="3" max="3" width="68.7109375" style="149" customWidth="1"/>
    <col min="4" max="4" width="56.7109375" style="149" customWidth="1"/>
    <col min="5" max="6" width="7.85546875" style="19"/>
    <col min="7" max="7" width="14.140625" style="19" customWidth="1"/>
    <col min="8" max="8" width="16.5703125" style="19" bestFit="1" customWidth="1"/>
    <col min="9" max="9" width="7.85546875" style="19"/>
    <col min="10" max="10" width="14.5703125" style="19" customWidth="1"/>
    <col min="11" max="16384" width="7.85546875" style="19"/>
  </cols>
  <sheetData>
    <row r="2" spans="1:4" ht="17.25" customHeight="1">
      <c r="A2" s="628" t="s">
        <v>626</v>
      </c>
      <c r="B2" s="628"/>
      <c r="C2" s="628"/>
      <c r="D2" s="628"/>
    </row>
    <row r="3" spans="1:4">
      <c r="A3" s="422"/>
      <c r="B3" s="422"/>
      <c r="C3" s="422" t="s">
        <v>1</v>
      </c>
      <c r="D3" s="422"/>
    </row>
    <row r="4" spans="1:4">
      <c r="A4" s="629" t="s">
        <v>2</v>
      </c>
      <c r="B4" s="629"/>
      <c r="C4" s="629"/>
      <c r="D4" s="629"/>
    </row>
    <row r="6" spans="1:4" ht="55.5" customHeight="1">
      <c r="A6" s="18"/>
      <c r="B6" s="588" t="s">
        <v>206</v>
      </c>
      <c r="C6" s="588"/>
      <c r="D6" s="588"/>
    </row>
    <row r="8" spans="1:4" ht="18" customHeight="1">
      <c r="B8" s="145"/>
      <c r="C8" s="145"/>
      <c r="D8" s="145"/>
    </row>
    <row r="9" spans="1:4" ht="18" customHeight="1">
      <c r="B9" s="630" t="s">
        <v>175</v>
      </c>
      <c r="C9" s="630"/>
      <c r="D9" s="630"/>
    </row>
    <row r="10" spans="1:4" ht="18" customHeight="1">
      <c r="B10" s="146"/>
      <c r="C10" s="147"/>
      <c r="D10" s="166"/>
    </row>
    <row r="11" spans="1:4" ht="26.25" customHeight="1">
      <c r="B11" s="148"/>
      <c r="C11" s="148"/>
      <c r="D11" s="15" t="s">
        <v>176</v>
      </c>
    </row>
    <row r="12" spans="1:4" ht="22.5" customHeight="1">
      <c r="B12" s="620" t="s">
        <v>90</v>
      </c>
      <c r="C12" s="620"/>
      <c r="D12" s="620"/>
    </row>
    <row r="13" spans="1:4" ht="18" customHeight="1"/>
    <row r="14" spans="1:4" ht="18" customHeight="1">
      <c r="B14" s="150" t="s">
        <v>103</v>
      </c>
      <c r="C14" s="621" t="s">
        <v>104</v>
      </c>
      <c r="D14" s="621"/>
    </row>
    <row r="15" spans="1:4" ht="18" customHeight="1">
      <c r="B15" s="9">
        <v>1146</v>
      </c>
      <c r="C15" s="632" t="s">
        <v>311</v>
      </c>
      <c r="D15" s="633"/>
    </row>
    <row r="16" spans="1:4" ht="18" customHeight="1">
      <c r="B16" s="20"/>
      <c r="C16" s="20"/>
      <c r="D16" s="49"/>
    </row>
    <row r="17" spans="2:4" ht="18" customHeight="1">
      <c r="B17" s="627" t="s">
        <v>171</v>
      </c>
      <c r="C17" s="627"/>
      <c r="D17" s="627"/>
    </row>
    <row r="18" spans="2:4" ht="18" customHeight="1">
      <c r="B18" s="20"/>
      <c r="C18" s="20"/>
      <c r="D18" s="49"/>
    </row>
    <row r="19" spans="2:4" ht="39.6" customHeight="1">
      <c r="B19" s="134" t="s">
        <v>106</v>
      </c>
      <c r="C19" s="151" t="s">
        <v>107</v>
      </c>
      <c r="D19" s="7" t="s">
        <v>391</v>
      </c>
    </row>
    <row r="20" spans="2:4" ht="25.15" customHeight="1">
      <c r="B20" s="134" t="s">
        <v>108</v>
      </c>
      <c r="C20" s="151" t="s">
        <v>109</v>
      </c>
      <c r="D20" s="35" t="s">
        <v>8</v>
      </c>
    </row>
    <row r="21" spans="2:4" ht="23.45" customHeight="1">
      <c r="B21" s="135" t="s">
        <v>110</v>
      </c>
      <c r="C21" s="133" t="s">
        <v>111</v>
      </c>
      <c r="D21" s="74"/>
    </row>
    <row r="22" spans="2:4" ht="69" customHeight="1">
      <c r="B22" s="135" t="s">
        <v>112</v>
      </c>
      <c r="C22" s="133" t="s">
        <v>113</v>
      </c>
      <c r="D22" s="74"/>
    </row>
    <row r="23" spans="2:4" ht="24.6" customHeight="1">
      <c r="B23" s="135" t="s">
        <v>114</v>
      </c>
      <c r="C23" s="133" t="s">
        <v>115</v>
      </c>
      <c r="D23" s="74"/>
    </row>
    <row r="24" spans="2:4" ht="54" customHeight="1">
      <c r="B24" s="135" t="s">
        <v>116</v>
      </c>
      <c r="C24" s="133" t="s">
        <v>306</v>
      </c>
      <c r="D24" s="74"/>
    </row>
    <row r="25" spans="2:4" ht="26.25" customHeight="1">
      <c r="B25" s="634" t="s">
        <v>118</v>
      </c>
      <c r="C25" s="634"/>
      <c r="D25" s="167"/>
    </row>
    <row r="26" spans="2:4" ht="22.5" customHeight="1">
      <c r="B26" s="569" t="s">
        <v>387</v>
      </c>
      <c r="C26" s="569"/>
      <c r="D26" s="168">
        <v>25</v>
      </c>
    </row>
    <row r="27" spans="2:4" ht="34.5" customHeight="1">
      <c r="B27" s="569" t="s">
        <v>388</v>
      </c>
      <c r="C27" s="569"/>
      <c r="D27" s="168">
        <v>413</v>
      </c>
    </row>
    <row r="28" spans="2:4" ht="24" customHeight="1">
      <c r="B28" s="569" t="s">
        <v>119</v>
      </c>
      <c r="C28" s="569"/>
      <c r="D28" s="168">
        <v>248</v>
      </c>
    </row>
    <row r="29" spans="2:4" ht="21.75" customHeight="1">
      <c r="B29" s="569" t="s">
        <v>120</v>
      </c>
      <c r="C29" s="569"/>
      <c r="D29" s="168">
        <v>165</v>
      </c>
    </row>
    <row r="30" spans="2:4" ht="21.75" customHeight="1">
      <c r="B30" s="569" t="s">
        <v>121</v>
      </c>
      <c r="C30" s="569"/>
      <c r="D30" s="168"/>
    </row>
    <row r="31" spans="2:4" ht="23.25" customHeight="1">
      <c r="B31" s="569" t="s">
        <v>122</v>
      </c>
      <c r="C31" s="569"/>
      <c r="D31" s="169"/>
    </row>
    <row r="32" spans="2:4" s="230" customFormat="1" ht="30" customHeight="1">
      <c r="B32" s="638" t="s">
        <v>123</v>
      </c>
      <c r="C32" s="638"/>
      <c r="D32" s="168">
        <v>575155.19999999995</v>
      </c>
    </row>
    <row r="33" spans="2:4" ht="25.5" customHeight="1">
      <c r="B33" s="152"/>
      <c r="C33" s="152"/>
      <c r="D33" s="171"/>
    </row>
    <row r="34" spans="2:4" ht="40.15" customHeight="1">
      <c r="B34" s="131" t="s">
        <v>106</v>
      </c>
      <c r="C34" s="111" t="s">
        <v>107</v>
      </c>
      <c r="D34" s="7" t="s">
        <v>391</v>
      </c>
    </row>
    <row r="35" spans="2:4" ht="24" customHeight="1">
      <c r="B35" s="131" t="s">
        <v>108</v>
      </c>
      <c r="C35" s="111" t="s">
        <v>124</v>
      </c>
      <c r="D35" s="46" t="s">
        <v>8</v>
      </c>
    </row>
    <row r="36" spans="2:4" ht="27" customHeight="1">
      <c r="B36" s="132" t="s">
        <v>110</v>
      </c>
      <c r="C36" s="115" t="s">
        <v>126</v>
      </c>
      <c r="D36" s="172"/>
    </row>
    <row r="37" spans="2:4" ht="51.6" customHeight="1">
      <c r="B37" s="132" t="s">
        <v>112</v>
      </c>
      <c r="C37" s="115" t="s">
        <v>180</v>
      </c>
      <c r="D37" s="172"/>
    </row>
    <row r="38" spans="2:4" ht="28.9" customHeight="1">
      <c r="B38" s="132" t="s">
        <v>114</v>
      </c>
      <c r="C38" s="115" t="s">
        <v>115</v>
      </c>
      <c r="D38" s="172"/>
    </row>
    <row r="39" spans="2:4" ht="60.75" customHeight="1">
      <c r="B39" s="132" t="s">
        <v>116</v>
      </c>
      <c r="C39" s="115" t="s">
        <v>308</v>
      </c>
      <c r="D39" s="172"/>
    </row>
    <row r="40" spans="2:4" ht="30" customHeight="1">
      <c r="B40" s="505" t="s">
        <v>118</v>
      </c>
      <c r="C40" s="505"/>
      <c r="D40" s="172"/>
    </row>
    <row r="41" spans="2:4" ht="30" customHeight="1">
      <c r="B41" s="569" t="s">
        <v>309</v>
      </c>
      <c r="C41" s="569"/>
      <c r="D41" s="168">
        <v>54</v>
      </c>
    </row>
    <row r="42" spans="2:4" ht="37.9" customHeight="1">
      <c r="B42" s="569" t="s">
        <v>182</v>
      </c>
      <c r="C42" s="569"/>
      <c r="D42" s="168">
        <v>4637</v>
      </c>
    </row>
    <row r="43" spans="2:4" ht="30" customHeight="1">
      <c r="B43" s="569" t="s">
        <v>119</v>
      </c>
      <c r="C43" s="569"/>
      <c r="D43" s="168">
        <v>2782</v>
      </c>
    </row>
    <row r="44" spans="2:4" ht="30" customHeight="1">
      <c r="B44" s="569" t="s">
        <v>120</v>
      </c>
      <c r="C44" s="569"/>
      <c r="D44" s="168">
        <v>1855</v>
      </c>
    </row>
    <row r="45" spans="2:4" ht="30" customHeight="1">
      <c r="B45" s="569" t="s">
        <v>122</v>
      </c>
      <c r="C45" s="569"/>
      <c r="D45" s="172"/>
    </row>
    <row r="46" spans="2:4" s="230" customFormat="1" ht="30" customHeight="1">
      <c r="B46" s="638" t="s">
        <v>123</v>
      </c>
      <c r="C46" s="638"/>
      <c r="D46" s="272">
        <v>705872.3</v>
      </c>
    </row>
    <row r="47" spans="2:4" ht="17.25" customHeight="1">
      <c r="B47" s="152"/>
      <c r="C47" s="152"/>
      <c r="D47" s="15"/>
    </row>
    <row r="48" spans="2:4" ht="41.45" customHeight="1">
      <c r="B48" s="131" t="s">
        <v>106</v>
      </c>
      <c r="C48" s="111" t="s">
        <v>107</v>
      </c>
      <c r="D48" s="7" t="s">
        <v>391</v>
      </c>
    </row>
    <row r="49" spans="2:4" ht="30" customHeight="1">
      <c r="B49" s="131" t="s">
        <v>108</v>
      </c>
      <c r="C49" s="111" t="s">
        <v>130</v>
      </c>
      <c r="D49" s="46" t="s">
        <v>8</v>
      </c>
    </row>
    <row r="50" spans="2:4" ht="27" customHeight="1">
      <c r="B50" s="132" t="s">
        <v>110</v>
      </c>
      <c r="C50" s="115" t="s">
        <v>183</v>
      </c>
      <c r="D50" s="172"/>
    </row>
    <row r="51" spans="2:4" ht="55.15" customHeight="1">
      <c r="B51" s="132" t="s">
        <v>112</v>
      </c>
      <c r="C51" s="115" t="s">
        <v>184</v>
      </c>
      <c r="D51" s="172"/>
    </row>
    <row r="52" spans="2:4" ht="22.15" customHeight="1">
      <c r="B52" s="132" t="s">
        <v>114</v>
      </c>
      <c r="C52" s="115" t="s">
        <v>115</v>
      </c>
      <c r="D52" s="172"/>
    </row>
    <row r="53" spans="2:4" ht="55.15" customHeight="1">
      <c r="B53" s="132" t="s">
        <v>116</v>
      </c>
      <c r="C53" s="115" t="s">
        <v>308</v>
      </c>
      <c r="D53" s="172"/>
    </row>
    <row r="54" spans="2:4" ht="30" customHeight="1">
      <c r="B54" s="505" t="s">
        <v>118</v>
      </c>
      <c r="C54" s="505"/>
      <c r="D54" s="172"/>
    </row>
    <row r="55" spans="2:4" ht="19.899999999999999" customHeight="1">
      <c r="B55" s="569" t="s">
        <v>310</v>
      </c>
      <c r="C55" s="569"/>
      <c r="D55" s="168">
        <v>2</v>
      </c>
    </row>
    <row r="56" spans="2:4" ht="37.5" customHeight="1">
      <c r="B56" s="569" t="s">
        <v>185</v>
      </c>
      <c r="C56" s="569"/>
      <c r="D56" s="168">
        <v>179</v>
      </c>
    </row>
    <row r="57" spans="2:4" ht="19.899999999999999" customHeight="1">
      <c r="B57" s="569" t="s">
        <v>119</v>
      </c>
      <c r="C57" s="569"/>
      <c r="D57" s="168">
        <v>108</v>
      </c>
    </row>
    <row r="58" spans="2:4" ht="19.899999999999999" customHeight="1">
      <c r="B58" s="569" t="s">
        <v>120</v>
      </c>
      <c r="C58" s="569"/>
      <c r="D58" s="168">
        <v>71</v>
      </c>
    </row>
    <row r="59" spans="2:4" ht="19.899999999999999" customHeight="1">
      <c r="B59" s="569" t="s">
        <v>122</v>
      </c>
      <c r="C59" s="569"/>
      <c r="D59" s="168"/>
    </row>
    <row r="60" spans="2:4" s="230" customFormat="1" ht="31.5" customHeight="1">
      <c r="B60" s="638" t="s">
        <v>123</v>
      </c>
      <c r="C60" s="638"/>
      <c r="D60" s="273">
        <v>25911.9</v>
      </c>
    </row>
    <row r="61" spans="2:4" ht="20.25" customHeight="1">
      <c r="B61" s="152"/>
      <c r="C61" s="152"/>
      <c r="D61" s="15"/>
    </row>
    <row r="62" spans="2:4" ht="36.6" customHeight="1">
      <c r="B62" s="131" t="s">
        <v>106</v>
      </c>
      <c r="C62" s="111" t="s">
        <v>107</v>
      </c>
      <c r="D62" s="16" t="s">
        <v>135</v>
      </c>
    </row>
    <row r="63" spans="2:4" ht="30" customHeight="1">
      <c r="B63" s="131" t="s">
        <v>108</v>
      </c>
      <c r="C63" s="111" t="s">
        <v>158</v>
      </c>
      <c r="D63" s="46" t="s">
        <v>8</v>
      </c>
    </row>
    <row r="64" spans="2:4" ht="55.15" customHeight="1">
      <c r="B64" s="132" t="s">
        <v>110</v>
      </c>
      <c r="C64" s="115" t="s">
        <v>263</v>
      </c>
      <c r="D64" s="172"/>
    </row>
    <row r="65" spans="2:4" ht="38.25" customHeight="1">
      <c r="B65" s="132" t="s">
        <v>112</v>
      </c>
      <c r="C65" s="115" t="s">
        <v>264</v>
      </c>
      <c r="D65" s="172"/>
    </row>
    <row r="66" spans="2:4" ht="24" customHeight="1">
      <c r="B66" s="132" t="s">
        <v>114</v>
      </c>
      <c r="C66" s="115" t="s">
        <v>161</v>
      </c>
      <c r="D66" s="172"/>
    </row>
    <row r="67" spans="2:4" ht="36.75" customHeight="1">
      <c r="B67" s="132" t="s">
        <v>162</v>
      </c>
      <c r="C67" s="115" t="s">
        <v>163</v>
      </c>
      <c r="D67" s="172"/>
    </row>
    <row r="68" spans="2:4" ht="19.149999999999999" customHeight="1">
      <c r="B68" s="505" t="s">
        <v>118</v>
      </c>
      <c r="C68" s="505"/>
      <c r="D68" s="172"/>
    </row>
    <row r="69" spans="2:4" ht="24.6" customHeight="1">
      <c r="B69" s="569" t="s">
        <v>380</v>
      </c>
      <c r="C69" s="569"/>
      <c r="D69" s="168">
        <v>-123</v>
      </c>
    </row>
    <row r="70" spans="2:4" ht="24.6" customHeight="1">
      <c r="B70" s="569" t="s">
        <v>381</v>
      </c>
      <c r="C70" s="569"/>
      <c r="D70" s="168">
        <v>-11</v>
      </c>
    </row>
    <row r="71" spans="2:4" ht="24.6" customHeight="1">
      <c r="B71" s="569" t="s">
        <v>382</v>
      </c>
      <c r="C71" s="569"/>
      <c r="D71" s="168">
        <v>-112</v>
      </c>
    </row>
    <row r="72" spans="2:4" ht="32.25" customHeight="1">
      <c r="B72" s="597" t="s">
        <v>369</v>
      </c>
      <c r="C72" s="597"/>
      <c r="D72" s="168">
        <v>-7244.4</v>
      </c>
    </row>
    <row r="73" spans="2:4" ht="30" customHeight="1">
      <c r="B73" s="152"/>
      <c r="C73" s="152"/>
      <c r="D73" s="15"/>
    </row>
    <row r="74" spans="2:4" ht="52.5" customHeight="1">
      <c r="B74" s="131" t="s">
        <v>106</v>
      </c>
      <c r="C74" s="111" t="s">
        <v>107</v>
      </c>
      <c r="D74" s="29" t="s">
        <v>5</v>
      </c>
    </row>
    <row r="75" spans="2:4" ht="27" customHeight="1">
      <c r="B75" s="131" t="s">
        <v>108</v>
      </c>
      <c r="C75" s="111" t="s">
        <v>265</v>
      </c>
      <c r="D75" s="46" t="s">
        <v>8</v>
      </c>
    </row>
    <row r="76" spans="2:4" ht="90" customHeight="1">
      <c r="B76" s="132" t="s">
        <v>110</v>
      </c>
      <c r="C76" s="115" t="s">
        <v>266</v>
      </c>
      <c r="D76" s="172"/>
    </row>
    <row r="77" spans="2:4" ht="74.45" customHeight="1">
      <c r="B77" s="132" t="s">
        <v>112</v>
      </c>
      <c r="C77" s="115" t="s">
        <v>267</v>
      </c>
      <c r="D77" s="172"/>
    </row>
    <row r="78" spans="2:4" ht="21" customHeight="1">
      <c r="B78" s="132" t="s">
        <v>114</v>
      </c>
      <c r="C78" s="115" t="s">
        <v>161</v>
      </c>
      <c r="D78" s="172"/>
    </row>
    <row r="79" spans="2:4" ht="54.6" customHeight="1">
      <c r="B79" s="132" t="s">
        <v>162</v>
      </c>
      <c r="C79" s="115" t="s">
        <v>268</v>
      </c>
      <c r="D79" s="172"/>
    </row>
    <row r="80" spans="2:4" ht="31.9" customHeight="1">
      <c r="B80" s="505" t="s">
        <v>118</v>
      </c>
      <c r="C80" s="505"/>
      <c r="D80" s="172"/>
    </row>
    <row r="81" spans="2:4" ht="18.600000000000001" customHeight="1">
      <c r="B81" s="569" t="s">
        <v>269</v>
      </c>
      <c r="C81" s="569"/>
      <c r="D81" s="168">
        <v>424</v>
      </c>
    </row>
    <row r="82" spans="2:4" ht="18.600000000000001" customHeight="1">
      <c r="B82" s="569" t="s">
        <v>270</v>
      </c>
      <c r="C82" s="569"/>
      <c r="D82" s="168">
        <v>0</v>
      </c>
    </row>
    <row r="83" spans="2:4" ht="18.600000000000001" customHeight="1">
      <c r="B83" s="597" t="s">
        <v>123</v>
      </c>
      <c r="C83" s="597"/>
      <c r="D83" s="168">
        <v>-103889.2</v>
      </c>
    </row>
    <row r="84" spans="2:4" ht="28.15" customHeight="1">
      <c r="B84" s="152"/>
      <c r="C84" s="152"/>
      <c r="D84" s="15"/>
    </row>
    <row r="85" spans="2:4" ht="23.25" customHeight="1">
      <c r="B85" s="131" t="s">
        <v>167</v>
      </c>
      <c r="C85" s="637" t="s">
        <v>168</v>
      </c>
      <c r="D85" s="637"/>
    </row>
    <row r="86" spans="2:4" ht="22.5" customHeight="1">
      <c r="B86" s="111" t="s">
        <v>169</v>
      </c>
      <c r="C86" s="568" t="s">
        <v>170</v>
      </c>
      <c r="D86" s="568"/>
    </row>
    <row r="87" spans="2:4" ht="19.149999999999999" customHeight="1">
      <c r="B87" s="114"/>
      <c r="C87" s="114"/>
      <c r="D87" s="152"/>
    </row>
    <row r="88" spans="2:4" ht="19.149999999999999" customHeight="1">
      <c r="B88" s="153" t="s">
        <v>171</v>
      </c>
      <c r="C88" s="153"/>
      <c r="D88" s="153"/>
    </row>
    <row r="89" spans="2:4" ht="19.149999999999999" customHeight="1">
      <c r="B89" s="154"/>
      <c r="C89" s="154"/>
      <c r="D89" s="154"/>
    </row>
    <row r="90" spans="2:4" ht="58.15" customHeight="1">
      <c r="B90" s="131" t="s">
        <v>106</v>
      </c>
      <c r="C90" s="111" t="s">
        <v>169</v>
      </c>
      <c r="D90" s="29" t="s">
        <v>5</v>
      </c>
    </row>
    <row r="91" spans="2:4" ht="30" customHeight="1">
      <c r="B91" s="131" t="s">
        <v>108</v>
      </c>
      <c r="C91" s="111" t="s">
        <v>257</v>
      </c>
      <c r="D91" s="46" t="s">
        <v>8</v>
      </c>
    </row>
    <row r="92" spans="2:4" ht="70.150000000000006" customHeight="1">
      <c r="B92" s="132" t="s">
        <v>110</v>
      </c>
      <c r="C92" s="115" t="s">
        <v>276</v>
      </c>
      <c r="D92" s="172"/>
    </row>
    <row r="93" spans="2:4" ht="52.15" customHeight="1">
      <c r="B93" s="132" t="s">
        <v>112</v>
      </c>
      <c r="C93" s="115" t="s">
        <v>277</v>
      </c>
      <c r="D93" s="172"/>
    </row>
    <row r="94" spans="2:4" ht="30" customHeight="1">
      <c r="B94" s="132" t="s">
        <v>114</v>
      </c>
      <c r="C94" s="115" t="s">
        <v>161</v>
      </c>
      <c r="D94" s="172"/>
    </row>
    <row r="95" spans="2:4" ht="38.450000000000003" customHeight="1">
      <c r="B95" s="132" t="s">
        <v>278</v>
      </c>
      <c r="C95" s="115" t="s">
        <v>279</v>
      </c>
      <c r="D95" s="172"/>
    </row>
    <row r="96" spans="2:4" ht="30" customHeight="1">
      <c r="B96" s="505" t="s">
        <v>118</v>
      </c>
      <c r="C96" s="505"/>
      <c r="D96" s="172"/>
    </row>
    <row r="97" spans="2:4" ht="44.45" customHeight="1">
      <c r="B97" s="569" t="s">
        <v>280</v>
      </c>
      <c r="C97" s="569"/>
      <c r="D97" s="172"/>
    </row>
    <row r="98" spans="2:4" ht="36" customHeight="1">
      <c r="B98" s="569" t="s">
        <v>281</v>
      </c>
      <c r="C98" s="569"/>
      <c r="D98" s="168">
        <v>3</v>
      </c>
    </row>
    <row r="99" spans="2:4" ht="36" customHeight="1">
      <c r="B99" s="569" t="s">
        <v>282</v>
      </c>
      <c r="C99" s="569"/>
      <c r="D99" s="168">
        <v>2</v>
      </c>
    </row>
    <row r="100" spans="2:4" ht="24.75" customHeight="1">
      <c r="B100" s="597" t="s">
        <v>123</v>
      </c>
      <c r="C100" s="597"/>
      <c r="D100" s="168">
        <v>-2051.9</v>
      </c>
    </row>
    <row r="101" spans="2:4" ht="27.6" customHeight="1">
      <c r="B101" s="152"/>
      <c r="C101" s="152"/>
      <c r="D101" s="15"/>
    </row>
    <row r="102" spans="2:4" ht="24.6" customHeight="1">
      <c r="B102" s="131" t="s">
        <v>167</v>
      </c>
      <c r="C102" s="639" t="s">
        <v>168</v>
      </c>
      <c r="D102" s="639"/>
    </row>
    <row r="103" spans="2:4" ht="20.25" customHeight="1">
      <c r="B103" s="111" t="s">
        <v>283</v>
      </c>
      <c r="C103" s="566" t="s">
        <v>284</v>
      </c>
      <c r="D103" s="566"/>
    </row>
    <row r="104" spans="2:4" ht="17.45" customHeight="1">
      <c r="B104" s="152"/>
      <c r="C104" s="152"/>
      <c r="D104" s="152"/>
    </row>
    <row r="105" spans="2:4" ht="17.45" customHeight="1">
      <c r="B105" s="153" t="s">
        <v>171</v>
      </c>
      <c r="C105" s="152"/>
      <c r="D105" s="152"/>
    </row>
    <row r="106" spans="2:4" ht="17.45" customHeight="1">
      <c r="B106" s="152"/>
      <c r="C106" s="152"/>
      <c r="D106" s="152"/>
    </row>
    <row r="107" spans="2:4" ht="60.6" customHeight="1">
      <c r="B107" s="131" t="s">
        <v>106</v>
      </c>
      <c r="C107" s="111" t="s">
        <v>283</v>
      </c>
      <c r="D107" s="29" t="s">
        <v>5</v>
      </c>
    </row>
    <row r="108" spans="2:4" ht="30" customHeight="1">
      <c r="B108" s="131" t="s">
        <v>108</v>
      </c>
      <c r="C108" s="111" t="s">
        <v>289</v>
      </c>
      <c r="D108" s="46" t="s">
        <v>8</v>
      </c>
    </row>
    <row r="109" spans="2:4" ht="37.9" customHeight="1">
      <c r="B109" s="132" t="s">
        <v>110</v>
      </c>
      <c r="C109" s="115" t="s">
        <v>290</v>
      </c>
      <c r="D109" s="172"/>
    </row>
    <row r="110" spans="2:4" ht="85.5" customHeight="1">
      <c r="B110" s="132" t="s">
        <v>112</v>
      </c>
      <c r="C110" s="115" t="s">
        <v>291</v>
      </c>
      <c r="D110" s="172"/>
    </row>
    <row r="111" spans="2:4" ht="30" customHeight="1">
      <c r="B111" s="132" t="s">
        <v>114</v>
      </c>
      <c r="C111" s="115" t="s">
        <v>161</v>
      </c>
      <c r="D111" s="172"/>
    </row>
    <row r="112" spans="2:4" ht="36.75" customHeight="1">
      <c r="B112" s="132" t="s">
        <v>162</v>
      </c>
      <c r="C112" s="115" t="s">
        <v>292</v>
      </c>
      <c r="D112" s="172"/>
    </row>
    <row r="113" spans="2:4" ht="30" customHeight="1">
      <c r="B113" s="505" t="s">
        <v>118</v>
      </c>
      <c r="C113" s="505"/>
      <c r="D113" s="172"/>
    </row>
    <row r="114" spans="2:4" ht="35.25" customHeight="1">
      <c r="B114" s="569" t="s">
        <v>293</v>
      </c>
      <c r="C114" s="569"/>
      <c r="D114" s="168">
        <v>586</v>
      </c>
    </row>
    <row r="115" spans="2:4" ht="56.25" customHeight="1">
      <c r="B115" s="569" t="s">
        <v>384</v>
      </c>
      <c r="C115" s="569"/>
      <c r="D115" s="168">
        <v>-1194</v>
      </c>
    </row>
    <row r="116" spans="2:4" ht="28.15" customHeight="1">
      <c r="B116" s="569" t="s">
        <v>295</v>
      </c>
      <c r="C116" s="569"/>
      <c r="D116" s="168">
        <v>491</v>
      </c>
    </row>
    <row r="117" spans="2:4" ht="21" customHeight="1">
      <c r="B117" s="597" t="s">
        <v>123</v>
      </c>
      <c r="C117" s="597"/>
      <c r="D117" s="168">
        <v>184610.8</v>
      </c>
    </row>
    <row r="118" spans="2:4" ht="30" customHeight="1">
      <c r="B118" s="152"/>
      <c r="C118" s="152"/>
      <c r="D118" s="15"/>
    </row>
    <row r="119" spans="2:4" ht="56.25" customHeight="1">
      <c r="B119" s="131" t="s">
        <v>106</v>
      </c>
      <c r="C119" s="111" t="s">
        <v>283</v>
      </c>
      <c r="D119" s="29" t="s">
        <v>5</v>
      </c>
    </row>
    <row r="120" spans="2:4" ht="23.25" customHeight="1">
      <c r="B120" s="131" t="s">
        <v>108</v>
      </c>
      <c r="C120" s="111">
        <v>12002</v>
      </c>
      <c r="D120" s="46" t="s">
        <v>8</v>
      </c>
    </row>
    <row r="121" spans="2:4" ht="75" customHeight="1">
      <c r="B121" s="132" t="s">
        <v>110</v>
      </c>
      <c r="C121" s="115" t="s">
        <v>377</v>
      </c>
      <c r="D121" s="172"/>
    </row>
    <row r="122" spans="2:4" ht="52.5" customHeight="1">
      <c r="B122" s="132" t="s">
        <v>112</v>
      </c>
      <c r="C122" s="115" t="s">
        <v>297</v>
      </c>
      <c r="D122" s="172"/>
    </row>
    <row r="123" spans="2:4" ht="22.9" customHeight="1">
      <c r="B123" s="132" t="s">
        <v>114</v>
      </c>
      <c r="C123" s="115" t="s">
        <v>161</v>
      </c>
      <c r="D123" s="172"/>
    </row>
    <row r="124" spans="2:4" ht="37.15" customHeight="1">
      <c r="B124" s="132" t="s">
        <v>278</v>
      </c>
      <c r="C124" s="115" t="s">
        <v>298</v>
      </c>
      <c r="D124" s="172"/>
    </row>
    <row r="125" spans="2:4" ht="22.9" customHeight="1">
      <c r="B125" s="505" t="s">
        <v>118</v>
      </c>
      <c r="C125" s="505"/>
      <c r="D125" s="172"/>
    </row>
    <row r="126" spans="2:4" ht="23.25" customHeight="1">
      <c r="B126" s="569" t="s">
        <v>385</v>
      </c>
      <c r="C126" s="569"/>
      <c r="D126" s="73">
        <v>470</v>
      </c>
    </row>
    <row r="127" spans="2:4" ht="23.25" customHeight="1">
      <c r="B127" s="569" t="s">
        <v>386</v>
      </c>
      <c r="C127" s="569"/>
      <c r="D127" s="73">
        <v>-19</v>
      </c>
    </row>
    <row r="128" spans="2:4" ht="23.25" customHeight="1">
      <c r="B128" s="597" t="s">
        <v>369</v>
      </c>
      <c r="C128" s="597"/>
      <c r="D128" s="73">
        <v>-6969.6</v>
      </c>
    </row>
    <row r="129" spans="2:4" ht="21" customHeight="1">
      <c r="B129" s="148"/>
      <c r="C129" s="148"/>
      <c r="D129" s="15" t="s">
        <v>179</v>
      </c>
    </row>
    <row r="130" spans="2:4" ht="23.25" customHeight="1">
      <c r="B130" s="620" t="s">
        <v>361</v>
      </c>
      <c r="C130" s="620"/>
      <c r="D130" s="620"/>
    </row>
    <row r="131" spans="2:4" ht="18" customHeight="1"/>
    <row r="132" spans="2:4" s="364" customFormat="1" ht="33" customHeight="1">
      <c r="B132" s="326" t="s">
        <v>103</v>
      </c>
      <c r="C132" s="286" t="s">
        <v>104</v>
      </c>
      <c r="D132" s="357"/>
    </row>
    <row r="133" spans="2:4" s="364" customFormat="1" ht="33" customHeight="1">
      <c r="B133" s="320">
        <v>1045</v>
      </c>
      <c r="C133" s="611" t="s">
        <v>604</v>
      </c>
      <c r="D133" s="612"/>
    </row>
    <row r="134" spans="2:4" s="364" customFormat="1" ht="18" customHeight="1">
      <c r="B134" s="292"/>
      <c r="C134" s="292"/>
      <c r="D134" s="292"/>
    </row>
    <row r="135" spans="2:4" s="364" customFormat="1" ht="18" customHeight="1">
      <c r="B135" s="614" t="s">
        <v>105</v>
      </c>
      <c r="C135" s="615"/>
      <c r="D135" s="322"/>
    </row>
    <row r="136" spans="2:4" s="364" customFormat="1" ht="43.5" customHeight="1">
      <c r="B136" s="289" t="s">
        <v>106</v>
      </c>
      <c r="C136" s="320">
        <v>1045</v>
      </c>
      <c r="D136" s="355" t="s">
        <v>605</v>
      </c>
    </row>
    <row r="137" spans="2:4" s="364" customFormat="1" ht="43.5" customHeight="1">
      <c r="B137" s="289" t="s">
        <v>108</v>
      </c>
      <c r="C137" s="320">
        <v>12003</v>
      </c>
      <c r="D137" s="323" t="s">
        <v>8</v>
      </c>
    </row>
    <row r="138" spans="2:4" s="364" customFormat="1" ht="43.5" customHeight="1">
      <c r="B138" s="324" t="s">
        <v>110</v>
      </c>
      <c r="C138" s="325" t="s">
        <v>606</v>
      </c>
      <c r="D138" s="288"/>
    </row>
    <row r="139" spans="2:4" s="364" customFormat="1" ht="43.5" customHeight="1">
      <c r="B139" s="324" t="s">
        <v>112</v>
      </c>
      <c r="C139" s="325" t="s">
        <v>606</v>
      </c>
      <c r="D139" s="288"/>
    </row>
    <row r="140" spans="2:4" s="364" customFormat="1" ht="43.5" customHeight="1">
      <c r="B140" s="324" t="s">
        <v>114</v>
      </c>
      <c r="C140" s="325" t="s">
        <v>161</v>
      </c>
      <c r="D140" s="288"/>
    </row>
    <row r="141" spans="2:4" s="364" customFormat="1" ht="43.5" customHeight="1">
      <c r="B141" s="324" t="s">
        <v>607</v>
      </c>
      <c r="C141" s="325" t="s">
        <v>608</v>
      </c>
      <c r="D141" s="356"/>
    </row>
    <row r="142" spans="2:4" s="364" customFormat="1" ht="18" customHeight="1">
      <c r="B142" s="605" t="s">
        <v>118</v>
      </c>
      <c r="C142" s="606"/>
      <c r="D142" s="607"/>
    </row>
    <row r="143" spans="2:4" s="364" customFormat="1" ht="34.5" customHeight="1">
      <c r="B143" s="608" t="s">
        <v>609</v>
      </c>
      <c r="C143" s="608"/>
      <c r="D143" s="287">
        <v>-771</v>
      </c>
    </row>
    <row r="144" spans="2:4" s="364" customFormat="1" ht="34.5" customHeight="1">
      <c r="B144" s="608" t="s">
        <v>123</v>
      </c>
      <c r="C144" s="608"/>
      <c r="D144" s="321">
        <v>-266380.5</v>
      </c>
    </row>
    <row r="145" spans="2:4" s="364" customFormat="1" ht="18" customHeight="1">
      <c r="B145" s="328"/>
      <c r="C145" s="328"/>
      <c r="D145" s="327"/>
    </row>
    <row r="146" spans="2:4" s="364" customFormat="1" ht="44.25" customHeight="1">
      <c r="B146" s="289" t="s">
        <v>106</v>
      </c>
      <c r="C146" s="320">
        <v>1045</v>
      </c>
      <c r="D146" s="355" t="s">
        <v>605</v>
      </c>
    </row>
    <row r="147" spans="2:4" s="364" customFormat="1" ht="18" customHeight="1">
      <c r="B147" s="289" t="s">
        <v>108</v>
      </c>
      <c r="C147" s="320">
        <v>12004</v>
      </c>
      <c r="D147" s="323" t="s">
        <v>8</v>
      </c>
    </row>
    <row r="148" spans="2:4" s="364" customFormat="1" ht="39" customHeight="1">
      <c r="B148" s="324" t="s">
        <v>110</v>
      </c>
      <c r="C148" s="325" t="s">
        <v>610</v>
      </c>
      <c r="D148" s="288"/>
    </row>
    <row r="149" spans="2:4" s="364" customFormat="1" ht="39" customHeight="1">
      <c r="B149" s="324" t="s">
        <v>112</v>
      </c>
      <c r="C149" s="325" t="s">
        <v>610</v>
      </c>
      <c r="D149" s="288"/>
    </row>
    <row r="150" spans="2:4" s="364" customFormat="1" ht="18" customHeight="1">
      <c r="B150" s="324" t="s">
        <v>114</v>
      </c>
      <c r="C150" s="325" t="s">
        <v>161</v>
      </c>
      <c r="D150" s="356"/>
    </row>
    <row r="151" spans="2:4" s="364" customFormat="1" ht="18" customHeight="1">
      <c r="B151" s="324" t="s">
        <v>607</v>
      </c>
      <c r="C151" s="325" t="s">
        <v>611</v>
      </c>
      <c r="D151" s="291"/>
    </row>
    <row r="152" spans="2:4" s="364" customFormat="1" ht="18" customHeight="1">
      <c r="B152" s="662" t="s">
        <v>118</v>
      </c>
      <c r="C152" s="663"/>
      <c r="D152" s="664"/>
    </row>
    <row r="153" spans="2:4" s="364" customFormat="1" ht="18" customHeight="1">
      <c r="B153" s="608" t="s">
        <v>609</v>
      </c>
      <c r="C153" s="608"/>
      <c r="D153" s="287">
        <v>-129</v>
      </c>
    </row>
    <row r="154" spans="2:4" s="364" customFormat="1" ht="18" customHeight="1">
      <c r="B154" s="608" t="s">
        <v>123</v>
      </c>
      <c r="C154" s="608"/>
      <c r="D154" s="321">
        <v>-48000</v>
      </c>
    </row>
    <row r="155" spans="2:4" s="364" customFormat="1" ht="18" customHeight="1">
      <c r="B155" s="387"/>
      <c r="C155" s="387"/>
      <c r="D155" s="387"/>
    </row>
    <row r="156" spans="2:4" ht="18" customHeight="1">
      <c r="B156" s="131" t="s">
        <v>167</v>
      </c>
      <c r="C156" s="639" t="s">
        <v>168</v>
      </c>
      <c r="D156" s="639"/>
    </row>
    <row r="157" spans="2:4" ht="18" customHeight="1">
      <c r="B157" s="111" t="s">
        <v>359</v>
      </c>
      <c r="C157" s="568" t="s">
        <v>452</v>
      </c>
      <c r="D157" s="568"/>
    </row>
    <row r="158" spans="2:4" ht="18" customHeight="1"/>
    <row r="159" spans="2:4" ht="18" customHeight="1">
      <c r="B159" s="153" t="s">
        <v>171</v>
      </c>
    </row>
    <row r="160" spans="2:4" ht="18" customHeight="1"/>
    <row r="161" spans="2:4" ht="42" customHeight="1">
      <c r="B161" s="131" t="s">
        <v>106</v>
      </c>
      <c r="C161" s="111" t="s">
        <v>359</v>
      </c>
      <c r="D161" s="70" t="s">
        <v>135</v>
      </c>
    </row>
    <row r="162" spans="2:4" ht="24" customHeight="1">
      <c r="B162" s="131" t="s">
        <v>108</v>
      </c>
      <c r="C162" s="111" t="s">
        <v>289</v>
      </c>
      <c r="D162" s="70" t="s">
        <v>178</v>
      </c>
    </row>
    <row r="163" spans="2:4" ht="35.450000000000003" customHeight="1">
      <c r="B163" s="116" t="s">
        <v>110</v>
      </c>
      <c r="C163" s="115" t="s">
        <v>453</v>
      </c>
      <c r="D163" s="173"/>
    </row>
    <row r="164" spans="2:4" ht="35.450000000000003" customHeight="1">
      <c r="B164" s="116" t="s">
        <v>112</v>
      </c>
      <c r="C164" s="115" t="s">
        <v>453</v>
      </c>
      <c r="D164" s="173"/>
    </row>
    <row r="165" spans="2:4" ht="24" customHeight="1">
      <c r="B165" s="116" t="s">
        <v>114</v>
      </c>
      <c r="C165" s="115" t="s">
        <v>161</v>
      </c>
      <c r="D165" s="173"/>
    </row>
    <row r="166" spans="2:4" ht="35.450000000000003" customHeight="1">
      <c r="B166" s="116" t="s">
        <v>162</v>
      </c>
      <c r="C166" s="115" t="s">
        <v>454</v>
      </c>
      <c r="D166" s="173"/>
    </row>
    <row r="167" spans="2:4" ht="18" customHeight="1">
      <c r="B167" s="591" t="s">
        <v>118</v>
      </c>
      <c r="C167" s="591"/>
      <c r="D167" s="173"/>
    </row>
    <row r="168" spans="2:4" ht="21" customHeight="1">
      <c r="B168" s="569" t="s">
        <v>455</v>
      </c>
      <c r="C168" s="569"/>
      <c r="D168" s="73">
        <v>-2564</v>
      </c>
    </row>
    <row r="169" spans="2:4" ht="21" customHeight="1">
      <c r="B169" s="578" t="s">
        <v>123</v>
      </c>
      <c r="C169" s="578"/>
      <c r="D169" s="73">
        <v>-200000</v>
      </c>
    </row>
    <row r="170" spans="2:4" ht="18" customHeight="1">
      <c r="B170" s="117"/>
      <c r="C170" s="117"/>
    </row>
    <row r="171" spans="2:4" ht="36.6" customHeight="1">
      <c r="B171" s="112" t="s">
        <v>106</v>
      </c>
      <c r="C171" s="111" t="s">
        <v>359</v>
      </c>
      <c r="D171" s="70" t="s">
        <v>135</v>
      </c>
    </row>
    <row r="172" spans="2:4" ht="26.45" customHeight="1">
      <c r="B172" s="112" t="s">
        <v>108</v>
      </c>
      <c r="C172" s="111" t="s">
        <v>257</v>
      </c>
      <c r="D172" s="70" t="s">
        <v>178</v>
      </c>
    </row>
    <row r="173" spans="2:4" ht="39" customHeight="1">
      <c r="B173" s="116" t="s">
        <v>110</v>
      </c>
      <c r="C173" s="115" t="s">
        <v>456</v>
      </c>
      <c r="D173" s="173"/>
    </row>
    <row r="174" spans="2:4" ht="39" customHeight="1">
      <c r="B174" s="116" t="s">
        <v>112</v>
      </c>
      <c r="C174" s="115" t="s">
        <v>457</v>
      </c>
      <c r="D174" s="173"/>
    </row>
    <row r="175" spans="2:4" ht="28.15" customHeight="1">
      <c r="B175" s="116" t="s">
        <v>114</v>
      </c>
      <c r="C175" s="115" t="s">
        <v>161</v>
      </c>
      <c r="D175" s="173"/>
    </row>
    <row r="176" spans="2:4" ht="36.6" customHeight="1">
      <c r="B176" s="116" t="s">
        <v>162</v>
      </c>
      <c r="C176" s="115" t="s">
        <v>458</v>
      </c>
      <c r="D176" s="173"/>
    </row>
    <row r="177" spans="2:4" ht="18" customHeight="1">
      <c r="B177" s="591" t="s">
        <v>118</v>
      </c>
      <c r="C177" s="591"/>
      <c r="D177" s="173"/>
    </row>
    <row r="178" spans="2:4" ht="18" customHeight="1">
      <c r="B178" s="569" t="s">
        <v>455</v>
      </c>
      <c r="C178" s="569"/>
      <c r="D178" s="73">
        <v>-197</v>
      </c>
    </row>
    <row r="179" spans="2:4" ht="18" customHeight="1">
      <c r="B179" s="578" t="s">
        <v>123</v>
      </c>
      <c r="C179" s="578"/>
      <c r="D179" s="73">
        <v>-150000</v>
      </c>
    </row>
    <row r="180" spans="2:4" ht="18" customHeight="1">
      <c r="B180" s="117"/>
      <c r="C180" s="117"/>
    </row>
    <row r="181" spans="2:4" ht="38.450000000000003" customHeight="1">
      <c r="B181" s="112" t="s">
        <v>106</v>
      </c>
      <c r="C181" s="111" t="s">
        <v>359</v>
      </c>
      <c r="D181" s="70" t="s">
        <v>135</v>
      </c>
    </row>
    <row r="182" spans="2:4" ht="18" customHeight="1">
      <c r="B182" s="112" t="s">
        <v>108</v>
      </c>
      <c r="C182" s="111" t="s">
        <v>459</v>
      </c>
      <c r="D182" s="70" t="s">
        <v>178</v>
      </c>
    </row>
    <row r="183" spans="2:4" ht="35.450000000000003" customHeight="1">
      <c r="B183" s="116" t="s">
        <v>110</v>
      </c>
      <c r="C183" s="115" t="s">
        <v>460</v>
      </c>
      <c r="D183" s="173"/>
    </row>
    <row r="184" spans="2:4" ht="34.9" customHeight="1">
      <c r="B184" s="116" t="s">
        <v>112</v>
      </c>
      <c r="C184" s="115" t="s">
        <v>461</v>
      </c>
      <c r="D184" s="173"/>
    </row>
    <row r="185" spans="2:4" ht="21" customHeight="1">
      <c r="B185" s="116" t="s">
        <v>114</v>
      </c>
      <c r="C185" s="115" t="s">
        <v>161</v>
      </c>
      <c r="D185" s="173"/>
    </row>
    <row r="186" spans="2:4" ht="34.15" customHeight="1">
      <c r="B186" s="116" t="s">
        <v>162</v>
      </c>
      <c r="C186" s="115" t="s">
        <v>462</v>
      </c>
      <c r="D186" s="173"/>
    </row>
    <row r="187" spans="2:4" ht="18" customHeight="1">
      <c r="B187" s="591" t="s">
        <v>118</v>
      </c>
      <c r="C187" s="591"/>
      <c r="D187" s="173"/>
    </row>
    <row r="188" spans="2:4" ht="18" customHeight="1">
      <c r="B188" s="569" t="s">
        <v>463</v>
      </c>
      <c r="C188" s="569"/>
      <c r="D188" s="113">
        <v>-49</v>
      </c>
    </row>
    <row r="189" spans="2:4" ht="18" customHeight="1">
      <c r="B189" s="578" t="s">
        <v>123</v>
      </c>
      <c r="C189" s="578"/>
      <c r="D189" s="113">
        <v>-35342</v>
      </c>
    </row>
    <row r="190" spans="2:4" ht="18" customHeight="1">
      <c r="B190" s="117"/>
      <c r="C190" s="117"/>
    </row>
    <row r="191" spans="2:4" ht="34.9" customHeight="1">
      <c r="B191" s="112" t="s">
        <v>106</v>
      </c>
      <c r="C191" s="111" t="s">
        <v>359</v>
      </c>
      <c r="D191" s="70" t="s">
        <v>135</v>
      </c>
    </row>
    <row r="192" spans="2:4" ht="18" customHeight="1">
      <c r="B192" s="112" t="s">
        <v>108</v>
      </c>
      <c r="C192" s="111" t="s">
        <v>158</v>
      </c>
      <c r="D192" s="70" t="s">
        <v>178</v>
      </c>
    </row>
    <row r="193" spans="2:4" ht="33.6" customHeight="1">
      <c r="B193" s="116" t="s">
        <v>110</v>
      </c>
      <c r="C193" s="115" t="s">
        <v>464</v>
      </c>
      <c r="D193" s="173"/>
    </row>
    <row r="194" spans="2:4" ht="33.6" customHeight="1">
      <c r="B194" s="116" t="s">
        <v>112</v>
      </c>
      <c r="C194" s="115" t="s">
        <v>465</v>
      </c>
      <c r="D194" s="173"/>
    </row>
    <row r="195" spans="2:4" ht="22.9" customHeight="1">
      <c r="B195" s="116" t="s">
        <v>114</v>
      </c>
      <c r="C195" s="115" t="s">
        <v>161</v>
      </c>
      <c r="D195" s="173"/>
    </row>
    <row r="196" spans="2:4" ht="36" customHeight="1">
      <c r="B196" s="116" t="s">
        <v>162</v>
      </c>
      <c r="C196" s="115" t="s">
        <v>454</v>
      </c>
      <c r="D196" s="173"/>
    </row>
    <row r="197" spans="2:4" ht="18" customHeight="1">
      <c r="B197" s="591" t="s">
        <v>118</v>
      </c>
      <c r="C197" s="591"/>
      <c r="D197" s="173"/>
    </row>
    <row r="198" spans="2:4" ht="18" customHeight="1">
      <c r="B198" s="569" t="s">
        <v>466</v>
      </c>
      <c r="C198" s="569"/>
      <c r="D198" s="173"/>
    </row>
    <row r="199" spans="2:4" ht="18" customHeight="1">
      <c r="B199" s="569" t="s">
        <v>467</v>
      </c>
      <c r="C199" s="569"/>
      <c r="D199" s="113">
        <v>-563</v>
      </c>
    </row>
    <row r="200" spans="2:4" ht="18" customHeight="1">
      <c r="B200" s="578" t="s">
        <v>123</v>
      </c>
      <c r="C200" s="578"/>
      <c r="D200" s="113">
        <v>-600419</v>
      </c>
    </row>
    <row r="201" spans="2:4" ht="18" customHeight="1">
      <c r="B201" s="117"/>
      <c r="C201" s="117"/>
    </row>
    <row r="202" spans="2:4" ht="42.75" customHeight="1">
      <c r="B202" s="378" t="s">
        <v>106</v>
      </c>
      <c r="C202" s="378" t="s">
        <v>359</v>
      </c>
      <c r="D202" s="370" t="s">
        <v>135</v>
      </c>
    </row>
    <row r="203" spans="2:4" ht="35.25" customHeight="1">
      <c r="B203" s="378" t="s">
        <v>108</v>
      </c>
      <c r="C203" s="378" t="s">
        <v>567</v>
      </c>
      <c r="D203" s="370" t="s">
        <v>178</v>
      </c>
    </row>
    <row r="204" spans="2:4" ht="36.75" customHeight="1">
      <c r="B204" s="380" t="s">
        <v>110</v>
      </c>
      <c r="C204" s="379" t="s">
        <v>568</v>
      </c>
      <c r="D204" s="393"/>
    </row>
    <row r="205" spans="2:4" ht="36.75" customHeight="1">
      <c r="B205" s="380" t="s">
        <v>112</v>
      </c>
      <c r="C205" s="379" t="s">
        <v>569</v>
      </c>
      <c r="D205" s="393"/>
    </row>
    <row r="206" spans="2:4" ht="27.75" customHeight="1">
      <c r="B206" s="380" t="s">
        <v>114</v>
      </c>
      <c r="C206" s="379" t="s">
        <v>161</v>
      </c>
      <c r="D206" s="393"/>
    </row>
    <row r="207" spans="2:4" ht="42.75" customHeight="1">
      <c r="B207" s="380" t="s">
        <v>162</v>
      </c>
      <c r="C207" s="379" t="s">
        <v>458</v>
      </c>
      <c r="D207" s="393"/>
    </row>
    <row r="208" spans="2:4" ht="18" customHeight="1">
      <c r="B208" s="591" t="s">
        <v>118</v>
      </c>
      <c r="C208" s="591"/>
      <c r="D208" s="393"/>
    </row>
    <row r="209" spans="2:4" ht="18" customHeight="1">
      <c r="B209" s="569" t="s">
        <v>570</v>
      </c>
      <c r="C209" s="569"/>
      <c r="D209" s="371">
        <v>-360</v>
      </c>
    </row>
    <row r="210" spans="2:4" ht="18" customHeight="1">
      <c r="B210" s="578" t="s">
        <v>123</v>
      </c>
      <c r="C210" s="578"/>
      <c r="D210" s="371">
        <v>-20000</v>
      </c>
    </row>
    <row r="211" spans="2:4" ht="18" customHeight="1">
      <c r="B211" s="381"/>
      <c r="C211" s="381"/>
      <c r="D211" s="359"/>
    </row>
    <row r="212" spans="2:4" ht="37.5" customHeight="1">
      <c r="B212" s="378" t="s">
        <v>106</v>
      </c>
      <c r="C212" s="378" t="s">
        <v>359</v>
      </c>
      <c r="D212" s="370" t="s">
        <v>135</v>
      </c>
    </row>
    <row r="213" spans="2:4" ht="35.25" customHeight="1">
      <c r="B213" s="378" t="s">
        <v>108</v>
      </c>
      <c r="C213" s="378" t="s">
        <v>571</v>
      </c>
      <c r="D213" s="370" t="s">
        <v>178</v>
      </c>
    </row>
    <row r="214" spans="2:4" ht="50.25" customHeight="1">
      <c r="B214" s="380" t="s">
        <v>110</v>
      </c>
      <c r="C214" s="379" t="s">
        <v>572</v>
      </c>
      <c r="D214" s="393"/>
    </row>
    <row r="215" spans="2:4" ht="41.25" customHeight="1">
      <c r="B215" s="380" t="s">
        <v>112</v>
      </c>
      <c r="C215" s="379" t="s">
        <v>573</v>
      </c>
      <c r="D215" s="393"/>
    </row>
    <row r="216" spans="2:4" ht="35.25" customHeight="1">
      <c r="B216" s="380" t="s">
        <v>114</v>
      </c>
      <c r="C216" s="379" t="s">
        <v>161</v>
      </c>
      <c r="D216" s="393"/>
    </row>
    <row r="217" spans="2:4" ht="48.75" customHeight="1">
      <c r="B217" s="380" t="s">
        <v>162</v>
      </c>
      <c r="C217" s="379" t="s">
        <v>462</v>
      </c>
      <c r="D217" s="393"/>
    </row>
    <row r="218" spans="2:4" ht="18" customHeight="1">
      <c r="B218" s="591" t="s">
        <v>118</v>
      </c>
      <c r="C218" s="591"/>
      <c r="D218" s="393"/>
    </row>
    <row r="219" spans="2:4" ht="18" customHeight="1">
      <c r="B219" s="569" t="s">
        <v>574</v>
      </c>
      <c r="C219" s="569"/>
      <c r="D219" s="371">
        <v>-135</v>
      </c>
    </row>
    <row r="220" spans="2:4" ht="18" customHeight="1">
      <c r="B220" s="578" t="s">
        <v>123</v>
      </c>
      <c r="C220" s="578"/>
      <c r="D220" s="371">
        <v>-17000</v>
      </c>
    </row>
    <row r="221" spans="2:4" ht="18" customHeight="1">
      <c r="B221" s="117"/>
      <c r="C221" s="117"/>
    </row>
    <row r="222" spans="2:4" ht="27.75" customHeight="1">
      <c r="B222" s="150" t="s">
        <v>103</v>
      </c>
      <c r="C222" s="635" t="s">
        <v>104</v>
      </c>
      <c r="D222" s="636"/>
    </row>
    <row r="223" spans="2:4" ht="21.75" customHeight="1">
      <c r="B223" s="155">
        <v>1146</v>
      </c>
      <c r="C223" s="575" t="s">
        <v>12</v>
      </c>
      <c r="D223" s="575"/>
    </row>
    <row r="224" spans="2:4" ht="16.5" customHeight="1"/>
    <row r="225" spans="2:4" ht="17.45" customHeight="1">
      <c r="B225" s="156" t="s">
        <v>171</v>
      </c>
      <c r="C225" s="631"/>
      <c r="D225" s="631"/>
    </row>
    <row r="226" spans="2:4" ht="18" customHeight="1">
      <c r="B226" s="20"/>
      <c r="C226" s="20"/>
      <c r="D226" s="49"/>
    </row>
    <row r="227" spans="2:4" ht="39.75" customHeight="1">
      <c r="B227" s="65" t="s">
        <v>106</v>
      </c>
      <c r="C227" s="65" t="s">
        <v>107</v>
      </c>
      <c r="D227" s="70" t="s">
        <v>135</v>
      </c>
    </row>
    <row r="228" spans="2:4" ht="22.9" customHeight="1">
      <c r="B228" s="4" t="s">
        <v>108</v>
      </c>
      <c r="C228" s="4" t="s">
        <v>109</v>
      </c>
      <c r="D228" s="16" t="s">
        <v>178</v>
      </c>
    </row>
    <row r="229" spans="2:4" ht="22.9" customHeight="1">
      <c r="B229" s="9" t="s">
        <v>110</v>
      </c>
      <c r="C229" s="9" t="s">
        <v>389</v>
      </c>
      <c r="D229" s="5"/>
    </row>
    <row r="230" spans="2:4" ht="55.9" customHeight="1">
      <c r="B230" s="9" t="s">
        <v>112</v>
      </c>
      <c r="C230" s="9" t="s">
        <v>189</v>
      </c>
      <c r="D230" s="5"/>
    </row>
    <row r="231" spans="2:4" ht="24" customHeight="1">
      <c r="B231" s="9" t="s">
        <v>114</v>
      </c>
      <c r="C231" s="9" t="s">
        <v>115</v>
      </c>
      <c r="D231" s="5"/>
    </row>
    <row r="232" spans="2:4" ht="55.9" customHeight="1">
      <c r="B232" s="9" t="s">
        <v>116</v>
      </c>
      <c r="C232" s="9" t="s">
        <v>390</v>
      </c>
      <c r="D232" s="5"/>
    </row>
    <row r="233" spans="2:4" ht="24" customHeight="1">
      <c r="B233" s="584" t="s">
        <v>118</v>
      </c>
      <c r="C233" s="586"/>
      <c r="D233" s="5"/>
    </row>
    <row r="234" spans="2:4" ht="24" customHeight="1">
      <c r="B234" s="597" t="s">
        <v>307</v>
      </c>
      <c r="C234" s="597"/>
      <c r="D234" s="73">
        <v>-6</v>
      </c>
    </row>
    <row r="235" spans="2:4" ht="18" customHeight="1">
      <c r="B235" s="597" t="s">
        <v>191</v>
      </c>
      <c r="C235" s="597"/>
      <c r="D235" s="73">
        <v>-273</v>
      </c>
    </row>
    <row r="236" spans="2:4" ht="18" customHeight="1">
      <c r="B236" s="597" t="s">
        <v>119</v>
      </c>
      <c r="C236" s="597"/>
      <c r="D236" s="73">
        <v>-164</v>
      </c>
    </row>
    <row r="237" spans="2:4" ht="18" customHeight="1">
      <c r="B237" s="597" t="s">
        <v>120</v>
      </c>
      <c r="C237" s="597"/>
      <c r="D237" s="73">
        <v>-109</v>
      </c>
    </row>
    <row r="238" spans="2:4" ht="18" customHeight="1">
      <c r="B238" s="597" t="s">
        <v>121</v>
      </c>
      <c r="C238" s="597"/>
      <c r="D238" s="73">
        <v>-70</v>
      </c>
    </row>
    <row r="239" spans="2:4" ht="18" customHeight="1">
      <c r="B239" s="597" t="s">
        <v>122</v>
      </c>
      <c r="C239" s="597"/>
      <c r="D239" s="73"/>
    </row>
    <row r="240" spans="2:4" s="230" customFormat="1" ht="18" customHeight="1">
      <c r="B240" s="638" t="s">
        <v>123</v>
      </c>
      <c r="C240" s="638"/>
      <c r="D240" s="229">
        <v>361.6</v>
      </c>
    </row>
    <row r="241" spans="2:4" ht="18" customHeight="1">
      <c r="B241" s="650"/>
      <c r="C241" s="650"/>
      <c r="D241" s="49"/>
    </row>
    <row r="242" spans="2:4" ht="48.75" customHeight="1">
      <c r="B242" s="105" t="s">
        <v>106</v>
      </c>
      <c r="C242" s="105" t="s">
        <v>107</v>
      </c>
      <c r="D242" s="70" t="s">
        <v>177</v>
      </c>
    </row>
    <row r="243" spans="2:4" ht="21" customHeight="1">
      <c r="B243" s="105" t="s">
        <v>108</v>
      </c>
      <c r="C243" s="105" t="s">
        <v>124</v>
      </c>
      <c r="D243" s="71" t="s">
        <v>178</v>
      </c>
    </row>
    <row r="244" spans="2:4" ht="27" customHeight="1">
      <c r="B244" s="103" t="s">
        <v>110</v>
      </c>
      <c r="C244" s="103" t="s">
        <v>126</v>
      </c>
      <c r="D244" s="75"/>
    </row>
    <row r="245" spans="2:4" ht="57" customHeight="1">
      <c r="B245" s="103" t="s">
        <v>112</v>
      </c>
      <c r="C245" s="103" t="s">
        <v>128</v>
      </c>
      <c r="D245" s="75"/>
    </row>
    <row r="246" spans="2:4" ht="18" customHeight="1">
      <c r="B246" s="103" t="s">
        <v>114</v>
      </c>
      <c r="C246" s="103" t="s">
        <v>115</v>
      </c>
      <c r="D246" s="75"/>
    </row>
    <row r="247" spans="2:4" ht="52.15" customHeight="1">
      <c r="B247" s="103" t="s">
        <v>116</v>
      </c>
      <c r="C247" s="103" t="s">
        <v>181</v>
      </c>
      <c r="D247" s="75"/>
    </row>
    <row r="248" spans="2:4" ht="18" customHeight="1">
      <c r="B248" s="492" t="s">
        <v>118</v>
      </c>
      <c r="C248" s="492"/>
      <c r="D248" s="75"/>
    </row>
    <row r="249" spans="2:4" ht="18" customHeight="1">
      <c r="B249" s="569" t="s">
        <v>309</v>
      </c>
      <c r="C249" s="569"/>
      <c r="D249" s="73">
        <v>14</v>
      </c>
    </row>
    <row r="250" spans="2:4" ht="18" customHeight="1">
      <c r="B250" s="623" t="s">
        <v>182</v>
      </c>
      <c r="C250" s="623"/>
      <c r="D250" s="73">
        <v>168</v>
      </c>
    </row>
    <row r="251" spans="2:4" ht="18" customHeight="1">
      <c r="B251" s="623" t="s">
        <v>119</v>
      </c>
      <c r="C251" s="623"/>
      <c r="D251" s="73">
        <v>101</v>
      </c>
    </row>
    <row r="252" spans="2:4" ht="18" customHeight="1">
      <c r="B252" s="623" t="s">
        <v>120</v>
      </c>
      <c r="C252" s="623"/>
      <c r="D252" s="73">
        <v>67</v>
      </c>
    </row>
    <row r="253" spans="2:4" ht="18" customHeight="1">
      <c r="B253" s="623" t="s">
        <v>122</v>
      </c>
      <c r="C253" s="623"/>
      <c r="D253" s="73"/>
    </row>
    <row r="254" spans="2:4" s="230" customFormat="1" ht="18" customHeight="1">
      <c r="B254" s="651" t="s">
        <v>123</v>
      </c>
      <c r="C254" s="651"/>
      <c r="D254" s="229">
        <v>104031.6</v>
      </c>
    </row>
    <row r="255" spans="2:4" ht="18" customHeight="1">
      <c r="B255" s="20"/>
      <c r="C255" s="20"/>
      <c r="D255" s="49"/>
    </row>
    <row r="256" spans="2:4" ht="44.45" customHeight="1">
      <c r="B256" s="155" t="s">
        <v>106</v>
      </c>
      <c r="C256" s="155" t="s">
        <v>107</v>
      </c>
      <c r="D256" s="70" t="s">
        <v>177</v>
      </c>
    </row>
    <row r="257" spans="2:4" ht="18" customHeight="1">
      <c r="B257" s="155" t="s">
        <v>108</v>
      </c>
      <c r="C257" s="155" t="s">
        <v>130</v>
      </c>
      <c r="D257" s="17" t="s">
        <v>178</v>
      </c>
    </row>
    <row r="258" spans="2:4" ht="18" customHeight="1">
      <c r="B258" s="9" t="s">
        <v>110</v>
      </c>
      <c r="C258" s="9" t="s">
        <v>183</v>
      </c>
      <c r="D258" s="174"/>
    </row>
    <row r="259" spans="2:4" ht="57" customHeight="1">
      <c r="B259" s="9" t="s">
        <v>112</v>
      </c>
      <c r="C259" s="9" t="s">
        <v>184</v>
      </c>
      <c r="D259" s="174"/>
    </row>
    <row r="260" spans="2:4" ht="18" customHeight="1">
      <c r="B260" s="9" t="s">
        <v>114</v>
      </c>
      <c r="C260" s="9" t="s">
        <v>115</v>
      </c>
      <c r="D260" s="174"/>
    </row>
    <row r="261" spans="2:4" ht="53.45" customHeight="1">
      <c r="B261" s="9" t="s">
        <v>116</v>
      </c>
      <c r="C261" s="9" t="s">
        <v>181</v>
      </c>
      <c r="D261" s="174"/>
    </row>
    <row r="262" spans="2:4" ht="18" customHeight="1">
      <c r="B262" s="584" t="s">
        <v>118</v>
      </c>
      <c r="C262" s="586"/>
      <c r="D262" s="5"/>
    </row>
    <row r="263" spans="2:4" ht="18" customHeight="1">
      <c r="B263" s="569" t="s">
        <v>310</v>
      </c>
      <c r="C263" s="569"/>
      <c r="D263" s="73">
        <v>-250</v>
      </c>
    </row>
    <row r="264" spans="2:4" ht="18" customHeight="1">
      <c r="B264" s="640" t="s">
        <v>185</v>
      </c>
      <c r="C264" s="641"/>
      <c r="D264" s="73">
        <v>-150</v>
      </c>
    </row>
    <row r="265" spans="2:4" ht="18" customHeight="1">
      <c r="B265" s="640" t="s">
        <v>119</v>
      </c>
      <c r="C265" s="641"/>
      <c r="D265" s="73">
        <v>-100</v>
      </c>
    </row>
    <row r="266" spans="2:4" ht="18" customHeight="1">
      <c r="B266" s="640" t="s">
        <v>120</v>
      </c>
      <c r="C266" s="641"/>
      <c r="D266" s="73">
        <v>76</v>
      </c>
    </row>
    <row r="267" spans="2:4" ht="18" customHeight="1">
      <c r="B267" s="640" t="s">
        <v>122</v>
      </c>
      <c r="C267" s="641"/>
      <c r="D267" s="73"/>
    </row>
    <row r="268" spans="2:4" s="230" customFormat="1" ht="18" customHeight="1">
      <c r="B268" s="652" t="s">
        <v>123</v>
      </c>
      <c r="C268" s="653"/>
      <c r="D268" s="229">
        <f>787376.6+13800+21993.3+25251.5</f>
        <v>848421.4</v>
      </c>
    </row>
    <row r="269" spans="2:4" ht="18" customHeight="1">
      <c r="B269" s="20"/>
      <c r="C269" s="20"/>
      <c r="D269" s="49"/>
    </row>
    <row r="270" spans="2:4" ht="40.5" customHeight="1">
      <c r="B270" s="155" t="s">
        <v>106</v>
      </c>
      <c r="C270" s="155" t="s">
        <v>107</v>
      </c>
      <c r="D270" s="16" t="s">
        <v>135</v>
      </c>
    </row>
    <row r="271" spans="2:4" ht="32.25" customHeight="1">
      <c r="B271" s="155" t="s">
        <v>108</v>
      </c>
      <c r="C271" s="155" t="s">
        <v>136</v>
      </c>
      <c r="D271" s="7" t="s">
        <v>178</v>
      </c>
    </row>
    <row r="272" spans="2:4" ht="18" customHeight="1">
      <c r="B272" s="9" t="s">
        <v>110</v>
      </c>
      <c r="C272" s="9" t="s">
        <v>137</v>
      </c>
      <c r="D272" s="5"/>
    </row>
    <row r="273" spans="2:4" ht="39" customHeight="1">
      <c r="B273" s="9" t="s">
        <v>112</v>
      </c>
      <c r="C273" s="9" t="s">
        <v>138</v>
      </c>
      <c r="D273" s="5"/>
    </row>
    <row r="274" spans="2:4" ht="18" customHeight="1">
      <c r="B274" s="9" t="s">
        <v>114</v>
      </c>
      <c r="C274" s="9" t="s">
        <v>115</v>
      </c>
      <c r="D274" s="5"/>
    </row>
    <row r="275" spans="2:4" ht="56.45" customHeight="1">
      <c r="B275" s="9" t="s">
        <v>116</v>
      </c>
      <c r="C275" s="9" t="s">
        <v>139</v>
      </c>
      <c r="D275" s="5"/>
    </row>
    <row r="276" spans="2:4" ht="18" customHeight="1">
      <c r="B276" s="584" t="s">
        <v>118</v>
      </c>
      <c r="C276" s="586"/>
      <c r="D276" s="73">
        <v>0</v>
      </c>
    </row>
    <row r="277" spans="2:4" ht="18" customHeight="1">
      <c r="B277" s="640" t="s">
        <v>358</v>
      </c>
      <c r="C277" s="641"/>
      <c r="D277" s="73">
        <v>-1.3</v>
      </c>
    </row>
    <row r="278" spans="2:4" ht="18" customHeight="1">
      <c r="B278" s="640" t="s">
        <v>140</v>
      </c>
      <c r="C278" s="641"/>
      <c r="D278" s="73">
        <v>-26</v>
      </c>
    </row>
    <row r="279" spans="2:4" ht="18" customHeight="1">
      <c r="B279" s="640" t="s">
        <v>119</v>
      </c>
      <c r="C279" s="641"/>
      <c r="D279" s="73">
        <v>-18</v>
      </c>
    </row>
    <row r="280" spans="2:4" ht="18" customHeight="1">
      <c r="B280" s="640" t="s">
        <v>120</v>
      </c>
      <c r="C280" s="641"/>
      <c r="D280" s="73">
        <v>-8</v>
      </c>
    </row>
    <row r="281" spans="2:4" ht="18" customHeight="1">
      <c r="B281" s="575" t="s">
        <v>122</v>
      </c>
      <c r="C281" s="575"/>
      <c r="D281" s="73"/>
    </row>
    <row r="282" spans="2:4" ht="18" customHeight="1">
      <c r="B282" s="575" t="s">
        <v>123</v>
      </c>
      <c r="C282" s="575"/>
      <c r="D282" s="260">
        <v>-1293.5999999999999</v>
      </c>
    </row>
    <row r="283" spans="2:4" ht="18" customHeight="1">
      <c r="B283" s="20"/>
      <c r="C283" s="20"/>
      <c r="D283" s="49"/>
    </row>
    <row r="284" spans="2:4" ht="38.450000000000003" customHeight="1">
      <c r="B284" s="155" t="s">
        <v>106</v>
      </c>
      <c r="C284" s="155" t="s">
        <v>107</v>
      </c>
      <c r="D284" s="16" t="s">
        <v>135</v>
      </c>
    </row>
    <row r="285" spans="2:4" ht="18" customHeight="1">
      <c r="B285" s="155" t="s">
        <v>108</v>
      </c>
      <c r="C285" s="155" t="s">
        <v>141</v>
      </c>
      <c r="D285" s="7" t="s">
        <v>178</v>
      </c>
    </row>
    <row r="286" spans="2:4" ht="18" customHeight="1">
      <c r="B286" s="9" t="s">
        <v>110</v>
      </c>
      <c r="C286" s="9" t="s">
        <v>142</v>
      </c>
      <c r="D286" s="5"/>
    </row>
    <row r="287" spans="2:4" ht="36.6" customHeight="1">
      <c r="B287" s="9" t="s">
        <v>112</v>
      </c>
      <c r="C287" s="9" t="s">
        <v>143</v>
      </c>
      <c r="D287" s="5"/>
    </row>
    <row r="288" spans="2:4" ht="18" customHeight="1">
      <c r="B288" s="9" t="s">
        <v>114</v>
      </c>
      <c r="C288" s="9" t="s">
        <v>115</v>
      </c>
      <c r="D288" s="5"/>
    </row>
    <row r="289" spans="2:4" ht="52.9" customHeight="1">
      <c r="B289" s="9" t="s">
        <v>116</v>
      </c>
      <c r="C289" s="9" t="s">
        <v>139</v>
      </c>
      <c r="D289" s="5"/>
    </row>
    <row r="290" spans="2:4" ht="18" customHeight="1">
      <c r="B290" s="584" t="s">
        <v>118</v>
      </c>
      <c r="C290" s="586"/>
      <c r="D290" s="5"/>
    </row>
    <row r="291" spans="2:4" ht="18" customHeight="1">
      <c r="B291" s="640" t="s">
        <v>358</v>
      </c>
      <c r="C291" s="641"/>
      <c r="D291" s="73">
        <v>0</v>
      </c>
    </row>
    <row r="292" spans="2:4" ht="18" customHeight="1">
      <c r="B292" s="640" t="s">
        <v>140</v>
      </c>
      <c r="C292" s="641"/>
      <c r="D292" s="73">
        <v>-28</v>
      </c>
    </row>
    <row r="293" spans="2:4" ht="18" customHeight="1">
      <c r="B293" s="640" t="s">
        <v>119</v>
      </c>
      <c r="C293" s="641"/>
      <c r="D293" s="73">
        <v>-17</v>
      </c>
    </row>
    <row r="294" spans="2:4" ht="18" customHeight="1">
      <c r="B294" s="640" t="s">
        <v>120</v>
      </c>
      <c r="C294" s="641"/>
      <c r="D294" s="73">
        <v>-11</v>
      </c>
    </row>
    <row r="295" spans="2:4" ht="18" customHeight="1">
      <c r="B295" s="575" t="s">
        <v>122</v>
      </c>
      <c r="C295" s="575"/>
      <c r="D295" s="73"/>
    </row>
    <row r="296" spans="2:4" ht="18" customHeight="1">
      <c r="B296" s="575" t="s">
        <v>123</v>
      </c>
      <c r="C296" s="575"/>
      <c r="D296" s="260">
        <v>-1435.1</v>
      </c>
    </row>
    <row r="297" spans="2:4" ht="18" customHeight="1">
      <c r="B297" s="20"/>
      <c r="C297" s="20"/>
      <c r="D297" s="49"/>
    </row>
    <row r="298" spans="2:4" ht="39.75" customHeight="1">
      <c r="B298" s="155" t="s">
        <v>106</v>
      </c>
      <c r="C298" s="155" t="s">
        <v>107</v>
      </c>
      <c r="D298" s="16" t="s">
        <v>135</v>
      </c>
    </row>
    <row r="299" spans="2:4" ht="18" customHeight="1">
      <c r="B299" s="155" t="s">
        <v>108</v>
      </c>
      <c r="C299" s="155" t="s">
        <v>144</v>
      </c>
      <c r="D299" s="7" t="s">
        <v>178</v>
      </c>
    </row>
    <row r="300" spans="2:4" ht="18" customHeight="1">
      <c r="B300" s="9" t="s">
        <v>110</v>
      </c>
      <c r="C300" s="9" t="s">
        <v>145</v>
      </c>
      <c r="D300" s="5"/>
    </row>
    <row r="301" spans="2:4" ht="59.45" customHeight="1">
      <c r="B301" s="9" t="s">
        <v>112</v>
      </c>
      <c r="C301" s="9" t="s">
        <v>146</v>
      </c>
      <c r="D301" s="5"/>
    </row>
    <row r="302" spans="2:4" ht="18" customHeight="1">
      <c r="B302" s="9" t="s">
        <v>114</v>
      </c>
      <c r="C302" s="9" t="s">
        <v>115</v>
      </c>
      <c r="D302" s="5"/>
    </row>
    <row r="303" spans="2:4" ht="57" customHeight="1">
      <c r="B303" s="9" t="s">
        <v>116</v>
      </c>
      <c r="C303" s="9" t="s">
        <v>186</v>
      </c>
      <c r="D303" s="5"/>
    </row>
    <row r="304" spans="2:4" ht="18" customHeight="1">
      <c r="B304" s="584" t="s">
        <v>118</v>
      </c>
      <c r="C304" s="586"/>
      <c r="D304" s="175"/>
    </row>
    <row r="305" spans="2:4" ht="18" customHeight="1">
      <c r="B305" s="640" t="s">
        <v>358</v>
      </c>
      <c r="C305" s="641"/>
      <c r="D305" s="73">
        <v>-3</v>
      </c>
    </row>
    <row r="306" spans="2:4" ht="18" customHeight="1">
      <c r="B306" s="640" t="s">
        <v>140</v>
      </c>
      <c r="C306" s="641"/>
      <c r="D306" s="73">
        <v>-48</v>
      </c>
    </row>
    <row r="307" spans="2:4" ht="18" customHeight="1">
      <c r="B307" s="640" t="s">
        <v>119</v>
      </c>
      <c r="C307" s="641"/>
      <c r="D307" s="73">
        <v>-29</v>
      </c>
    </row>
    <row r="308" spans="2:4" ht="18" customHeight="1">
      <c r="B308" s="640" t="s">
        <v>120</v>
      </c>
      <c r="C308" s="641"/>
      <c r="D308" s="73">
        <v>-19</v>
      </c>
    </row>
    <row r="309" spans="2:4" ht="18" customHeight="1">
      <c r="B309" s="640" t="s">
        <v>122</v>
      </c>
      <c r="C309" s="641"/>
      <c r="D309" s="73"/>
    </row>
    <row r="310" spans="2:4" ht="18" customHeight="1">
      <c r="B310" s="640" t="s">
        <v>123</v>
      </c>
      <c r="C310" s="641"/>
      <c r="D310" s="260">
        <v>-2542.8000000000002</v>
      </c>
    </row>
    <row r="311" spans="2:4" ht="18" customHeight="1">
      <c r="B311" s="9"/>
      <c r="C311" s="9"/>
    </row>
    <row r="312" spans="2:4" ht="18" customHeight="1">
      <c r="B312" s="20"/>
      <c r="C312" s="20"/>
      <c r="D312" s="49"/>
    </row>
    <row r="313" spans="2:4" ht="40.5" customHeight="1">
      <c r="B313" s="4" t="s">
        <v>106</v>
      </c>
      <c r="C313" s="4" t="s">
        <v>107</v>
      </c>
      <c r="D313" s="16" t="s">
        <v>135</v>
      </c>
    </row>
    <row r="314" spans="2:4" ht="23.25" customHeight="1">
      <c r="B314" s="4" t="s">
        <v>108</v>
      </c>
      <c r="C314" s="4" t="s">
        <v>149</v>
      </c>
      <c r="D314" s="7" t="s">
        <v>178</v>
      </c>
    </row>
    <row r="315" spans="2:4" ht="25.15" customHeight="1">
      <c r="B315" s="9" t="s">
        <v>110</v>
      </c>
      <c r="C315" s="9" t="s">
        <v>150</v>
      </c>
      <c r="D315" s="5"/>
    </row>
    <row r="316" spans="2:4" ht="57" customHeight="1">
      <c r="B316" s="9" t="s">
        <v>112</v>
      </c>
      <c r="C316" s="9" t="s">
        <v>151</v>
      </c>
      <c r="D316" s="5"/>
    </row>
    <row r="317" spans="2:4" ht="23.25" customHeight="1">
      <c r="B317" s="9" t="s">
        <v>114</v>
      </c>
      <c r="C317" s="9" t="s">
        <v>115</v>
      </c>
      <c r="D317" s="5"/>
    </row>
    <row r="318" spans="2:4" ht="51.6" customHeight="1">
      <c r="B318" s="9" t="s">
        <v>116</v>
      </c>
      <c r="C318" s="9" t="s">
        <v>148</v>
      </c>
      <c r="D318" s="5"/>
    </row>
    <row r="319" spans="2:4" ht="24" customHeight="1">
      <c r="B319" s="666" t="s">
        <v>118</v>
      </c>
      <c r="C319" s="667"/>
      <c r="D319" s="5"/>
    </row>
    <row r="320" spans="2:4" ht="19.149999999999999" customHeight="1">
      <c r="B320" s="640" t="s">
        <v>358</v>
      </c>
      <c r="C320" s="641"/>
      <c r="D320" s="73">
        <v>-5.7</v>
      </c>
    </row>
    <row r="321" spans="2:8" ht="19.149999999999999" customHeight="1">
      <c r="B321" s="640" t="s">
        <v>140</v>
      </c>
      <c r="C321" s="641"/>
      <c r="D321" s="73">
        <v>-228</v>
      </c>
    </row>
    <row r="322" spans="2:8" ht="19.149999999999999" customHeight="1">
      <c r="B322" s="640" t="s">
        <v>119</v>
      </c>
      <c r="C322" s="641"/>
      <c r="D322" s="73">
        <v>-137</v>
      </c>
    </row>
    <row r="323" spans="2:8" ht="19.149999999999999" customHeight="1">
      <c r="B323" s="640" t="s">
        <v>120</v>
      </c>
      <c r="C323" s="641"/>
      <c r="D323" s="73">
        <v>-91</v>
      </c>
    </row>
    <row r="324" spans="2:8" ht="19.149999999999999" customHeight="1">
      <c r="B324" s="575" t="s">
        <v>122</v>
      </c>
      <c r="C324" s="575"/>
      <c r="D324" s="73"/>
    </row>
    <row r="325" spans="2:8" ht="24.6" customHeight="1">
      <c r="B325" s="575" t="s">
        <v>123</v>
      </c>
      <c r="C325" s="575"/>
      <c r="D325" s="260">
        <v>-45655.199999999997</v>
      </c>
    </row>
    <row r="326" spans="2:8" ht="25.5" customHeight="1">
      <c r="B326" s="20"/>
      <c r="C326" s="20"/>
      <c r="D326" s="49"/>
    </row>
    <row r="327" spans="2:8" ht="39.75" customHeight="1">
      <c r="B327" s="4" t="s">
        <v>106</v>
      </c>
      <c r="C327" s="4" t="s">
        <v>107</v>
      </c>
      <c r="D327" s="16" t="s">
        <v>135</v>
      </c>
    </row>
    <row r="328" spans="2:8" ht="24" customHeight="1">
      <c r="B328" s="4" t="s">
        <v>108</v>
      </c>
      <c r="C328" s="4" t="s">
        <v>152</v>
      </c>
      <c r="D328" s="7" t="s">
        <v>178</v>
      </c>
    </row>
    <row r="329" spans="2:8" ht="28.5" customHeight="1">
      <c r="B329" s="9" t="s">
        <v>110</v>
      </c>
      <c r="C329" s="9" t="s">
        <v>499</v>
      </c>
      <c r="D329" s="5"/>
      <c r="G329" s="255"/>
    </row>
    <row r="330" spans="2:8" ht="75.599999999999994" customHeight="1">
      <c r="B330" s="9" t="s">
        <v>112</v>
      </c>
      <c r="C330" s="9" t="s">
        <v>154</v>
      </c>
      <c r="D330" s="5"/>
      <c r="G330" s="255"/>
      <c r="H330" s="256"/>
    </row>
    <row r="331" spans="2:8" ht="23.25" customHeight="1">
      <c r="B331" s="9" t="s">
        <v>114</v>
      </c>
      <c r="C331" s="9" t="s">
        <v>133</v>
      </c>
      <c r="D331" s="5"/>
      <c r="G331" s="255"/>
    </row>
    <row r="332" spans="2:8" ht="57" customHeight="1">
      <c r="B332" s="9" t="s">
        <v>116</v>
      </c>
      <c r="C332" s="9" t="s">
        <v>500</v>
      </c>
      <c r="D332" s="5"/>
      <c r="G332" s="255"/>
    </row>
    <row r="333" spans="2:8" ht="24" customHeight="1">
      <c r="B333" s="584" t="s">
        <v>118</v>
      </c>
      <c r="C333" s="586"/>
      <c r="D333" s="5"/>
      <c r="G333" s="255"/>
    </row>
    <row r="334" spans="2:8" ht="17.45" customHeight="1">
      <c r="B334" s="640" t="s">
        <v>358</v>
      </c>
      <c r="C334" s="641"/>
      <c r="D334" s="73">
        <v>-235</v>
      </c>
      <c r="G334" s="256"/>
    </row>
    <row r="335" spans="2:8" ht="19.899999999999999" customHeight="1">
      <c r="B335" s="575" t="s">
        <v>140</v>
      </c>
      <c r="C335" s="575"/>
      <c r="D335" s="73">
        <v>-141</v>
      </c>
    </row>
    <row r="336" spans="2:8" ht="19.899999999999999" customHeight="1">
      <c r="B336" s="575" t="s">
        <v>122</v>
      </c>
      <c r="C336" s="575"/>
      <c r="D336" s="73">
        <v>0</v>
      </c>
    </row>
    <row r="337" spans="2:4" ht="18" customHeight="1">
      <c r="B337" s="575" t="s">
        <v>123</v>
      </c>
      <c r="C337" s="575"/>
      <c r="D337" s="260">
        <v>-98170.1</v>
      </c>
    </row>
    <row r="338" spans="2:4" ht="18" customHeight="1">
      <c r="B338" s="20"/>
      <c r="C338" s="20"/>
      <c r="D338" s="49"/>
    </row>
    <row r="339" spans="2:4" ht="56.25" customHeight="1">
      <c r="B339" s="131" t="s">
        <v>106</v>
      </c>
      <c r="C339" s="111" t="s">
        <v>107</v>
      </c>
      <c r="D339" s="29" t="s">
        <v>5</v>
      </c>
    </row>
    <row r="340" spans="2:4" ht="18" customHeight="1">
      <c r="B340" s="131" t="s">
        <v>108</v>
      </c>
      <c r="C340" s="111" t="s">
        <v>257</v>
      </c>
      <c r="D340" s="46" t="s">
        <v>8</v>
      </c>
    </row>
    <row r="341" spans="2:4" ht="53.45" customHeight="1">
      <c r="B341" s="132" t="s">
        <v>110</v>
      </c>
      <c r="C341" s="115" t="s">
        <v>258</v>
      </c>
      <c r="D341" s="75"/>
    </row>
    <row r="342" spans="2:4" ht="60.6" customHeight="1">
      <c r="B342" s="132" t="s">
        <v>112</v>
      </c>
      <c r="C342" s="115" t="s">
        <v>259</v>
      </c>
      <c r="D342" s="75"/>
    </row>
    <row r="343" spans="2:4" ht="21" customHeight="1">
      <c r="B343" s="132" t="s">
        <v>114</v>
      </c>
      <c r="C343" s="115" t="s">
        <v>161</v>
      </c>
      <c r="D343" s="75"/>
    </row>
    <row r="344" spans="2:4" ht="36.6" customHeight="1">
      <c r="B344" s="132" t="s">
        <v>162</v>
      </c>
      <c r="C344" s="115" t="s">
        <v>173</v>
      </c>
      <c r="D344" s="75"/>
    </row>
    <row r="345" spans="2:4" ht="18" customHeight="1">
      <c r="B345" s="505" t="s">
        <v>118</v>
      </c>
      <c r="C345" s="505"/>
      <c r="D345" s="75"/>
    </row>
    <row r="346" spans="2:4" ht="18" customHeight="1">
      <c r="B346" s="569" t="s">
        <v>260</v>
      </c>
      <c r="C346" s="569"/>
      <c r="D346" s="73">
        <v>-3</v>
      </c>
    </row>
    <row r="347" spans="2:4" ht="18" customHeight="1">
      <c r="B347" s="569" t="s">
        <v>261</v>
      </c>
      <c r="C347" s="569"/>
      <c r="D347" s="73">
        <v>59</v>
      </c>
    </row>
    <row r="348" spans="2:4" ht="18" customHeight="1">
      <c r="B348" s="569" t="s">
        <v>119</v>
      </c>
      <c r="C348" s="569"/>
      <c r="D348" s="73">
        <v>9</v>
      </c>
    </row>
    <row r="349" spans="2:4" ht="18" customHeight="1">
      <c r="B349" s="569" t="s">
        <v>120</v>
      </c>
      <c r="C349" s="569"/>
      <c r="D349" s="73">
        <v>50</v>
      </c>
    </row>
    <row r="350" spans="2:4" ht="18" customHeight="1">
      <c r="B350" s="569" t="s">
        <v>262</v>
      </c>
      <c r="C350" s="569"/>
      <c r="D350" s="73">
        <v>12</v>
      </c>
    </row>
    <row r="351" spans="2:4" ht="18" customHeight="1">
      <c r="B351" s="569" t="s">
        <v>165</v>
      </c>
      <c r="C351" s="569"/>
      <c r="D351" s="73">
        <v>-15</v>
      </c>
    </row>
    <row r="352" spans="2:4" ht="18" customHeight="1">
      <c r="B352" s="569" t="s">
        <v>166</v>
      </c>
      <c r="C352" s="569"/>
      <c r="D352" s="73">
        <v>27</v>
      </c>
    </row>
    <row r="353" spans="2:4" ht="18" customHeight="1">
      <c r="B353" s="597" t="s">
        <v>123</v>
      </c>
      <c r="C353" s="597"/>
      <c r="D353" s="73">
        <v>8820.4</v>
      </c>
    </row>
    <row r="354" spans="2:4" ht="18" customHeight="1">
      <c r="B354" s="20"/>
      <c r="C354" s="20"/>
      <c r="D354" s="49"/>
    </row>
    <row r="355" spans="2:4" ht="42.6" customHeight="1">
      <c r="B355" s="131" t="s">
        <v>106</v>
      </c>
      <c r="C355" s="111" t="s">
        <v>107</v>
      </c>
      <c r="D355" s="16" t="s">
        <v>135</v>
      </c>
    </row>
    <row r="356" spans="2:4" ht="18" customHeight="1">
      <c r="B356" s="131" t="s">
        <v>108</v>
      </c>
      <c r="C356" s="111" t="s">
        <v>158</v>
      </c>
      <c r="D356" s="46" t="s">
        <v>8</v>
      </c>
    </row>
    <row r="357" spans="2:4" ht="52.15" customHeight="1">
      <c r="B357" s="132" t="s">
        <v>110</v>
      </c>
      <c r="C357" s="115" t="s">
        <v>263</v>
      </c>
      <c r="D357" s="75"/>
    </row>
    <row r="358" spans="2:4" ht="32.25" customHeight="1">
      <c r="B358" s="132" t="s">
        <v>112</v>
      </c>
      <c r="C358" s="115" t="s">
        <v>264</v>
      </c>
      <c r="D358" s="75"/>
    </row>
    <row r="359" spans="2:4" ht="18.75" customHeight="1">
      <c r="B359" s="132" t="s">
        <v>114</v>
      </c>
      <c r="C359" s="115" t="s">
        <v>161</v>
      </c>
      <c r="D359" s="75"/>
    </row>
    <row r="360" spans="2:4" ht="33.75" customHeight="1">
      <c r="B360" s="132" t="s">
        <v>162</v>
      </c>
      <c r="C360" s="115" t="s">
        <v>163</v>
      </c>
      <c r="D360" s="75"/>
    </row>
    <row r="361" spans="2:4" ht="18" customHeight="1">
      <c r="B361" s="505" t="s">
        <v>118</v>
      </c>
      <c r="C361" s="505"/>
      <c r="D361" s="75"/>
    </row>
    <row r="362" spans="2:4" ht="18" customHeight="1">
      <c r="B362" s="569" t="s">
        <v>164</v>
      </c>
      <c r="C362" s="569"/>
      <c r="D362" s="176">
        <v>-420</v>
      </c>
    </row>
    <row r="363" spans="2:4" ht="18" customHeight="1">
      <c r="B363" s="569" t="s">
        <v>165</v>
      </c>
      <c r="C363" s="569"/>
      <c r="D363" s="176">
        <v>-263</v>
      </c>
    </row>
    <row r="364" spans="2:4" ht="18" customHeight="1">
      <c r="B364" s="569" t="s">
        <v>166</v>
      </c>
      <c r="C364" s="569"/>
      <c r="D364" s="176">
        <v>-157</v>
      </c>
    </row>
    <row r="365" spans="2:4" ht="18" customHeight="1">
      <c r="B365" s="597" t="s">
        <v>123</v>
      </c>
      <c r="C365" s="597"/>
      <c r="D365" s="73">
        <v>-59262.399999999994</v>
      </c>
    </row>
    <row r="366" spans="2:4" ht="18" customHeight="1">
      <c r="B366" s="20"/>
      <c r="C366" s="20"/>
      <c r="D366" s="49"/>
    </row>
    <row r="367" spans="2:4" ht="18" customHeight="1">
      <c r="B367" s="152"/>
      <c r="C367" s="152"/>
      <c r="D367" s="49"/>
    </row>
    <row r="368" spans="2:4" ht="36.6" customHeight="1">
      <c r="B368" s="131" t="s">
        <v>106</v>
      </c>
      <c r="C368" s="111" t="s">
        <v>107</v>
      </c>
      <c r="D368" s="16" t="s">
        <v>135</v>
      </c>
    </row>
    <row r="369" spans="2:4" ht="28.9" customHeight="1">
      <c r="B369" s="131" t="s">
        <v>108</v>
      </c>
      <c r="C369" s="111" t="s">
        <v>265</v>
      </c>
      <c r="D369" s="46" t="s">
        <v>8</v>
      </c>
    </row>
    <row r="370" spans="2:4" ht="85.9" customHeight="1">
      <c r="B370" s="132" t="s">
        <v>110</v>
      </c>
      <c r="C370" s="115" t="s">
        <v>266</v>
      </c>
      <c r="D370" s="75"/>
    </row>
    <row r="371" spans="2:4" ht="70.900000000000006" customHeight="1">
      <c r="B371" s="132" t="s">
        <v>112</v>
      </c>
      <c r="C371" s="115" t="s">
        <v>267</v>
      </c>
      <c r="D371" s="75"/>
    </row>
    <row r="372" spans="2:4" ht="31.5" customHeight="1">
      <c r="B372" s="132" t="s">
        <v>114</v>
      </c>
      <c r="C372" s="115" t="s">
        <v>161</v>
      </c>
      <c r="D372" s="75"/>
    </row>
    <row r="373" spans="2:4" ht="50.45" customHeight="1">
      <c r="B373" s="132" t="s">
        <v>162</v>
      </c>
      <c r="C373" s="115" t="s">
        <v>268</v>
      </c>
      <c r="D373" s="75"/>
    </row>
    <row r="374" spans="2:4" ht="18" customHeight="1">
      <c r="B374" s="505" t="s">
        <v>118</v>
      </c>
      <c r="C374" s="505"/>
      <c r="D374" s="75"/>
    </row>
    <row r="375" spans="2:4" ht="40.5" customHeight="1">
      <c r="B375" s="569" t="s">
        <v>269</v>
      </c>
      <c r="C375" s="569"/>
      <c r="D375" s="175">
        <v>-8</v>
      </c>
    </row>
    <row r="376" spans="2:4" ht="21" customHeight="1">
      <c r="B376" s="569" t="s">
        <v>270</v>
      </c>
      <c r="C376" s="569"/>
      <c r="D376" s="175">
        <v>0</v>
      </c>
    </row>
    <row r="377" spans="2:4" ht="21" customHeight="1">
      <c r="B377" s="597" t="s">
        <v>123</v>
      </c>
      <c r="C377" s="597"/>
      <c r="D377" s="175">
        <v>0</v>
      </c>
    </row>
    <row r="378" spans="2:4" ht="18" customHeight="1">
      <c r="B378" s="152"/>
      <c r="C378" s="152"/>
      <c r="D378" s="49"/>
    </row>
    <row r="379" spans="2:4" ht="42" customHeight="1">
      <c r="B379" s="131" t="s">
        <v>106</v>
      </c>
      <c r="C379" s="111" t="s">
        <v>107</v>
      </c>
      <c r="D379" s="16" t="s">
        <v>135</v>
      </c>
    </row>
    <row r="380" spans="2:4" ht="18" customHeight="1">
      <c r="B380" s="131" t="s">
        <v>108</v>
      </c>
      <c r="C380" s="111" t="s">
        <v>271</v>
      </c>
      <c r="D380" s="46" t="s">
        <v>8</v>
      </c>
    </row>
    <row r="381" spans="2:4" ht="50.45" customHeight="1">
      <c r="B381" s="132" t="s">
        <v>110</v>
      </c>
      <c r="C381" s="115" t="s">
        <v>272</v>
      </c>
      <c r="D381" s="75"/>
    </row>
    <row r="382" spans="2:4" ht="51.6" customHeight="1">
      <c r="B382" s="132" t="s">
        <v>112</v>
      </c>
      <c r="C382" s="115" t="s">
        <v>273</v>
      </c>
      <c r="D382" s="75"/>
    </row>
    <row r="383" spans="2:4" ht="22.15" customHeight="1">
      <c r="B383" s="132" t="s">
        <v>114</v>
      </c>
      <c r="C383" s="115" t="s">
        <v>161</v>
      </c>
      <c r="D383" s="75"/>
    </row>
    <row r="384" spans="2:4" ht="67.150000000000006" customHeight="1">
      <c r="B384" s="132" t="s">
        <v>162</v>
      </c>
      <c r="C384" s="115" t="s">
        <v>274</v>
      </c>
      <c r="D384" s="75"/>
    </row>
    <row r="385" spans="2:4" ht="27.75" customHeight="1">
      <c r="B385" s="505" t="s">
        <v>118</v>
      </c>
      <c r="C385" s="505"/>
      <c r="D385" s="75"/>
    </row>
    <row r="386" spans="2:4" ht="24.75" customHeight="1">
      <c r="B386" s="569" t="s">
        <v>275</v>
      </c>
      <c r="C386" s="569"/>
      <c r="D386" s="175">
        <v>-3</v>
      </c>
    </row>
    <row r="387" spans="2:4" ht="24" customHeight="1">
      <c r="B387" s="569" t="s">
        <v>270</v>
      </c>
      <c r="C387" s="569"/>
      <c r="D387" s="175"/>
    </row>
    <row r="388" spans="2:4" ht="24" customHeight="1">
      <c r="B388" s="597" t="s">
        <v>123</v>
      </c>
      <c r="C388" s="597"/>
      <c r="D388" s="175">
        <v>-407638.1</v>
      </c>
    </row>
    <row r="389" spans="2:4" ht="18" customHeight="1">
      <c r="B389" s="20"/>
      <c r="C389" s="20"/>
      <c r="D389" s="49"/>
    </row>
    <row r="390" spans="2:4" ht="39" customHeight="1">
      <c r="B390" s="131" t="s">
        <v>106</v>
      </c>
      <c r="C390" s="111" t="s">
        <v>107</v>
      </c>
      <c r="D390" s="16" t="s">
        <v>135</v>
      </c>
    </row>
    <row r="391" spans="2:4" ht="30" customHeight="1">
      <c r="B391" s="131" t="s">
        <v>108</v>
      </c>
      <c r="C391" s="111" t="s">
        <v>301</v>
      </c>
      <c r="D391" s="46" t="s">
        <v>8</v>
      </c>
    </row>
    <row r="392" spans="2:4" ht="36" customHeight="1">
      <c r="B392" s="132" t="s">
        <v>110</v>
      </c>
      <c r="C392" s="115" t="s">
        <v>302</v>
      </c>
      <c r="D392" s="75"/>
    </row>
    <row r="393" spans="2:4" ht="68.45" customHeight="1">
      <c r="B393" s="132" t="s">
        <v>112</v>
      </c>
      <c r="C393" s="115" t="s">
        <v>303</v>
      </c>
      <c r="D393" s="75"/>
    </row>
    <row r="394" spans="2:4" ht="21.6" customHeight="1">
      <c r="B394" s="132" t="s">
        <v>114</v>
      </c>
      <c r="C394" s="115" t="s">
        <v>161</v>
      </c>
      <c r="D394" s="75"/>
    </row>
    <row r="395" spans="2:4" ht="75.599999999999994" customHeight="1">
      <c r="B395" s="132" t="s">
        <v>162</v>
      </c>
      <c r="C395" s="115" t="s">
        <v>304</v>
      </c>
      <c r="D395" s="75"/>
    </row>
    <row r="396" spans="2:4" ht="18" customHeight="1">
      <c r="B396" s="505" t="s">
        <v>118</v>
      </c>
      <c r="C396" s="505"/>
      <c r="D396" s="75"/>
    </row>
    <row r="397" spans="2:4" ht="34.9" customHeight="1">
      <c r="B397" s="569" t="s">
        <v>305</v>
      </c>
      <c r="C397" s="569"/>
      <c r="D397" s="175">
        <v>-164</v>
      </c>
    </row>
    <row r="398" spans="2:4" ht="19.149999999999999" customHeight="1">
      <c r="B398" s="597" t="s">
        <v>363</v>
      </c>
      <c r="C398" s="597"/>
      <c r="D398" s="169">
        <v>-22484</v>
      </c>
    </row>
    <row r="399" spans="2:4" ht="18" customHeight="1">
      <c r="B399" s="20"/>
      <c r="C399" s="20"/>
      <c r="D399" s="49"/>
    </row>
    <row r="400" spans="2:4" ht="18" customHeight="1">
      <c r="B400" s="131" t="s">
        <v>167</v>
      </c>
      <c r="C400" s="637" t="s">
        <v>168</v>
      </c>
      <c r="D400" s="637"/>
    </row>
    <row r="401" spans="2:4" ht="18" customHeight="1">
      <c r="B401" s="111" t="s">
        <v>169</v>
      </c>
      <c r="C401" s="566" t="s">
        <v>170</v>
      </c>
      <c r="D401" s="566"/>
    </row>
    <row r="402" spans="2:4" ht="18" customHeight="1">
      <c r="B402" s="152"/>
      <c r="C402" s="152"/>
      <c r="D402" s="152"/>
    </row>
    <row r="403" spans="2:4" ht="18" customHeight="1">
      <c r="B403" s="627" t="s">
        <v>171</v>
      </c>
      <c r="C403" s="627"/>
      <c r="D403" s="627"/>
    </row>
    <row r="404" spans="2:4" ht="18" customHeight="1">
      <c r="B404" s="20"/>
      <c r="C404" s="20"/>
      <c r="D404" s="49"/>
    </row>
    <row r="405" spans="2:4" ht="39.6" customHeight="1">
      <c r="B405" s="131" t="s">
        <v>106</v>
      </c>
      <c r="C405" s="111" t="s">
        <v>169</v>
      </c>
      <c r="D405" s="16" t="s">
        <v>135</v>
      </c>
    </row>
    <row r="406" spans="2:4" ht="25.9" customHeight="1">
      <c r="B406" s="131" t="s">
        <v>108</v>
      </c>
      <c r="C406" s="111" t="s">
        <v>257</v>
      </c>
      <c r="D406" s="46" t="s">
        <v>8</v>
      </c>
    </row>
    <row r="407" spans="2:4" ht="71.25" customHeight="1">
      <c r="B407" s="132" t="s">
        <v>110</v>
      </c>
      <c r="C407" s="115" t="s">
        <v>501</v>
      </c>
      <c r="D407" s="75"/>
    </row>
    <row r="408" spans="2:4" ht="54.6" customHeight="1">
      <c r="B408" s="132" t="s">
        <v>112</v>
      </c>
      <c r="C408" s="115" t="s">
        <v>502</v>
      </c>
      <c r="D408" s="75"/>
    </row>
    <row r="409" spans="2:4" ht="22.15" customHeight="1">
      <c r="B409" s="132" t="s">
        <v>114</v>
      </c>
      <c r="C409" s="115" t="s">
        <v>375</v>
      </c>
      <c r="D409" s="75"/>
    </row>
    <row r="410" spans="2:4" ht="36.75" customHeight="1">
      <c r="B410" s="132" t="s">
        <v>278</v>
      </c>
      <c r="C410" s="115" t="s">
        <v>503</v>
      </c>
      <c r="D410" s="75"/>
    </row>
    <row r="411" spans="2:4" ht="28.15" customHeight="1">
      <c r="B411" s="505" t="s">
        <v>118</v>
      </c>
      <c r="C411" s="505"/>
      <c r="D411" s="75"/>
    </row>
    <row r="412" spans="2:4" ht="36" customHeight="1">
      <c r="B412" s="569" t="s">
        <v>506</v>
      </c>
      <c r="C412" s="569"/>
      <c r="D412" s="175">
        <v>-1</v>
      </c>
    </row>
    <row r="413" spans="2:4" ht="37.9" customHeight="1">
      <c r="B413" s="569" t="s">
        <v>504</v>
      </c>
      <c r="C413" s="569"/>
      <c r="D413" s="175">
        <v>-3</v>
      </c>
    </row>
    <row r="414" spans="2:4" ht="34.9" customHeight="1">
      <c r="B414" s="569" t="s">
        <v>505</v>
      </c>
      <c r="C414" s="569"/>
      <c r="D414" s="175"/>
    </row>
    <row r="415" spans="2:4" ht="19.5" customHeight="1">
      <c r="B415" s="597" t="s">
        <v>369</v>
      </c>
      <c r="C415" s="597"/>
      <c r="D415" s="175">
        <v>-576.9</v>
      </c>
    </row>
    <row r="416" spans="2:4" ht="18" customHeight="1">
      <c r="B416" s="20"/>
      <c r="C416" s="20"/>
      <c r="D416" s="49"/>
    </row>
    <row r="417" spans="2:4" ht="27" customHeight="1">
      <c r="B417" s="131" t="s">
        <v>167</v>
      </c>
      <c r="C417" s="637" t="s">
        <v>168</v>
      </c>
      <c r="D417" s="637" t="s">
        <v>135</v>
      </c>
    </row>
    <row r="418" spans="2:4" ht="27.75" customHeight="1">
      <c r="B418" s="111" t="s">
        <v>468</v>
      </c>
      <c r="C418" s="566" t="s">
        <v>469</v>
      </c>
      <c r="D418" s="566" t="s">
        <v>8</v>
      </c>
    </row>
    <row r="419" spans="2:4" ht="18" customHeight="1">
      <c r="B419" s="49"/>
      <c r="C419" s="49"/>
      <c r="D419" s="49"/>
    </row>
    <row r="420" spans="2:4" ht="18" customHeight="1">
      <c r="B420" s="627" t="s">
        <v>171</v>
      </c>
      <c r="C420" s="627"/>
      <c r="D420" s="627"/>
    </row>
    <row r="421" spans="2:4" ht="25.5" customHeight="1">
      <c r="B421" s="49"/>
      <c r="C421" s="49"/>
      <c r="D421" s="49"/>
    </row>
    <row r="422" spans="2:4" s="364" customFormat="1" ht="40.5" customHeight="1">
      <c r="B422" s="351" t="s">
        <v>106</v>
      </c>
      <c r="C422" s="350" t="s">
        <v>468</v>
      </c>
      <c r="D422" s="363" t="s">
        <v>135</v>
      </c>
    </row>
    <row r="423" spans="2:4" s="364" customFormat="1" ht="25.5" customHeight="1">
      <c r="B423" s="351" t="s">
        <v>108</v>
      </c>
      <c r="C423" s="350" t="s">
        <v>141</v>
      </c>
      <c r="D423" s="365" t="s">
        <v>8</v>
      </c>
    </row>
    <row r="424" spans="2:4" s="364" customFormat="1" ht="39" customHeight="1">
      <c r="B424" s="353" t="s">
        <v>110</v>
      </c>
      <c r="C424" s="352" t="s">
        <v>575</v>
      </c>
      <c r="D424" s="372"/>
    </row>
    <row r="425" spans="2:4" s="364" customFormat="1" ht="44.25" customHeight="1">
      <c r="B425" s="353" t="s">
        <v>112</v>
      </c>
      <c r="C425" s="352" t="s">
        <v>576</v>
      </c>
      <c r="D425" s="372"/>
    </row>
    <row r="426" spans="2:4" s="364" customFormat="1" ht="16.5" customHeight="1">
      <c r="B426" s="353" t="s">
        <v>114</v>
      </c>
      <c r="C426" s="352" t="s">
        <v>115</v>
      </c>
      <c r="D426" s="372"/>
    </row>
    <row r="427" spans="2:4" s="364" customFormat="1" ht="69.75" customHeight="1">
      <c r="B427" s="353" t="s">
        <v>470</v>
      </c>
      <c r="C427" s="352" t="s">
        <v>577</v>
      </c>
      <c r="D427" s="372"/>
    </row>
    <row r="428" spans="2:4" s="364" customFormat="1" ht="20.25" customHeight="1">
      <c r="B428" s="665" t="s">
        <v>118</v>
      </c>
      <c r="C428" s="665"/>
      <c r="D428" s="372"/>
    </row>
    <row r="429" spans="2:4" s="364" customFormat="1" ht="25.5" customHeight="1">
      <c r="B429" s="659" t="s">
        <v>578</v>
      </c>
      <c r="C429" s="659"/>
      <c r="D429" s="372"/>
    </row>
    <row r="430" spans="2:4" s="364" customFormat="1" ht="25.5" customHeight="1">
      <c r="B430" s="659" t="s">
        <v>579</v>
      </c>
      <c r="C430" s="659"/>
      <c r="D430" s="372"/>
    </row>
    <row r="431" spans="2:4" s="364" customFormat="1" ht="25.5" customHeight="1">
      <c r="B431" s="659" t="s">
        <v>580</v>
      </c>
      <c r="C431" s="659"/>
      <c r="D431" s="372"/>
    </row>
    <row r="432" spans="2:4" s="364" customFormat="1" ht="25.5" customHeight="1">
      <c r="B432" s="659" t="s">
        <v>581</v>
      </c>
      <c r="C432" s="659"/>
      <c r="D432" s="372"/>
    </row>
    <row r="433" spans="2:4" s="364" customFormat="1" ht="25.5" customHeight="1">
      <c r="B433" s="659" t="s">
        <v>582</v>
      </c>
      <c r="C433" s="659"/>
      <c r="D433" s="372"/>
    </row>
    <row r="434" spans="2:4" s="364" customFormat="1" ht="25.5" customHeight="1">
      <c r="B434" s="659" t="s">
        <v>583</v>
      </c>
      <c r="C434" s="659"/>
      <c r="D434" s="372"/>
    </row>
    <row r="435" spans="2:4" s="364" customFormat="1" ht="38.25" customHeight="1">
      <c r="B435" s="659" t="s">
        <v>584</v>
      </c>
      <c r="C435" s="659"/>
      <c r="D435" s="372"/>
    </row>
    <row r="436" spans="2:4" s="364" customFormat="1" ht="25.5" customHeight="1">
      <c r="B436" s="659" t="s">
        <v>585</v>
      </c>
      <c r="C436" s="659"/>
      <c r="D436" s="372"/>
    </row>
    <row r="437" spans="2:4" s="364" customFormat="1" ht="25.5" customHeight="1">
      <c r="B437" s="659" t="s">
        <v>586</v>
      </c>
      <c r="C437" s="659"/>
      <c r="D437" s="372"/>
    </row>
    <row r="438" spans="2:4" s="364" customFormat="1" ht="36.75" customHeight="1">
      <c r="B438" s="659" t="s">
        <v>587</v>
      </c>
      <c r="C438" s="659"/>
      <c r="D438" s="372"/>
    </row>
    <row r="439" spans="2:4" s="364" customFormat="1" ht="30" customHeight="1">
      <c r="B439" s="659" t="s">
        <v>588</v>
      </c>
      <c r="C439" s="659"/>
      <c r="D439" s="372"/>
    </row>
    <row r="440" spans="2:4" s="364" customFormat="1" ht="30" customHeight="1">
      <c r="B440" s="659" t="s">
        <v>589</v>
      </c>
      <c r="C440" s="659"/>
      <c r="D440" s="372"/>
    </row>
    <row r="441" spans="2:4" s="364" customFormat="1" ht="30" customHeight="1">
      <c r="B441" s="660" t="s">
        <v>123</v>
      </c>
      <c r="C441" s="660"/>
      <c r="D441" s="394">
        <v>-45000</v>
      </c>
    </row>
    <row r="442" spans="2:4" s="364" customFormat="1" ht="13.5" customHeight="1">
      <c r="B442" s="367"/>
      <c r="C442" s="367"/>
      <c r="D442" s="367"/>
    </row>
    <row r="443" spans="2:4" s="364" customFormat="1" ht="12.6" customHeight="1">
      <c r="B443" s="367"/>
      <c r="C443" s="367"/>
      <c r="D443" s="367"/>
    </row>
    <row r="444" spans="2:4" ht="38.25" customHeight="1">
      <c r="B444" s="112" t="s">
        <v>106</v>
      </c>
      <c r="C444" s="111" t="s">
        <v>468</v>
      </c>
      <c r="D444" s="70" t="s">
        <v>135</v>
      </c>
    </row>
    <row r="445" spans="2:4" ht="18" customHeight="1">
      <c r="B445" s="112" t="s">
        <v>108</v>
      </c>
      <c r="C445" s="111" t="s">
        <v>289</v>
      </c>
      <c r="D445" s="46" t="s">
        <v>8</v>
      </c>
    </row>
    <row r="446" spans="2:4" ht="36.6" customHeight="1">
      <c r="B446" s="116" t="s">
        <v>110</v>
      </c>
      <c r="C446" s="115" t="s">
        <v>471</v>
      </c>
      <c r="D446" s="177"/>
    </row>
    <row r="447" spans="2:4" ht="36" customHeight="1">
      <c r="B447" s="116" t="s">
        <v>112</v>
      </c>
      <c r="C447" s="115" t="s">
        <v>472</v>
      </c>
      <c r="D447" s="177"/>
    </row>
    <row r="448" spans="2:4" ht="40.15" customHeight="1">
      <c r="B448" s="116" t="s">
        <v>114</v>
      </c>
      <c r="C448" s="115" t="s">
        <v>161</v>
      </c>
      <c r="D448" s="177"/>
    </row>
    <row r="449" spans="2:4" ht="56.45" customHeight="1">
      <c r="B449" s="116" t="s">
        <v>470</v>
      </c>
      <c r="C449" s="115" t="s">
        <v>473</v>
      </c>
      <c r="D449" s="177"/>
    </row>
    <row r="450" spans="2:4" ht="18" customHeight="1">
      <c r="B450" s="591" t="s">
        <v>118</v>
      </c>
      <c r="C450" s="591"/>
      <c r="D450" s="177"/>
    </row>
    <row r="451" spans="2:4" ht="18" customHeight="1">
      <c r="B451" s="569" t="s">
        <v>474</v>
      </c>
      <c r="C451" s="569"/>
      <c r="D451" s="177"/>
    </row>
    <row r="452" spans="2:4" ht="18" customHeight="1">
      <c r="B452" s="578" t="s">
        <v>123</v>
      </c>
      <c r="C452" s="578"/>
      <c r="D452" s="177">
        <v>-400000</v>
      </c>
    </row>
    <row r="453" spans="2:4" ht="18" customHeight="1">
      <c r="B453" s="49"/>
      <c r="C453" s="49"/>
      <c r="D453" s="49"/>
    </row>
    <row r="454" spans="2:4" ht="18" customHeight="1">
      <c r="B454" s="30" t="s">
        <v>103</v>
      </c>
      <c r="C454" s="661" t="s">
        <v>104</v>
      </c>
      <c r="D454" s="661"/>
    </row>
    <row r="455" spans="2:4" ht="18" customHeight="1">
      <c r="B455" s="115">
        <v>1192</v>
      </c>
      <c r="C455" s="569" t="s">
        <v>432</v>
      </c>
      <c r="D455" s="569"/>
    </row>
    <row r="456" spans="2:4" ht="18" customHeight="1">
      <c r="B456" s="114"/>
      <c r="C456" s="114"/>
      <c r="D456" s="114"/>
    </row>
    <row r="457" spans="2:4" ht="18" customHeight="1">
      <c r="B457" s="627" t="s">
        <v>171</v>
      </c>
      <c r="C457" s="627"/>
      <c r="D457" s="627"/>
    </row>
    <row r="458" spans="2:4" ht="18" customHeight="1">
      <c r="B458" s="114"/>
      <c r="C458" s="114"/>
      <c r="D458" s="114"/>
    </row>
    <row r="459" spans="2:4" ht="39" customHeight="1">
      <c r="B459" s="131" t="s">
        <v>106</v>
      </c>
      <c r="C459" s="111" t="s">
        <v>475</v>
      </c>
      <c r="D459" s="70" t="s">
        <v>135</v>
      </c>
    </row>
    <row r="460" spans="2:4" ht="23.25" customHeight="1">
      <c r="B460" s="131" t="s">
        <v>108</v>
      </c>
      <c r="C460" s="111" t="s">
        <v>130</v>
      </c>
      <c r="D460" s="46" t="s">
        <v>8</v>
      </c>
    </row>
    <row r="461" spans="2:4" ht="60.6" customHeight="1">
      <c r="B461" s="132" t="s">
        <v>110</v>
      </c>
      <c r="C461" s="115" t="s">
        <v>507</v>
      </c>
      <c r="D461" s="115"/>
    </row>
    <row r="462" spans="2:4" ht="68.45" customHeight="1">
      <c r="B462" s="132" t="s">
        <v>112</v>
      </c>
      <c r="C462" s="115" t="s">
        <v>508</v>
      </c>
      <c r="D462" s="115"/>
    </row>
    <row r="463" spans="2:4" ht="22.9" customHeight="1">
      <c r="B463" s="132" t="s">
        <v>114</v>
      </c>
      <c r="C463" s="115" t="s">
        <v>133</v>
      </c>
      <c r="D463" s="115"/>
    </row>
    <row r="464" spans="2:4" ht="54" customHeight="1">
      <c r="B464" s="132" t="s">
        <v>479</v>
      </c>
      <c r="C464" s="115" t="s">
        <v>509</v>
      </c>
      <c r="D464" s="115"/>
    </row>
    <row r="465" spans="2:4" ht="20.25" customHeight="1">
      <c r="B465" s="505" t="s">
        <v>118</v>
      </c>
      <c r="C465" s="505"/>
      <c r="D465" s="115"/>
    </row>
    <row r="466" spans="2:4" ht="39.75" customHeight="1">
      <c r="B466" s="569" t="s">
        <v>510</v>
      </c>
      <c r="C466" s="569"/>
      <c r="D466" s="177"/>
    </row>
    <row r="467" spans="2:4" ht="39.75" customHeight="1">
      <c r="B467" s="569" t="s">
        <v>511</v>
      </c>
      <c r="C467" s="569"/>
      <c r="D467" s="177"/>
    </row>
    <row r="468" spans="2:4" ht="39.75" customHeight="1">
      <c r="B468" s="569" t="s">
        <v>512</v>
      </c>
      <c r="C468" s="569"/>
      <c r="D468" s="177"/>
    </row>
    <row r="469" spans="2:4" ht="39.75" customHeight="1">
      <c r="B469" s="569" t="s">
        <v>513</v>
      </c>
      <c r="C469" s="569"/>
      <c r="D469" s="177"/>
    </row>
    <row r="470" spans="2:4" ht="50.25" customHeight="1">
      <c r="B470" s="569" t="s">
        <v>514</v>
      </c>
      <c r="C470" s="569"/>
      <c r="D470" s="177"/>
    </row>
    <row r="471" spans="2:4" ht="39" customHeight="1">
      <c r="B471" s="569" t="s">
        <v>515</v>
      </c>
      <c r="C471" s="569"/>
      <c r="D471" s="177"/>
    </row>
    <row r="472" spans="2:4" ht="65.25" customHeight="1">
      <c r="B472" s="569" t="s">
        <v>516</v>
      </c>
      <c r="C472" s="569"/>
      <c r="D472" s="177"/>
    </row>
    <row r="473" spans="2:4" ht="27" customHeight="1">
      <c r="B473" s="597" t="s">
        <v>369</v>
      </c>
      <c r="C473" s="597"/>
      <c r="D473" s="177">
        <v>-40000</v>
      </c>
    </row>
    <row r="474" spans="2:4" ht="18" customHeight="1">
      <c r="B474" s="114"/>
      <c r="C474" s="114"/>
      <c r="D474" s="114"/>
    </row>
    <row r="475" spans="2:4" ht="36.6" customHeight="1">
      <c r="B475" s="112" t="s">
        <v>106</v>
      </c>
      <c r="C475" s="111" t="s">
        <v>475</v>
      </c>
      <c r="D475" s="70" t="s">
        <v>135</v>
      </c>
    </row>
    <row r="476" spans="2:4" ht="18" customHeight="1">
      <c r="B476" s="112" t="s">
        <v>108</v>
      </c>
      <c r="C476" s="111" t="s">
        <v>141</v>
      </c>
      <c r="D476" s="46" t="s">
        <v>8</v>
      </c>
    </row>
    <row r="477" spans="2:4" ht="40.9" customHeight="1">
      <c r="B477" s="116" t="s">
        <v>110</v>
      </c>
      <c r="C477" s="115" t="s">
        <v>487</v>
      </c>
      <c r="D477" s="75"/>
    </row>
    <row r="478" spans="2:4" ht="94.15" customHeight="1">
      <c r="B478" s="116" t="s">
        <v>112</v>
      </c>
      <c r="C478" s="115" t="s">
        <v>488</v>
      </c>
      <c r="D478" s="75"/>
    </row>
    <row r="479" spans="2:4" ht="18" customHeight="1">
      <c r="B479" s="116" t="s">
        <v>114</v>
      </c>
      <c r="C479" s="115" t="s">
        <v>115</v>
      </c>
      <c r="D479" s="75"/>
    </row>
    <row r="480" spans="2:4" ht="51.6" customHeight="1">
      <c r="B480" s="116" t="s">
        <v>479</v>
      </c>
      <c r="C480" s="115" t="s">
        <v>489</v>
      </c>
      <c r="D480" s="75"/>
    </row>
    <row r="481" spans="2:4" ht="18" customHeight="1">
      <c r="B481" s="591" t="s">
        <v>118</v>
      </c>
      <c r="C481" s="591"/>
      <c r="D481" s="75"/>
    </row>
    <row r="482" spans="2:4" ht="18" customHeight="1">
      <c r="B482" s="569" t="s">
        <v>490</v>
      </c>
      <c r="C482" s="569"/>
      <c r="D482" s="177"/>
    </row>
    <row r="483" spans="2:4" ht="18" customHeight="1">
      <c r="B483" s="569" t="s">
        <v>491</v>
      </c>
      <c r="C483" s="569"/>
      <c r="D483" s="177"/>
    </row>
    <row r="484" spans="2:4" ht="18" customHeight="1">
      <c r="B484" s="578" t="s">
        <v>123</v>
      </c>
      <c r="C484" s="578"/>
      <c r="D484" s="177">
        <v>-25000</v>
      </c>
    </row>
    <row r="485" spans="2:4" ht="18" customHeight="1">
      <c r="B485" s="20"/>
      <c r="C485" s="20"/>
      <c r="D485" s="49"/>
    </row>
    <row r="486" spans="2:4" ht="18" customHeight="1">
      <c r="B486" s="131" t="s">
        <v>167</v>
      </c>
      <c r="C486" s="637" t="s">
        <v>168</v>
      </c>
      <c r="D486" s="637"/>
    </row>
    <row r="487" spans="2:4" ht="18" customHeight="1">
      <c r="B487" s="111" t="s">
        <v>283</v>
      </c>
      <c r="C487" s="566" t="s">
        <v>284</v>
      </c>
      <c r="D487" s="566"/>
    </row>
    <row r="488" spans="2:4" ht="18" customHeight="1">
      <c r="B488" s="152"/>
      <c r="C488" s="152"/>
      <c r="D488" s="152"/>
    </row>
    <row r="489" spans="2:4" ht="18" customHeight="1">
      <c r="B489" s="627" t="s">
        <v>171</v>
      </c>
      <c r="C489" s="627"/>
      <c r="D489" s="627"/>
    </row>
    <row r="490" spans="2:4" ht="18" customHeight="1">
      <c r="B490" s="20"/>
      <c r="C490" s="20"/>
      <c r="D490" s="49"/>
    </row>
    <row r="491" spans="2:4" ht="38.450000000000003" customHeight="1">
      <c r="B491" s="131" t="s">
        <v>106</v>
      </c>
      <c r="C491" s="111" t="s">
        <v>283</v>
      </c>
      <c r="D491" s="16" t="s">
        <v>135</v>
      </c>
    </row>
    <row r="492" spans="2:4" ht="18" customHeight="1">
      <c r="B492" s="131" t="s">
        <v>108</v>
      </c>
      <c r="C492" s="111" t="s">
        <v>109</v>
      </c>
      <c r="D492" s="46" t="s">
        <v>8</v>
      </c>
    </row>
    <row r="493" spans="2:4" ht="39" customHeight="1">
      <c r="B493" s="132" t="s">
        <v>110</v>
      </c>
      <c r="C493" s="115" t="s">
        <v>285</v>
      </c>
      <c r="D493" s="75"/>
    </row>
    <row r="494" spans="2:4" ht="69" customHeight="1">
      <c r="B494" s="132" t="s">
        <v>112</v>
      </c>
      <c r="C494" s="115" t="s">
        <v>286</v>
      </c>
      <c r="D494" s="75"/>
    </row>
    <row r="495" spans="2:4" ht="21.6" customHeight="1">
      <c r="B495" s="132" t="s">
        <v>114</v>
      </c>
      <c r="C495" s="115" t="s">
        <v>115</v>
      </c>
      <c r="D495" s="75"/>
    </row>
    <row r="496" spans="2:4" ht="55.9" customHeight="1">
      <c r="B496" s="132" t="s">
        <v>116</v>
      </c>
      <c r="C496" s="115" t="s">
        <v>187</v>
      </c>
      <c r="D496" s="75"/>
    </row>
    <row r="497" spans="2:4" ht="22.15" customHeight="1">
      <c r="B497" s="505" t="s">
        <v>118</v>
      </c>
      <c r="C497" s="505"/>
      <c r="D497" s="178"/>
    </row>
    <row r="498" spans="2:4" ht="22.15" customHeight="1">
      <c r="B498" s="569" t="s">
        <v>288</v>
      </c>
      <c r="C498" s="569"/>
      <c r="D498" s="175">
        <v>-8</v>
      </c>
    </row>
    <row r="499" spans="2:4" ht="22.15" customHeight="1">
      <c r="B499" s="569" t="s">
        <v>156</v>
      </c>
      <c r="C499" s="569"/>
      <c r="D499" s="175">
        <v>-242</v>
      </c>
    </row>
    <row r="500" spans="2:4" ht="22.15" customHeight="1">
      <c r="B500" s="569" t="s">
        <v>119</v>
      </c>
      <c r="C500" s="569"/>
      <c r="D500" s="175">
        <v>-145</v>
      </c>
    </row>
    <row r="501" spans="2:4" ht="22.15" customHeight="1">
      <c r="B501" s="569" t="s">
        <v>120</v>
      </c>
      <c r="C501" s="569"/>
      <c r="D501" s="175">
        <v>-97</v>
      </c>
    </row>
    <row r="502" spans="2:4" ht="22.15" customHeight="1">
      <c r="B502" s="569" t="s">
        <v>157</v>
      </c>
      <c r="C502" s="569"/>
      <c r="D502" s="175"/>
    </row>
    <row r="503" spans="2:4" ht="22.15" customHeight="1">
      <c r="B503" s="597" t="s">
        <v>123</v>
      </c>
      <c r="C503" s="597"/>
      <c r="D503" s="175">
        <v>-19000</v>
      </c>
    </row>
    <row r="504" spans="2:4" ht="18.600000000000001" customHeight="1">
      <c r="B504" s="152"/>
      <c r="C504" s="152"/>
      <c r="D504" s="49"/>
    </row>
    <row r="505" spans="2:4" ht="51.75" customHeight="1">
      <c r="B505" s="232" t="s">
        <v>106</v>
      </c>
      <c r="C505" s="243" t="s">
        <v>283</v>
      </c>
      <c r="D505" s="231" t="s">
        <v>5</v>
      </c>
    </row>
    <row r="506" spans="2:4" ht="18.600000000000001" customHeight="1">
      <c r="B506" s="232" t="s">
        <v>108</v>
      </c>
      <c r="C506" s="243" t="s">
        <v>124</v>
      </c>
      <c r="D506" s="46" t="s">
        <v>8</v>
      </c>
    </row>
    <row r="507" spans="2:4" ht="38.25" customHeight="1">
      <c r="B507" s="234" t="s">
        <v>110</v>
      </c>
      <c r="C507" s="245" t="s">
        <v>531</v>
      </c>
      <c r="D507" s="241"/>
    </row>
    <row r="508" spans="2:4" ht="52.5" customHeight="1">
      <c r="B508" s="234" t="s">
        <v>112</v>
      </c>
      <c r="C508" s="245" t="s">
        <v>532</v>
      </c>
      <c r="D508" s="241"/>
    </row>
    <row r="509" spans="2:4" ht="20.25" customHeight="1">
      <c r="B509" s="234" t="s">
        <v>114</v>
      </c>
      <c r="C509" s="245" t="s">
        <v>115</v>
      </c>
      <c r="D509" s="241"/>
    </row>
    <row r="510" spans="2:4" ht="52.5" customHeight="1">
      <c r="B510" s="234" t="s">
        <v>116</v>
      </c>
      <c r="C510" s="245" t="s">
        <v>172</v>
      </c>
      <c r="D510" s="241"/>
    </row>
    <row r="511" spans="2:4" ht="18.600000000000001" customHeight="1">
      <c r="B511" s="473" t="s">
        <v>118</v>
      </c>
      <c r="C511" s="473"/>
      <c r="D511" s="241"/>
    </row>
    <row r="512" spans="2:4" ht="30" customHeight="1">
      <c r="B512" s="566" t="s">
        <v>533</v>
      </c>
      <c r="C512" s="566"/>
      <c r="D512" s="78">
        <v>-333</v>
      </c>
    </row>
    <row r="513" spans="1:10" ht="18.75" customHeight="1">
      <c r="B513" s="568" t="s">
        <v>123</v>
      </c>
      <c r="C513" s="568"/>
      <c r="D513" s="78">
        <v>-6554.8</v>
      </c>
    </row>
    <row r="514" spans="1:10" ht="18.600000000000001" customHeight="1">
      <c r="B514" s="233"/>
      <c r="C514" s="233"/>
      <c r="D514" s="49"/>
    </row>
    <row r="515" spans="1:10" ht="18" customHeight="1">
      <c r="B515" s="20"/>
      <c r="C515" s="20"/>
      <c r="D515" s="179" t="s">
        <v>396</v>
      </c>
    </row>
    <row r="516" spans="1:10" ht="18" customHeight="1">
      <c r="B516" s="620" t="s">
        <v>246</v>
      </c>
      <c r="C516" s="620"/>
      <c r="D516" s="620"/>
    </row>
    <row r="517" spans="1:10" ht="18" customHeight="1">
      <c r="B517" s="20"/>
      <c r="C517" s="20"/>
      <c r="D517" s="179"/>
    </row>
    <row r="518" spans="1:10" ht="18" customHeight="1">
      <c r="B518" s="150" t="s">
        <v>103</v>
      </c>
      <c r="C518" s="635" t="s">
        <v>104</v>
      </c>
      <c r="D518" s="636"/>
    </row>
    <row r="519" spans="1:10" ht="18" customHeight="1">
      <c r="B519" s="155">
        <v>1146</v>
      </c>
      <c r="C519" s="575" t="s">
        <v>12</v>
      </c>
      <c r="D519" s="575"/>
    </row>
    <row r="520" spans="1:10" ht="18" customHeight="1">
      <c r="B520" s="157"/>
      <c r="C520" s="20"/>
      <c r="D520" s="20"/>
    </row>
    <row r="521" spans="1:10" ht="18" customHeight="1">
      <c r="B521" s="627" t="s">
        <v>171</v>
      </c>
      <c r="C521" s="627"/>
      <c r="D521" s="627"/>
    </row>
    <row r="522" spans="1:10" ht="18" customHeight="1">
      <c r="A522" s="622"/>
      <c r="B522" s="622"/>
      <c r="C522" s="622"/>
      <c r="D522" s="622"/>
    </row>
    <row r="523" spans="1:10" ht="42" customHeight="1">
      <c r="B523" s="131" t="s">
        <v>106</v>
      </c>
      <c r="C523" s="111" t="s">
        <v>107</v>
      </c>
      <c r="D523" s="16" t="s">
        <v>135</v>
      </c>
    </row>
    <row r="524" spans="1:10" ht="32.25" customHeight="1">
      <c r="B524" s="131" t="s">
        <v>108</v>
      </c>
      <c r="C524" s="111" t="s">
        <v>265</v>
      </c>
      <c r="D524" s="46" t="s">
        <v>8</v>
      </c>
    </row>
    <row r="525" spans="1:10" ht="88.9" customHeight="1">
      <c r="B525" s="132" t="s">
        <v>110</v>
      </c>
      <c r="C525" s="115" t="s">
        <v>266</v>
      </c>
      <c r="D525" s="75"/>
      <c r="J525" s="255">
        <v>55215600</v>
      </c>
    </row>
    <row r="526" spans="1:10" ht="70.150000000000006" customHeight="1">
      <c r="B526" s="132" t="s">
        <v>112</v>
      </c>
      <c r="C526" s="115" t="s">
        <v>267</v>
      </c>
      <c r="D526" s="75"/>
      <c r="J526" s="255">
        <v>66391300</v>
      </c>
    </row>
    <row r="527" spans="1:10" ht="21" customHeight="1">
      <c r="B527" s="132" t="s">
        <v>114</v>
      </c>
      <c r="C527" s="115" t="s">
        <v>161</v>
      </c>
      <c r="D527" s="75"/>
      <c r="J527" s="255">
        <v>154471100</v>
      </c>
    </row>
    <row r="528" spans="1:10" ht="52.15" customHeight="1">
      <c r="B528" s="132" t="s">
        <v>162</v>
      </c>
      <c r="C528" s="115" t="s">
        <v>268</v>
      </c>
      <c r="D528" s="75"/>
    </row>
    <row r="529" spans="2:4" ht="42" customHeight="1">
      <c r="B529" s="505" t="s">
        <v>118</v>
      </c>
      <c r="C529" s="505"/>
      <c r="D529" s="75"/>
    </row>
    <row r="530" spans="2:4" ht="35.25" customHeight="1">
      <c r="B530" s="569" t="s">
        <v>269</v>
      </c>
      <c r="C530" s="569"/>
      <c r="D530" s="175">
        <v>0</v>
      </c>
    </row>
    <row r="531" spans="2:4" ht="20.45" customHeight="1">
      <c r="B531" s="569" t="s">
        <v>270</v>
      </c>
      <c r="C531" s="569"/>
      <c r="D531" s="175">
        <v>0</v>
      </c>
    </row>
    <row r="532" spans="2:4" ht="20.45" customHeight="1">
      <c r="B532" s="597" t="s">
        <v>123</v>
      </c>
      <c r="C532" s="597"/>
      <c r="D532" s="175">
        <v>5829.4</v>
      </c>
    </row>
    <row r="533" spans="2:4" ht="18" customHeight="1">
      <c r="B533" s="20"/>
      <c r="C533" s="20"/>
      <c r="D533" s="179"/>
    </row>
    <row r="534" spans="2:4" ht="18" customHeight="1">
      <c r="B534" s="20"/>
      <c r="C534" s="20"/>
      <c r="D534" s="179" t="s">
        <v>188</v>
      </c>
    </row>
    <row r="535" spans="2:4" ht="23.25" customHeight="1">
      <c r="B535" s="620" t="s">
        <v>239</v>
      </c>
      <c r="C535" s="620"/>
      <c r="D535" s="620"/>
    </row>
    <row r="536" spans="2:4" ht="18" customHeight="1">
      <c r="B536" s="20"/>
      <c r="C536" s="20"/>
      <c r="D536" s="49"/>
    </row>
    <row r="537" spans="2:4" ht="24" customHeight="1">
      <c r="B537" s="150" t="s">
        <v>103</v>
      </c>
      <c r="C537" s="621" t="s">
        <v>104</v>
      </c>
      <c r="D537" s="621"/>
    </row>
    <row r="538" spans="2:4" ht="24" customHeight="1">
      <c r="B538" s="103">
        <v>1146</v>
      </c>
      <c r="C538" s="623" t="s">
        <v>12</v>
      </c>
      <c r="D538" s="623"/>
    </row>
    <row r="539" spans="2:4" ht="18" customHeight="1"/>
    <row r="540" spans="2:4" ht="21.75" customHeight="1">
      <c r="B540" s="157" t="s">
        <v>171</v>
      </c>
      <c r="C540" s="20"/>
      <c r="D540" s="49"/>
    </row>
    <row r="541" spans="2:4">
      <c r="B541" s="20"/>
      <c r="C541" s="20"/>
      <c r="D541" s="49"/>
    </row>
    <row r="542" spans="2:4" ht="42" customHeight="1">
      <c r="B542" s="105" t="s">
        <v>106</v>
      </c>
      <c r="C542" s="105" t="s">
        <v>107</v>
      </c>
      <c r="D542" s="29" t="s">
        <v>391</v>
      </c>
    </row>
    <row r="543" spans="2:4">
      <c r="B543" s="155" t="s">
        <v>108</v>
      </c>
      <c r="C543" s="155" t="s">
        <v>109</v>
      </c>
      <c r="D543" s="17" t="s">
        <v>178</v>
      </c>
    </row>
    <row r="544" spans="2:4" ht="25.5" customHeight="1">
      <c r="B544" s="9" t="s">
        <v>110</v>
      </c>
      <c r="C544" s="9" t="s">
        <v>111</v>
      </c>
      <c r="D544" s="73"/>
    </row>
    <row r="545" spans="2:4" ht="52.5" customHeight="1">
      <c r="B545" s="9" t="s">
        <v>112</v>
      </c>
      <c r="C545" s="9" t="s">
        <v>189</v>
      </c>
      <c r="D545" s="73"/>
    </row>
    <row r="546" spans="2:4" ht="27" customHeight="1">
      <c r="B546" s="9" t="s">
        <v>114</v>
      </c>
      <c r="C546" s="9" t="s">
        <v>115</v>
      </c>
      <c r="D546" s="73"/>
    </row>
    <row r="547" spans="2:4" ht="51.75" customHeight="1">
      <c r="B547" s="9" t="s">
        <v>116</v>
      </c>
      <c r="C547" s="9" t="s">
        <v>190</v>
      </c>
      <c r="D547" s="73"/>
    </row>
    <row r="548" spans="2:4" ht="23.25" customHeight="1">
      <c r="B548" s="584" t="s">
        <v>118</v>
      </c>
      <c r="C548" s="586"/>
      <c r="D548" s="73"/>
    </row>
    <row r="549" spans="2:4" ht="27" customHeight="1">
      <c r="B549" s="569" t="s">
        <v>307</v>
      </c>
      <c r="C549" s="569"/>
      <c r="D549" s="175">
        <v>29</v>
      </c>
    </row>
    <row r="550" spans="2:4" ht="27" customHeight="1">
      <c r="B550" s="569" t="s">
        <v>344</v>
      </c>
      <c r="C550" s="569"/>
      <c r="D550" s="175">
        <v>143</v>
      </c>
    </row>
    <row r="551" spans="2:4" ht="29.25" customHeight="1">
      <c r="B551" s="569" t="s">
        <v>119</v>
      </c>
      <c r="C551" s="569"/>
      <c r="D551" s="175">
        <v>86</v>
      </c>
    </row>
    <row r="552" spans="2:4" ht="29.25" customHeight="1">
      <c r="B552" s="569" t="s">
        <v>120</v>
      </c>
      <c r="C552" s="569"/>
      <c r="D552" s="175">
        <v>57</v>
      </c>
    </row>
    <row r="553" spans="2:4" ht="21" customHeight="1">
      <c r="B553" s="569" t="s">
        <v>121</v>
      </c>
      <c r="C553" s="569"/>
      <c r="D553" s="175">
        <v>139</v>
      </c>
    </row>
    <row r="554" spans="2:4" ht="21" customHeight="1">
      <c r="B554" s="569" t="s">
        <v>122</v>
      </c>
      <c r="C554" s="569"/>
      <c r="D554" s="175">
        <v>0</v>
      </c>
    </row>
    <row r="555" spans="2:4" s="81" customFormat="1" ht="21" customHeight="1">
      <c r="B555" s="626" t="s">
        <v>123</v>
      </c>
      <c r="C555" s="626"/>
      <c r="D555" s="180">
        <v>112496</v>
      </c>
    </row>
    <row r="556" spans="2:4">
      <c r="B556" s="20"/>
      <c r="C556" s="20"/>
      <c r="D556" s="49"/>
    </row>
    <row r="557" spans="2:4" ht="57.6" customHeight="1">
      <c r="B557" s="105" t="s">
        <v>106</v>
      </c>
      <c r="C557" s="105" t="s">
        <v>107</v>
      </c>
      <c r="D557" s="29" t="s">
        <v>5</v>
      </c>
    </row>
    <row r="558" spans="2:4">
      <c r="B558" s="155" t="s">
        <v>108</v>
      </c>
      <c r="C558" s="155" t="s">
        <v>124</v>
      </c>
      <c r="D558" s="17" t="s">
        <v>178</v>
      </c>
    </row>
    <row r="559" spans="2:4">
      <c r="B559" s="9" t="s">
        <v>110</v>
      </c>
      <c r="C559" s="9" t="s">
        <v>126</v>
      </c>
      <c r="D559" s="5"/>
    </row>
    <row r="560" spans="2:4" ht="69">
      <c r="B560" s="9" t="s">
        <v>112</v>
      </c>
      <c r="C560" s="9" t="s">
        <v>128</v>
      </c>
      <c r="D560" s="5"/>
    </row>
    <row r="561" spans="2:4">
      <c r="B561" s="9" t="s">
        <v>114</v>
      </c>
      <c r="C561" s="9" t="s">
        <v>115</v>
      </c>
      <c r="D561" s="5"/>
    </row>
    <row r="562" spans="2:4" ht="51.75">
      <c r="B562" s="9" t="s">
        <v>116</v>
      </c>
      <c r="C562" s="9" t="s">
        <v>192</v>
      </c>
      <c r="D562" s="5"/>
    </row>
    <row r="563" spans="2:4">
      <c r="B563" s="584" t="s">
        <v>118</v>
      </c>
      <c r="C563" s="586"/>
      <c r="D563" s="5"/>
    </row>
    <row r="564" spans="2:4" ht="17.25" customHeight="1">
      <c r="B564" s="575" t="s">
        <v>309</v>
      </c>
      <c r="C564" s="575"/>
      <c r="D564" s="73">
        <v>50</v>
      </c>
    </row>
    <row r="565" spans="2:4" ht="17.45" customHeight="1">
      <c r="B565" s="575" t="s">
        <v>182</v>
      </c>
      <c r="C565" s="575"/>
      <c r="D565" s="73">
        <v>377</v>
      </c>
    </row>
    <row r="566" spans="2:4">
      <c r="B566" s="575" t="s">
        <v>119</v>
      </c>
      <c r="C566" s="575"/>
      <c r="D566" s="73">
        <v>226</v>
      </c>
    </row>
    <row r="567" spans="2:4">
      <c r="B567" s="575" t="s">
        <v>120</v>
      </c>
      <c r="C567" s="575"/>
      <c r="D567" s="73">
        <v>151</v>
      </c>
    </row>
    <row r="568" spans="2:4">
      <c r="B568" s="575" t="s">
        <v>122</v>
      </c>
      <c r="C568" s="575"/>
      <c r="D568" s="73">
        <v>0</v>
      </c>
    </row>
    <row r="569" spans="2:4" s="81" customFormat="1">
      <c r="B569" s="625" t="s">
        <v>123</v>
      </c>
      <c r="C569" s="625"/>
      <c r="D569" s="180">
        <f>260628.6+75000</f>
        <v>335628.6</v>
      </c>
    </row>
    <row r="570" spans="2:4">
      <c r="B570" s="158"/>
      <c r="C570" s="158"/>
      <c r="D570" s="181"/>
    </row>
    <row r="571" spans="2:4" ht="51.75">
      <c r="B571" s="131" t="s">
        <v>106</v>
      </c>
      <c r="C571" s="111" t="s">
        <v>107</v>
      </c>
      <c r="D571" s="29" t="s">
        <v>5</v>
      </c>
    </row>
    <row r="572" spans="2:4">
      <c r="B572" s="131" t="s">
        <v>108</v>
      </c>
      <c r="C572" s="111" t="s">
        <v>130</v>
      </c>
      <c r="D572" s="46" t="s">
        <v>8</v>
      </c>
    </row>
    <row r="573" spans="2:4">
      <c r="B573" s="132" t="s">
        <v>110</v>
      </c>
      <c r="C573" s="115" t="s">
        <v>183</v>
      </c>
      <c r="D573" s="182"/>
    </row>
    <row r="574" spans="2:4" ht="69">
      <c r="B574" s="132" t="s">
        <v>112</v>
      </c>
      <c r="C574" s="115" t="s">
        <v>184</v>
      </c>
      <c r="D574" s="182"/>
    </row>
    <row r="575" spans="2:4">
      <c r="B575" s="132" t="s">
        <v>114</v>
      </c>
      <c r="C575" s="115" t="s">
        <v>115</v>
      </c>
      <c r="D575" s="182"/>
    </row>
    <row r="576" spans="2:4" ht="51.75">
      <c r="B576" s="132" t="s">
        <v>116</v>
      </c>
      <c r="C576" s="115" t="s">
        <v>192</v>
      </c>
      <c r="D576" s="182"/>
    </row>
    <row r="577" spans="2:4">
      <c r="B577" s="505" t="s">
        <v>118</v>
      </c>
      <c r="C577" s="505"/>
      <c r="D577" s="182"/>
    </row>
    <row r="578" spans="2:4">
      <c r="B578" s="569" t="s">
        <v>310</v>
      </c>
      <c r="C578" s="569"/>
      <c r="D578" s="73">
        <v>3</v>
      </c>
    </row>
    <row r="579" spans="2:4">
      <c r="B579" s="569" t="s">
        <v>185</v>
      </c>
      <c r="C579" s="569"/>
      <c r="D579" s="73">
        <v>-40</v>
      </c>
    </row>
    <row r="580" spans="2:4">
      <c r="B580" s="569" t="s">
        <v>119</v>
      </c>
      <c r="C580" s="569"/>
      <c r="D580" s="73">
        <v>-24</v>
      </c>
    </row>
    <row r="581" spans="2:4">
      <c r="B581" s="569" t="s">
        <v>120</v>
      </c>
      <c r="C581" s="569"/>
      <c r="D581" s="73">
        <v>-16</v>
      </c>
    </row>
    <row r="582" spans="2:4">
      <c r="B582" s="569" t="s">
        <v>122</v>
      </c>
      <c r="C582" s="569"/>
      <c r="D582" s="73">
        <v>0</v>
      </c>
    </row>
    <row r="583" spans="2:4" s="81" customFormat="1">
      <c r="B583" s="624" t="s">
        <v>123</v>
      </c>
      <c r="C583" s="624"/>
      <c r="D583" s="180">
        <v>-55195.600000000006</v>
      </c>
    </row>
    <row r="584" spans="2:4">
      <c r="B584" s="152"/>
      <c r="C584" s="152"/>
      <c r="D584" s="179"/>
    </row>
    <row r="585" spans="2:4" ht="34.5">
      <c r="B585" s="131" t="s">
        <v>106</v>
      </c>
      <c r="C585" s="111" t="s">
        <v>107</v>
      </c>
      <c r="D585" s="29" t="s">
        <v>391</v>
      </c>
    </row>
    <row r="586" spans="2:4">
      <c r="B586" s="131" t="s">
        <v>108</v>
      </c>
      <c r="C586" s="111" t="s">
        <v>257</v>
      </c>
      <c r="D586" s="46" t="s">
        <v>8</v>
      </c>
    </row>
    <row r="587" spans="2:4" ht="51.75">
      <c r="B587" s="132" t="s">
        <v>110</v>
      </c>
      <c r="C587" s="115" t="s">
        <v>258</v>
      </c>
      <c r="D587" s="182"/>
    </row>
    <row r="588" spans="2:4" ht="51.75">
      <c r="B588" s="132" t="s">
        <v>112</v>
      </c>
      <c r="C588" s="115" t="s">
        <v>259</v>
      </c>
      <c r="D588" s="182"/>
    </row>
    <row r="589" spans="2:4">
      <c r="B589" s="132" t="s">
        <v>114</v>
      </c>
      <c r="C589" s="115" t="s">
        <v>161</v>
      </c>
      <c r="D589" s="182"/>
    </row>
    <row r="590" spans="2:4" ht="34.5">
      <c r="B590" s="132" t="s">
        <v>162</v>
      </c>
      <c r="C590" s="115" t="s">
        <v>173</v>
      </c>
      <c r="D590" s="182"/>
    </row>
    <row r="591" spans="2:4">
      <c r="B591" s="505" t="s">
        <v>118</v>
      </c>
      <c r="C591" s="505"/>
      <c r="D591" s="182"/>
    </row>
    <row r="592" spans="2:4">
      <c r="B592" s="569" t="s">
        <v>260</v>
      </c>
      <c r="C592" s="569"/>
      <c r="D592" s="73">
        <v>0</v>
      </c>
    </row>
    <row r="593" spans="2:4">
      <c r="B593" s="569" t="s">
        <v>261</v>
      </c>
      <c r="C593" s="569"/>
      <c r="D593" s="73">
        <v>216</v>
      </c>
    </row>
    <row r="594" spans="2:4">
      <c r="B594" s="569" t="s">
        <v>119</v>
      </c>
      <c r="C594" s="569"/>
      <c r="D594" s="73">
        <v>102</v>
      </c>
    </row>
    <row r="595" spans="2:4">
      <c r="B595" s="569" t="s">
        <v>120</v>
      </c>
      <c r="C595" s="569"/>
      <c r="D595" s="73">
        <v>114</v>
      </c>
    </row>
    <row r="596" spans="2:4">
      <c r="B596" s="569" t="s">
        <v>262</v>
      </c>
      <c r="C596" s="569"/>
      <c r="D596" s="73">
        <v>233</v>
      </c>
    </row>
    <row r="597" spans="2:4">
      <c r="B597" s="569" t="s">
        <v>165</v>
      </c>
      <c r="C597" s="569"/>
      <c r="D597" s="73">
        <v>103</v>
      </c>
    </row>
    <row r="598" spans="2:4">
      <c r="B598" s="569" t="s">
        <v>166</v>
      </c>
      <c r="C598" s="569"/>
      <c r="D598" s="73">
        <v>130</v>
      </c>
    </row>
    <row r="599" spans="2:4">
      <c r="B599" s="597" t="s">
        <v>123</v>
      </c>
      <c r="C599" s="597"/>
      <c r="D599" s="73">
        <v>8874.5</v>
      </c>
    </row>
    <row r="600" spans="2:4">
      <c r="B600" s="152"/>
      <c r="C600" s="152"/>
      <c r="D600" s="179"/>
    </row>
    <row r="601" spans="2:4" ht="34.5">
      <c r="B601" s="131" t="s">
        <v>106</v>
      </c>
      <c r="C601" s="111" t="s">
        <v>107</v>
      </c>
      <c r="D601" s="16" t="s">
        <v>135</v>
      </c>
    </row>
    <row r="602" spans="2:4">
      <c r="B602" s="131" t="s">
        <v>108</v>
      </c>
      <c r="C602" s="111" t="s">
        <v>158</v>
      </c>
      <c r="D602" s="46" t="s">
        <v>8</v>
      </c>
    </row>
    <row r="603" spans="2:4" ht="51.75">
      <c r="B603" s="132" t="s">
        <v>110</v>
      </c>
      <c r="C603" s="115" t="s">
        <v>263</v>
      </c>
      <c r="D603" s="182"/>
    </row>
    <row r="604" spans="2:4" ht="36.75" customHeight="1">
      <c r="B604" s="132" t="s">
        <v>112</v>
      </c>
      <c r="C604" s="115" t="s">
        <v>264</v>
      </c>
      <c r="D604" s="182"/>
    </row>
    <row r="605" spans="2:4" ht="25.5" customHeight="1">
      <c r="B605" s="132" t="s">
        <v>114</v>
      </c>
      <c r="C605" s="115" t="s">
        <v>161</v>
      </c>
      <c r="D605" s="182"/>
    </row>
    <row r="606" spans="2:4" ht="38.25" customHeight="1">
      <c r="B606" s="132" t="s">
        <v>162</v>
      </c>
      <c r="C606" s="115" t="s">
        <v>163</v>
      </c>
      <c r="D606" s="182"/>
    </row>
    <row r="607" spans="2:4">
      <c r="B607" s="505" t="s">
        <v>118</v>
      </c>
      <c r="C607" s="505"/>
      <c r="D607" s="182"/>
    </row>
    <row r="608" spans="2:4">
      <c r="B608" s="569" t="s">
        <v>164</v>
      </c>
      <c r="C608" s="569"/>
      <c r="D608" s="73">
        <v>-10</v>
      </c>
    </row>
    <row r="609" spans="2:4">
      <c r="B609" s="569" t="s">
        <v>165</v>
      </c>
      <c r="C609" s="569"/>
      <c r="D609" s="73">
        <v>-1</v>
      </c>
    </row>
    <row r="610" spans="2:4">
      <c r="B610" s="569" t="s">
        <v>166</v>
      </c>
      <c r="C610" s="569"/>
      <c r="D610" s="73">
        <v>-9</v>
      </c>
    </row>
    <row r="611" spans="2:4">
      <c r="B611" s="597" t="s">
        <v>123</v>
      </c>
      <c r="C611" s="597"/>
      <c r="D611" s="73">
        <v>-1570.1</v>
      </c>
    </row>
    <row r="612" spans="2:4">
      <c r="B612" s="152"/>
      <c r="C612" s="152"/>
      <c r="D612" s="179"/>
    </row>
    <row r="613" spans="2:4" ht="34.5">
      <c r="B613" s="132" t="s">
        <v>106</v>
      </c>
      <c r="C613" s="115" t="s">
        <v>107</v>
      </c>
      <c r="D613" s="29" t="s">
        <v>391</v>
      </c>
    </row>
    <row r="614" spans="2:4">
      <c r="B614" s="132" t="s">
        <v>108</v>
      </c>
      <c r="C614" s="115" t="s">
        <v>265</v>
      </c>
      <c r="D614" s="46" t="s">
        <v>8</v>
      </c>
    </row>
    <row r="615" spans="2:4" ht="86.25">
      <c r="B615" s="132" t="s">
        <v>110</v>
      </c>
      <c r="C615" s="115" t="s">
        <v>266</v>
      </c>
      <c r="D615" s="182"/>
    </row>
    <row r="616" spans="2:4" ht="69">
      <c r="B616" s="132" t="s">
        <v>112</v>
      </c>
      <c r="C616" s="115" t="s">
        <v>267</v>
      </c>
      <c r="D616" s="182"/>
    </row>
    <row r="617" spans="2:4">
      <c r="B617" s="132" t="s">
        <v>114</v>
      </c>
      <c r="C617" s="115" t="s">
        <v>161</v>
      </c>
      <c r="D617" s="182"/>
    </row>
    <row r="618" spans="2:4" ht="51.75">
      <c r="B618" s="132" t="s">
        <v>162</v>
      </c>
      <c r="C618" s="115" t="s">
        <v>268</v>
      </c>
      <c r="D618" s="182"/>
    </row>
    <row r="619" spans="2:4">
      <c r="B619" s="505" t="s">
        <v>118</v>
      </c>
      <c r="C619" s="505"/>
      <c r="D619" s="182"/>
    </row>
    <row r="620" spans="2:4" ht="36.6" customHeight="1">
      <c r="B620" s="569" t="s">
        <v>269</v>
      </c>
      <c r="C620" s="569"/>
      <c r="D620" s="73">
        <v>48</v>
      </c>
    </row>
    <row r="621" spans="2:4" ht="21" customHeight="1">
      <c r="B621" s="569" t="s">
        <v>312</v>
      </c>
      <c r="C621" s="569"/>
      <c r="D621" s="73">
        <v>0</v>
      </c>
    </row>
    <row r="622" spans="2:4" ht="19.899999999999999" customHeight="1">
      <c r="B622" s="597" t="s">
        <v>123</v>
      </c>
      <c r="C622" s="597"/>
      <c r="D622" s="73">
        <v>18273.8</v>
      </c>
    </row>
    <row r="623" spans="2:4">
      <c r="B623" s="152"/>
      <c r="C623" s="152"/>
      <c r="D623" s="179"/>
    </row>
    <row r="624" spans="2:4" ht="34.5">
      <c r="B624" s="131" t="s">
        <v>106</v>
      </c>
      <c r="C624" s="111" t="s">
        <v>107</v>
      </c>
      <c r="D624" s="16" t="s">
        <v>135</v>
      </c>
    </row>
    <row r="625" spans="2:4">
      <c r="B625" s="131" t="s">
        <v>108</v>
      </c>
      <c r="C625" s="111" t="s">
        <v>271</v>
      </c>
      <c r="D625" s="46" t="s">
        <v>8</v>
      </c>
    </row>
    <row r="626" spans="2:4" ht="54" customHeight="1">
      <c r="B626" s="132" t="s">
        <v>110</v>
      </c>
      <c r="C626" s="115" t="s">
        <v>272</v>
      </c>
      <c r="D626" s="182"/>
    </row>
    <row r="627" spans="2:4" ht="54.75" customHeight="1">
      <c r="B627" s="132" t="s">
        <v>112</v>
      </c>
      <c r="C627" s="115" t="s">
        <v>273</v>
      </c>
      <c r="D627" s="182"/>
    </row>
    <row r="628" spans="2:4" ht="25.5" customHeight="1">
      <c r="B628" s="132" t="s">
        <v>114</v>
      </c>
      <c r="C628" s="115" t="s">
        <v>161</v>
      </c>
      <c r="D628" s="182"/>
    </row>
    <row r="629" spans="2:4" ht="69">
      <c r="B629" s="132" t="s">
        <v>162</v>
      </c>
      <c r="C629" s="115" t="s">
        <v>274</v>
      </c>
      <c r="D629" s="182"/>
    </row>
    <row r="630" spans="2:4">
      <c r="B630" s="505" t="s">
        <v>118</v>
      </c>
      <c r="C630" s="505"/>
      <c r="D630" s="182"/>
    </row>
    <row r="631" spans="2:4">
      <c r="B631" s="569" t="s">
        <v>275</v>
      </c>
      <c r="C631" s="569"/>
      <c r="D631" s="73">
        <v>-7</v>
      </c>
    </row>
    <row r="632" spans="2:4">
      <c r="B632" s="569" t="s">
        <v>270</v>
      </c>
      <c r="C632" s="569"/>
      <c r="D632" s="73">
        <v>0</v>
      </c>
    </row>
    <row r="633" spans="2:4">
      <c r="B633" s="597" t="s">
        <v>123</v>
      </c>
      <c r="C633" s="597"/>
      <c r="D633" s="73">
        <v>-16584.7</v>
      </c>
    </row>
    <row r="634" spans="2:4">
      <c r="B634" s="20"/>
      <c r="C634" s="20"/>
      <c r="D634" s="179"/>
    </row>
    <row r="635" spans="2:4" ht="34.5">
      <c r="B635" s="111" t="s">
        <v>106</v>
      </c>
      <c r="C635" s="111" t="s">
        <v>107</v>
      </c>
      <c r="D635" s="29" t="s">
        <v>392</v>
      </c>
    </row>
    <row r="636" spans="2:4">
      <c r="B636" s="111" t="s">
        <v>108</v>
      </c>
      <c r="C636" s="111" t="s">
        <v>301</v>
      </c>
      <c r="D636" s="29" t="s">
        <v>178</v>
      </c>
    </row>
    <row r="637" spans="2:4" ht="34.5">
      <c r="B637" s="132" t="s">
        <v>110</v>
      </c>
      <c r="C637" s="115" t="s">
        <v>302</v>
      </c>
      <c r="D637" s="132"/>
    </row>
    <row r="638" spans="2:4" ht="69" customHeight="1">
      <c r="B638" s="132" t="s">
        <v>112</v>
      </c>
      <c r="C638" s="115" t="s">
        <v>303</v>
      </c>
      <c r="D638" s="132"/>
    </row>
    <row r="639" spans="2:4">
      <c r="B639" s="132" t="s">
        <v>114</v>
      </c>
      <c r="C639" s="115" t="s">
        <v>161</v>
      </c>
      <c r="D639" s="132"/>
    </row>
    <row r="640" spans="2:4" ht="86.25">
      <c r="B640" s="132" t="s">
        <v>162</v>
      </c>
      <c r="C640" s="115" t="s">
        <v>365</v>
      </c>
      <c r="D640" s="132"/>
    </row>
    <row r="641" spans="2:4">
      <c r="B641" s="505" t="s">
        <v>366</v>
      </c>
      <c r="C641" s="505"/>
      <c r="D641" s="132"/>
    </row>
    <row r="642" spans="2:4">
      <c r="B642" s="569" t="s">
        <v>305</v>
      </c>
      <c r="C642" s="569"/>
      <c r="D642" s="73">
        <v>8</v>
      </c>
    </row>
    <row r="643" spans="2:4">
      <c r="B643" s="597" t="s">
        <v>123</v>
      </c>
      <c r="C643" s="597"/>
      <c r="D643" s="73">
        <v>1019.4</v>
      </c>
    </row>
    <row r="644" spans="2:4">
      <c r="B644" s="20"/>
      <c r="C644" s="20"/>
      <c r="D644" s="179"/>
    </row>
    <row r="645" spans="2:4">
      <c r="B645" s="131" t="s">
        <v>167</v>
      </c>
      <c r="C645" s="637" t="s">
        <v>168</v>
      </c>
      <c r="D645" s="637"/>
    </row>
    <row r="646" spans="2:4">
      <c r="B646" s="115" t="s">
        <v>283</v>
      </c>
      <c r="C646" s="566" t="s">
        <v>284</v>
      </c>
      <c r="D646" s="566"/>
    </row>
    <row r="647" spans="2:4">
      <c r="B647" s="152"/>
      <c r="C647" s="152"/>
      <c r="D647" s="152"/>
    </row>
    <row r="648" spans="2:4">
      <c r="B648" s="627" t="s">
        <v>171</v>
      </c>
      <c r="C648" s="627"/>
      <c r="D648" s="627"/>
    </row>
    <row r="649" spans="2:4">
      <c r="B649" s="20"/>
      <c r="C649" s="20"/>
      <c r="D649" s="179"/>
    </row>
    <row r="650" spans="2:4" ht="34.5">
      <c r="B650" s="131" t="s">
        <v>106</v>
      </c>
      <c r="C650" s="111" t="s">
        <v>283</v>
      </c>
      <c r="D650" s="16" t="s">
        <v>135</v>
      </c>
    </row>
    <row r="651" spans="2:4">
      <c r="B651" s="131" t="s">
        <v>108</v>
      </c>
      <c r="C651" s="111" t="s">
        <v>109</v>
      </c>
      <c r="D651" s="46" t="s">
        <v>8</v>
      </c>
    </row>
    <row r="652" spans="2:4" ht="34.5">
      <c r="B652" s="132" t="s">
        <v>110</v>
      </c>
      <c r="C652" s="115" t="s">
        <v>285</v>
      </c>
      <c r="D652" s="182"/>
    </row>
    <row r="653" spans="2:4" ht="69">
      <c r="B653" s="132" t="s">
        <v>112</v>
      </c>
      <c r="C653" s="115" t="s">
        <v>286</v>
      </c>
      <c r="D653" s="182"/>
    </row>
    <row r="654" spans="2:4">
      <c r="B654" s="132" t="s">
        <v>114</v>
      </c>
      <c r="C654" s="115" t="s">
        <v>115</v>
      </c>
      <c r="D654" s="182"/>
    </row>
    <row r="655" spans="2:4" ht="51.75">
      <c r="B655" s="132" t="s">
        <v>116</v>
      </c>
      <c r="C655" s="115" t="s">
        <v>193</v>
      </c>
      <c r="D655" s="182"/>
    </row>
    <row r="656" spans="2:4">
      <c r="B656" s="505" t="s">
        <v>118</v>
      </c>
      <c r="C656" s="505"/>
      <c r="D656" s="182"/>
    </row>
    <row r="657" spans="2:4">
      <c r="B657" s="569" t="s">
        <v>288</v>
      </c>
      <c r="C657" s="569"/>
      <c r="D657" s="73">
        <v>0</v>
      </c>
    </row>
    <row r="658" spans="2:4">
      <c r="B658" s="569" t="s">
        <v>156</v>
      </c>
      <c r="C658" s="569"/>
      <c r="D658" s="73">
        <v>-54</v>
      </c>
    </row>
    <row r="659" spans="2:4">
      <c r="B659" s="569" t="s">
        <v>119</v>
      </c>
      <c r="C659" s="569"/>
      <c r="D659" s="73">
        <v>-45</v>
      </c>
    </row>
    <row r="660" spans="2:4">
      <c r="B660" s="569" t="s">
        <v>120</v>
      </c>
      <c r="C660" s="569"/>
      <c r="D660" s="73">
        <v>-9</v>
      </c>
    </row>
    <row r="661" spans="2:4">
      <c r="B661" s="569" t="s">
        <v>157</v>
      </c>
      <c r="C661" s="569"/>
      <c r="D661" s="73">
        <v>-55</v>
      </c>
    </row>
    <row r="662" spans="2:4">
      <c r="B662" s="597" t="s">
        <v>123</v>
      </c>
      <c r="C662" s="597"/>
      <c r="D662" s="73">
        <v>-6898.8</v>
      </c>
    </row>
    <row r="663" spans="2:4">
      <c r="B663" s="152"/>
      <c r="C663" s="152"/>
      <c r="D663" s="179"/>
    </row>
    <row r="664" spans="2:4">
      <c r="B664" s="152"/>
      <c r="C664" s="152"/>
      <c r="D664" s="179"/>
    </row>
    <row r="665" spans="2:4" ht="51.75">
      <c r="B665" s="131" t="s">
        <v>106</v>
      </c>
      <c r="C665" s="111" t="s">
        <v>283</v>
      </c>
      <c r="D665" s="29" t="s">
        <v>5</v>
      </c>
    </row>
    <row r="666" spans="2:4">
      <c r="B666" s="131" t="s">
        <v>108</v>
      </c>
      <c r="C666" s="111" t="s">
        <v>289</v>
      </c>
      <c r="D666" s="46" t="s">
        <v>8</v>
      </c>
    </row>
    <row r="667" spans="2:4" ht="34.5">
      <c r="B667" s="132" t="s">
        <v>110</v>
      </c>
      <c r="C667" s="115" t="s">
        <v>378</v>
      </c>
      <c r="D667" s="182"/>
    </row>
    <row r="668" spans="2:4" ht="86.25">
      <c r="B668" s="132" t="s">
        <v>112</v>
      </c>
      <c r="C668" s="115" t="s">
        <v>379</v>
      </c>
      <c r="D668" s="182"/>
    </row>
    <row r="669" spans="2:4">
      <c r="B669" s="132" t="s">
        <v>114</v>
      </c>
      <c r="C669" s="115" t="s">
        <v>161</v>
      </c>
      <c r="D669" s="182"/>
    </row>
    <row r="670" spans="2:4" ht="34.5">
      <c r="B670" s="132" t="s">
        <v>162</v>
      </c>
      <c r="C670" s="115" t="s">
        <v>292</v>
      </c>
      <c r="D670" s="182"/>
    </row>
    <row r="671" spans="2:4">
      <c r="B671" s="505" t="s">
        <v>118</v>
      </c>
      <c r="C671" s="505"/>
      <c r="D671" s="182"/>
    </row>
    <row r="672" spans="2:4" ht="36.6" customHeight="1">
      <c r="B672" s="569" t="s">
        <v>293</v>
      </c>
      <c r="C672" s="569"/>
      <c r="D672" s="73">
        <v>9</v>
      </c>
    </row>
    <row r="673" spans="2:4" ht="55.15" customHeight="1">
      <c r="B673" s="569" t="s">
        <v>294</v>
      </c>
      <c r="C673" s="569"/>
      <c r="D673" s="73">
        <v>-148</v>
      </c>
    </row>
    <row r="674" spans="2:4" ht="20.45" customHeight="1">
      <c r="B674" s="569" t="s">
        <v>295</v>
      </c>
      <c r="C674" s="569"/>
      <c r="D674" s="73">
        <v>223</v>
      </c>
    </row>
    <row r="675" spans="2:4" ht="20.45" customHeight="1">
      <c r="B675" s="597" t="s">
        <v>123</v>
      </c>
      <c r="C675" s="597"/>
      <c r="D675" s="73">
        <v>-46542.2</v>
      </c>
    </row>
    <row r="676" spans="2:4">
      <c r="B676" s="20"/>
      <c r="C676" s="20"/>
      <c r="D676" s="179"/>
    </row>
    <row r="677" spans="2:4">
      <c r="B677" s="20"/>
      <c r="C677" s="20"/>
      <c r="D677" s="179" t="s">
        <v>194</v>
      </c>
    </row>
    <row r="678" spans="2:4" ht="22.5" customHeight="1">
      <c r="B678" s="620" t="s">
        <v>235</v>
      </c>
      <c r="C678" s="620"/>
      <c r="D678" s="620"/>
    </row>
    <row r="679" spans="2:4">
      <c r="B679" s="150" t="s">
        <v>103</v>
      </c>
      <c r="C679" s="621" t="s">
        <v>104</v>
      </c>
      <c r="D679" s="621"/>
    </row>
    <row r="680" spans="2:4">
      <c r="B680" s="9">
        <v>1146</v>
      </c>
      <c r="C680" s="575" t="s">
        <v>12</v>
      </c>
      <c r="D680" s="575"/>
    </row>
    <row r="681" spans="2:4">
      <c r="B681" s="20"/>
    </row>
    <row r="682" spans="2:4">
      <c r="B682" s="157" t="s">
        <v>171</v>
      </c>
    </row>
    <row r="683" spans="2:4">
      <c r="B683" s="157"/>
    </row>
    <row r="684" spans="2:4" ht="34.5">
      <c r="B684" s="155" t="s">
        <v>106</v>
      </c>
      <c r="C684" s="155" t="s">
        <v>107</v>
      </c>
      <c r="D684" s="16" t="s">
        <v>177</v>
      </c>
    </row>
    <row r="685" spans="2:4">
      <c r="B685" s="155" t="s">
        <v>108</v>
      </c>
      <c r="C685" s="155" t="s">
        <v>109</v>
      </c>
      <c r="D685" s="17" t="s">
        <v>178</v>
      </c>
    </row>
    <row r="686" spans="2:4">
      <c r="B686" s="9" t="s">
        <v>110</v>
      </c>
      <c r="C686" s="9" t="s">
        <v>111</v>
      </c>
      <c r="D686" s="5"/>
    </row>
    <row r="687" spans="2:4" ht="69">
      <c r="B687" s="9" t="s">
        <v>112</v>
      </c>
      <c r="C687" s="9" t="s">
        <v>113</v>
      </c>
      <c r="D687" s="5"/>
    </row>
    <row r="688" spans="2:4">
      <c r="B688" s="9" t="s">
        <v>114</v>
      </c>
      <c r="C688" s="9" t="s">
        <v>115</v>
      </c>
      <c r="D688" s="5"/>
    </row>
    <row r="689" spans="2:4" ht="51.75">
      <c r="B689" s="9" t="s">
        <v>116</v>
      </c>
      <c r="C689" s="9" t="s">
        <v>192</v>
      </c>
      <c r="D689" s="5"/>
    </row>
    <row r="690" spans="2:4">
      <c r="B690" s="574" t="s">
        <v>118</v>
      </c>
      <c r="C690" s="574"/>
      <c r="D690" s="5"/>
    </row>
    <row r="691" spans="2:4">
      <c r="B691" s="569" t="s">
        <v>307</v>
      </c>
      <c r="C691" s="569"/>
      <c r="D691" s="73">
        <v>16</v>
      </c>
    </row>
    <row r="692" spans="2:4" ht="17.45" customHeight="1">
      <c r="B692" s="569" t="s">
        <v>344</v>
      </c>
      <c r="C692" s="569"/>
      <c r="D692" s="73">
        <v>622</v>
      </c>
    </row>
    <row r="693" spans="2:4">
      <c r="B693" s="569" t="s">
        <v>119</v>
      </c>
      <c r="C693" s="569"/>
      <c r="D693" s="73">
        <v>375</v>
      </c>
    </row>
    <row r="694" spans="2:4">
      <c r="B694" s="569" t="s">
        <v>120</v>
      </c>
      <c r="C694" s="569"/>
      <c r="D694" s="73">
        <v>247</v>
      </c>
    </row>
    <row r="695" spans="2:4" ht="17.45" customHeight="1">
      <c r="B695" s="569" t="s">
        <v>121</v>
      </c>
      <c r="C695" s="569"/>
      <c r="D695" s="73">
        <v>603</v>
      </c>
    </row>
    <row r="696" spans="2:4" ht="17.45" customHeight="1">
      <c r="B696" s="569" t="s">
        <v>122</v>
      </c>
      <c r="C696" s="569"/>
      <c r="D696" s="73"/>
    </row>
    <row r="697" spans="2:4" s="81" customFormat="1" ht="17.45" customHeight="1">
      <c r="B697" s="626" t="s">
        <v>123</v>
      </c>
      <c r="C697" s="626"/>
      <c r="D697" s="80">
        <v>566053.84199999995</v>
      </c>
    </row>
    <row r="698" spans="2:4">
      <c r="B698" s="49"/>
      <c r="C698" s="49"/>
      <c r="D698" s="49"/>
    </row>
    <row r="699" spans="2:4" ht="44.25" customHeight="1">
      <c r="B699" s="155" t="s">
        <v>106</v>
      </c>
      <c r="C699" s="155" t="s">
        <v>107</v>
      </c>
      <c r="D699" s="16" t="s">
        <v>177</v>
      </c>
    </row>
    <row r="700" spans="2:4">
      <c r="B700" s="155" t="s">
        <v>108</v>
      </c>
      <c r="C700" s="155" t="s">
        <v>124</v>
      </c>
      <c r="D700" s="17" t="s">
        <v>178</v>
      </c>
    </row>
    <row r="701" spans="2:4">
      <c r="B701" s="9" t="s">
        <v>110</v>
      </c>
      <c r="C701" s="9" t="s">
        <v>126</v>
      </c>
      <c r="D701" s="5"/>
    </row>
    <row r="702" spans="2:4" ht="69">
      <c r="B702" s="9" t="s">
        <v>112</v>
      </c>
      <c r="C702" s="9" t="s">
        <v>180</v>
      </c>
      <c r="D702" s="5"/>
    </row>
    <row r="703" spans="2:4">
      <c r="B703" s="9" t="s">
        <v>114</v>
      </c>
      <c r="C703" s="9" t="s">
        <v>115</v>
      </c>
      <c r="D703" s="5"/>
    </row>
    <row r="704" spans="2:4" ht="51.75">
      <c r="B704" s="9" t="s">
        <v>116</v>
      </c>
      <c r="C704" s="9" t="s">
        <v>192</v>
      </c>
      <c r="D704" s="5"/>
    </row>
    <row r="705" spans="2:4">
      <c r="B705" s="574" t="s">
        <v>118</v>
      </c>
      <c r="C705" s="574"/>
      <c r="D705" s="5"/>
    </row>
    <row r="706" spans="2:4" ht="17.25" customHeight="1">
      <c r="B706" s="569" t="s">
        <v>309</v>
      </c>
      <c r="C706" s="569"/>
      <c r="D706" s="73">
        <v>28</v>
      </c>
    </row>
    <row r="707" spans="2:4" ht="17.45" customHeight="1">
      <c r="B707" s="575" t="s">
        <v>182</v>
      </c>
      <c r="C707" s="575"/>
      <c r="D707" s="73">
        <v>1134</v>
      </c>
    </row>
    <row r="708" spans="2:4">
      <c r="B708" s="575" t="s">
        <v>119</v>
      </c>
      <c r="C708" s="575"/>
      <c r="D708" s="73">
        <v>680</v>
      </c>
    </row>
    <row r="709" spans="2:4">
      <c r="B709" s="575" t="s">
        <v>120</v>
      </c>
      <c r="C709" s="575"/>
      <c r="D709" s="73">
        <v>454</v>
      </c>
    </row>
    <row r="710" spans="2:4">
      <c r="B710" s="575" t="s">
        <v>122</v>
      </c>
      <c r="C710" s="575"/>
      <c r="D710" s="73"/>
    </row>
    <row r="711" spans="2:4" s="81" customFormat="1">
      <c r="B711" s="625" t="s">
        <v>123</v>
      </c>
      <c r="C711" s="625"/>
      <c r="D711" s="80">
        <v>991570.17839999998</v>
      </c>
    </row>
    <row r="712" spans="2:4">
      <c r="B712" s="49"/>
      <c r="C712" s="49"/>
      <c r="D712" s="49"/>
    </row>
    <row r="713" spans="2:4" ht="51.75">
      <c r="B713" s="132" t="s">
        <v>106</v>
      </c>
      <c r="C713" s="115" t="s">
        <v>107</v>
      </c>
      <c r="D713" s="29" t="s">
        <v>5</v>
      </c>
    </row>
    <row r="714" spans="2:4">
      <c r="B714" s="132" t="s">
        <v>108</v>
      </c>
      <c r="C714" s="115" t="s">
        <v>130</v>
      </c>
      <c r="D714" s="46" t="s">
        <v>8</v>
      </c>
    </row>
    <row r="715" spans="2:4">
      <c r="B715" s="132" t="s">
        <v>110</v>
      </c>
      <c r="C715" s="115" t="s">
        <v>183</v>
      </c>
      <c r="D715" s="75"/>
    </row>
    <row r="716" spans="2:4" ht="69">
      <c r="B716" s="132" t="s">
        <v>112</v>
      </c>
      <c r="C716" s="115" t="s">
        <v>184</v>
      </c>
      <c r="D716" s="75"/>
    </row>
    <row r="717" spans="2:4">
      <c r="B717" s="132" t="s">
        <v>114</v>
      </c>
      <c r="C717" s="115" t="s">
        <v>115</v>
      </c>
      <c r="D717" s="75"/>
    </row>
    <row r="718" spans="2:4" ht="51.75">
      <c r="B718" s="132" t="s">
        <v>116</v>
      </c>
      <c r="C718" s="115" t="s">
        <v>192</v>
      </c>
      <c r="D718" s="75"/>
    </row>
    <row r="719" spans="2:4">
      <c r="B719" s="505" t="s">
        <v>118</v>
      </c>
      <c r="C719" s="505"/>
      <c r="D719" s="75"/>
    </row>
    <row r="720" spans="2:4">
      <c r="B720" s="569" t="s">
        <v>310</v>
      </c>
      <c r="C720" s="569"/>
      <c r="D720" s="73">
        <v>-7.3</v>
      </c>
    </row>
    <row r="721" spans="2:4">
      <c r="B721" s="569" t="s">
        <v>185</v>
      </c>
      <c r="C721" s="569"/>
      <c r="D721" s="73">
        <v>-680</v>
      </c>
    </row>
    <row r="722" spans="2:4">
      <c r="B722" s="569" t="s">
        <v>119</v>
      </c>
      <c r="C722" s="569"/>
      <c r="D722" s="73">
        <v>-408</v>
      </c>
    </row>
    <row r="723" spans="2:4">
      <c r="B723" s="569" t="s">
        <v>120</v>
      </c>
      <c r="C723" s="569"/>
      <c r="D723" s="73">
        <v>-272</v>
      </c>
    </row>
    <row r="724" spans="2:4">
      <c r="B724" s="569" t="s">
        <v>122</v>
      </c>
      <c r="C724" s="569"/>
      <c r="D724" s="73"/>
    </row>
    <row r="725" spans="2:4" s="81" customFormat="1">
      <c r="B725" s="624" t="s">
        <v>123</v>
      </c>
      <c r="C725" s="624"/>
      <c r="D725" s="80">
        <v>-256350.82039999997</v>
      </c>
    </row>
    <row r="726" spans="2:4">
      <c r="B726" s="152"/>
      <c r="C726" s="152"/>
      <c r="D726" s="49"/>
    </row>
    <row r="727" spans="2:4" ht="51.75">
      <c r="B727" s="131" t="s">
        <v>106</v>
      </c>
      <c r="C727" s="111" t="s">
        <v>107</v>
      </c>
      <c r="D727" s="29" t="s">
        <v>5</v>
      </c>
    </row>
    <row r="728" spans="2:4">
      <c r="B728" s="131" t="s">
        <v>108</v>
      </c>
      <c r="C728" s="111" t="s">
        <v>257</v>
      </c>
      <c r="D728" s="46" t="s">
        <v>8</v>
      </c>
    </row>
    <row r="729" spans="2:4" ht="51.75">
      <c r="B729" s="132" t="s">
        <v>110</v>
      </c>
      <c r="C729" s="115" t="s">
        <v>258</v>
      </c>
      <c r="D729" s="75"/>
    </row>
    <row r="730" spans="2:4" ht="51.75">
      <c r="B730" s="132" t="s">
        <v>112</v>
      </c>
      <c r="C730" s="115" t="s">
        <v>259</v>
      </c>
      <c r="D730" s="75"/>
    </row>
    <row r="731" spans="2:4">
      <c r="B731" s="132" t="s">
        <v>114</v>
      </c>
      <c r="C731" s="115" t="s">
        <v>161</v>
      </c>
      <c r="D731" s="75"/>
    </row>
    <row r="732" spans="2:4" ht="34.5">
      <c r="B732" s="132" t="s">
        <v>162</v>
      </c>
      <c r="C732" s="115" t="s">
        <v>173</v>
      </c>
      <c r="D732" s="75"/>
    </row>
    <row r="733" spans="2:4">
      <c r="B733" s="505" t="s">
        <v>118</v>
      </c>
      <c r="C733" s="505"/>
      <c r="D733" s="75"/>
    </row>
    <row r="734" spans="2:4">
      <c r="B734" s="569" t="s">
        <v>260</v>
      </c>
      <c r="C734" s="569"/>
      <c r="D734" s="73">
        <v>0</v>
      </c>
    </row>
    <row r="735" spans="2:4">
      <c r="B735" s="569" t="s">
        <v>261</v>
      </c>
      <c r="C735" s="569"/>
      <c r="D735" s="73">
        <v>1340</v>
      </c>
    </row>
    <row r="736" spans="2:4">
      <c r="B736" s="569" t="s">
        <v>119</v>
      </c>
      <c r="C736" s="569"/>
      <c r="D736" s="73">
        <v>667</v>
      </c>
    </row>
    <row r="737" spans="2:4">
      <c r="B737" s="569" t="s">
        <v>120</v>
      </c>
      <c r="C737" s="569"/>
      <c r="D737" s="73">
        <v>673</v>
      </c>
    </row>
    <row r="738" spans="2:4">
      <c r="B738" s="569" t="s">
        <v>262</v>
      </c>
      <c r="C738" s="569"/>
      <c r="D738" s="73">
        <v>132</v>
      </c>
    </row>
    <row r="739" spans="2:4">
      <c r="B739" s="569" t="s">
        <v>165</v>
      </c>
      <c r="C739" s="569"/>
      <c r="D739" s="73">
        <v>-89</v>
      </c>
    </row>
    <row r="740" spans="2:4">
      <c r="B740" s="569" t="s">
        <v>166</v>
      </c>
      <c r="C740" s="569"/>
      <c r="D740" s="73">
        <v>221</v>
      </c>
    </row>
    <row r="741" spans="2:4">
      <c r="B741" s="597" t="s">
        <v>123</v>
      </c>
      <c r="C741" s="597"/>
      <c r="D741" s="73">
        <v>37544.5</v>
      </c>
    </row>
    <row r="742" spans="2:4">
      <c r="B742" s="152"/>
      <c r="C742" s="152"/>
      <c r="D742" s="49"/>
    </row>
    <row r="743" spans="2:4" ht="34.5">
      <c r="B743" s="131" t="s">
        <v>106</v>
      </c>
      <c r="C743" s="111" t="s">
        <v>107</v>
      </c>
      <c r="D743" s="16" t="s">
        <v>135</v>
      </c>
    </row>
    <row r="744" spans="2:4">
      <c r="B744" s="131" t="s">
        <v>108</v>
      </c>
      <c r="C744" s="111" t="s">
        <v>158</v>
      </c>
      <c r="D744" s="46" t="s">
        <v>8</v>
      </c>
    </row>
    <row r="745" spans="2:4" ht="51.75">
      <c r="B745" s="132" t="s">
        <v>110</v>
      </c>
      <c r="C745" s="115" t="s">
        <v>263</v>
      </c>
      <c r="D745" s="75"/>
    </row>
    <row r="746" spans="2:4" ht="34.5">
      <c r="B746" s="132" t="s">
        <v>112</v>
      </c>
      <c r="C746" s="115" t="s">
        <v>264</v>
      </c>
      <c r="D746" s="75"/>
    </row>
    <row r="747" spans="2:4">
      <c r="B747" s="132" t="s">
        <v>114</v>
      </c>
      <c r="C747" s="115" t="s">
        <v>161</v>
      </c>
      <c r="D747" s="75"/>
    </row>
    <row r="748" spans="2:4" ht="34.5">
      <c r="B748" s="132" t="s">
        <v>162</v>
      </c>
      <c r="C748" s="115" t="s">
        <v>163</v>
      </c>
      <c r="D748" s="75"/>
    </row>
    <row r="749" spans="2:4">
      <c r="B749" s="505" t="s">
        <v>118</v>
      </c>
      <c r="C749" s="505"/>
      <c r="D749" s="75"/>
    </row>
    <row r="750" spans="2:4">
      <c r="B750" s="569" t="s">
        <v>164</v>
      </c>
      <c r="C750" s="569"/>
      <c r="D750" s="73">
        <v>-42</v>
      </c>
    </row>
    <row r="751" spans="2:4">
      <c r="B751" s="569" t="s">
        <v>165</v>
      </c>
      <c r="C751" s="569"/>
      <c r="D751" s="73">
        <v>-5</v>
      </c>
    </row>
    <row r="752" spans="2:4">
      <c r="B752" s="569" t="s">
        <v>166</v>
      </c>
      <c r="C752" s="569"/>
      <c r="D752" s="73">
        <v>-37</v>
      </c>
    </row>
    <row r="753" spans="2:4">
      <c r="B753" s="597" t="s">
        <v>123</v>
      </c>
      <c r="C753" s="597"/>
      <c r="D753" s="73">
        <v>-2381.9</v>
      </c>
    </row>
    <row r="754" spans="2:4">
      <c r="B754" s="152"/>
      <c r="C754" s="152"/>
      <c r="D754" s="49"/>
    </row>
    <row r="755" spans="2:4" ht="34.5">
      <c r="B755" s="131" t="s">
        <v>106</v>
      </c>
      <c r="C755" s="111" t="s">
        <v>107</v>
      </c>
      <c r="D755" s="29" t="s">
        <v>391</v>
      </c>
    </row>
    <row r="756" spans="2:4">
      <c r="B756" s="131" t="s">
        <v>108</v>
      </c>
      <c r="C756" s="111" t="s">
        <v>265</v>
      </c>
      <c r="D756" s="46" t="s">
        <v>8</v>
      </c>
    </row>
    <row r="757" spans="2:4" ht="86.25">
      <c r="B757" s="132" t="s">
        <v>110</v>
      </c>
      <c r="C757" s="115" t="s">
        <v>266</v>
      </c>
      <c r="D757" s="75"/>
    </row>
    <row r="758" spans="2:4" ht="69">
      <c r="B758" s="132" t="s">
        <v>112</v>
      </c>
      <c r="C758" s="115" t="s">
        <v>267</v>
      </c>
      <c r="D758" s="75"/>
    </row>
    <row r="759" spans="2:4">
      <c r="B759" s="132" t="s">
        <v>114</v>
      </c>
      <c r="C759" s="115" t="s">
        <v>161</v>
      </c>
      <c r="D759" s="75"/>
    </row>
    <row r="760" spans="2:4" ht="51.75">
      <c r="B760" s="132" t="s">
        <v>162</v>
      </c>
      <c r="C760" s="115" t="s">
        <v>268</v>
      </c>
      <c r="D760" s="75"/>
    </row>
    <row r="761" spans="2:4">
      <c r="B761" s="505" t="s">
        <v>118</v>
      </c>
      <c r="C761" s="505"/>
      <c r="D761" s="75"/>
    </row>
    <row r="762" spans="2:4">
      <c r="B762" s="569" t="s">
        <v>269</v>
      </c>
      <c r="C762" s="569"/>
      <c r="D762" s="73">
        <v>698</v>
      </c>
    </row>
    <row r="763" spans="2:4">
      <c r="B763" s="569" t="s">
        <v>312</v>
      </c>
      <c r="C763" s="569"/>
      <c r="D763" s="73"/>
    </row>
    <row r="764" spans="2:4">
      <c r="B764" s="597" t="s">
        <v>123</v>
      </c>
      <c r="C764" s="597"/>
      <c r="D764" s="73">
        <v>8481.7999999999993</v>
      </c>
    </row>
    <row r="765" spans="2:4">
      <c r="B765" s="152"/>
      <c r="C765" s="152"/>
      <c r="D765" s="49"/>
    </row>
    <row r="766" spans="2:4" ht="51.75">
      <c r="B766" s="131" t="s">
        <v>106</v>
      </c>
      <c r="C766" s="111" t="s">
        <v>107</v>
      </c>
      <c r="D766" s="29" t="s">
        <v>5</v>
      </c>
    </row>
    <row r="767" spans="2:4">
      <c r="B767" s="131" t="s">
        <v>108</v>
      </c>
      <c r="C767" s="111" t="s">
        <v>271</v>
      </c>
      <c r="D767" s="46" t="s">
        <v>8</v>
      </c>
    </row>
    <row r="768" spans="2:4" ht="51.75">
      <c r="B768" s="132" t="s">
        <v>110</v>
      </c>
      <c r="C768" s="115" t="s">
        <v>272</v>
      </c>
      <c r="D768" s="75"/>
    </row>
    <row r="769" spans="2:4" ht="51.75">
      <c r="B769" s="132" t="s">
        <v>112</v>
      </c>
      <c r="C769" s="115" t="s">
        <v>273</v>
      </c>
      <c r="D769" s="75"/>
    </row>
    <row r="770" spans="2:4">
      <c r="B770" s="132" t="s">
        <v>114</v>
      </c>
      <c r="C770" s="115" t="s">
        <v>161</v>
      </c>
      <c r="D770" s="75"/>
    </row>
    <row r="771" spans="2:4" ht="69">
      <c r="B771" s="132" t="s">
        <v>162</v>
      </c>
      <c r="C771" s="115" t="s">
        <v>274</v>
      </c>
      <c r="D771" s="75"/>
    </row>
    <row r="772" spans="2:4">
      <c r="B772" s="505" t="s">
        <v>118</v>
      </c>
      <c r="C772" s="505"/>
      <c r="D772" s="75"/>
    </row>
    <row r="773" spans="2:4">
      <c r="B773" s="569" t="s">
        <v>275</v>
      </c>
      <c r="C773" s="569"/>
      <c r="D773" s="73">
        <v>53</v>
      </c>
    </row>
    <row r="774" spans="2:4">
      <c r="B774" s="569" t="s">
        <v>270</v>
      </c>
      <c r="C774" s="569"/>
      <c r="D774" s="73"/>
    </row>
    <row r="775" spans="2:4">
      <c r="B775" s="597" t="s">
        <v>123</v>
      </c>
      <c r="C775" s="597"/>
      <c r="D775" s="73">
        <v>-8794.7000000000007</v>
      </c>
    </row>
    <row r="776" spans="2:4">
      <c r="B776" s="49"/>
      <c r="C776" s="49"/>
      <c r="D776" s="49"/>
    </row>
    <row r="777" spans="2:4" ht="34.5">
      <c r="B777" s="159" t="s">
        <v>106</v>
      </c>
      <c r="C777" s="160" t="s">
        <v>107</v>
      </c>
      <c r="D777" s="29" t="s">
        <v>391</v>
      </c>
    </row>
    <row r="778" spans="2:4">
      <c r="B778" s="159" t="s">
        <v>108</v>
      </c>
      <c r="C778" s="160" t="s">
        <v>301</v>
      </c>
      <c r="D778" s="46" t="s">
        <v>8</v>
      </c>
    </row>
    <row r="779" spans="2:4" ht="34.5">
      <c r="B779" s="161" t="s">
        <v>110</v>
      </c>
      <c r="C779" s="162" t="s">
        <v>302</v>
      </c>
      <c r="D779" s="183"/>
    </row>
    <row r="780" spans="2:4" ht="69">
      <c r="B780" s="161" t="s">
        <v>112</v>
      </c>
      <c r="C780" s="162" t="s">
        <v>303</v>
      </c>
      <c r="D780" s="183"/>
    </row>
    <row r="781" spans="2:4">
      <c r="B781" s="161" t="s">
        <v>114</v>
      </c>
      <c r="C781" s="162" t="s">
        <v>161</v>
      </c>
      <c r="D781" s="183"/>
    </row>
    <row r="782" spans="2:4" ht="86.25">
      <c r="B782" s="161" t="s">
        <v>162</v>
      </c>
      <c r="C782" s="162" t="s">
        <v>304</v>
      </c>
      <c r="D782" s="183"/>
    </row>
    <row r="783" spans="2:4">
      <c r="B783" s="654" t="s">
        <v>118</v>
      </c>
      <c r="C783" s="654"/>
      <c r="D783" s="183"/>
    </row>
    <row r="784" spans="2:4">
      <c r="B784" s="599" t="s">
        <v>305</v>
      </c>
      <c r="C784" s="599"/>
      <c r="D784" s="73">
        <v>16</v>
      </c>
    </row>
    <row r="785" spans="2:4">
      <c r="B785" s="655" t="s">
        <v>123</v>
      </c>
      <c r="C785" s="655"/>
      <c r="D785" s="73">
        <v>3037.6</v>
      </c>
    </row>
    <row r="786" spans="2:4">
      <c r="B786" s="49"/>
      <c r="C786" s="49"/>
      <c r="D786" s="49"/>
    </row>
    <row r="787" spans="2:4">
      <c r="B787" s="131" t="s">
        <v>167</v>
      </c>
      <c r="C787" s="637" t="s">
        <v>168</v>
      </c>
      <c r="D787" s="637"/>
    </row>
    <row r="788" spans="2:4">
      <c r="B788" s="115" t="s">
        <v>169</v>
      </c>
      <c r="C788" s="566" t="s">
        <v>170</v>
      </c>
      <c r="D788" s="566"/>
    </row>
    <row r="789" spans="2:4">
      <c r="B789" s="152"/>
      <c r="C789" s="152"/>
      <c r="D789" s="152"/>
    </row>
    <row r="790" spans="2:4">
      <c r="B790" s="627" t="s">
        <v>171</v>
      </c>
      <c r="C790" s="627"/>
      <c r="D790" s="627"/>
    </row>
    <row r="791" spans="2:4">
      <c r="B791" s="49"/>
      <c r="C791" s="49"/>
      <c r="D791" s="57"/>
    </row>
    <row r="792" spans="2:4" ht="34.5">
      <c r="B792" s="131" t="s">
        <v>106</v>
      </c>
      <c r="C792" s="111" t="s">
        <v>169</v>
      </c>
      <c r="D792" s="29" t="s">
        <v>391</v>
      </c>
    </row>
    <row r="793" spans="2:4">
      <c r="B793" s="131" t="s">
        <v>108</v>
      </c>
      <c r="C793" s="111" t="s">
        <v>257</v>
      </c>
      <c r="D793" s="46" t="s">
        <v>8</v>
      </c>
    </row>
    <row r="794" spans="2:4" ht="69">
      <c r="B794" s="132" t="s">
        <v>110</v>
      </c>
      <c r="C794" s="115" t="s">
        <v>276</v>
      </c>
      <c r="D794" s="75"/>
    </row>
    <row r="795" spans="2:4" ht="51.75">
      <c r="B795" s="132" t="s">
        <v>112</v>
      </c>
      <c r="C795" s="115" t="s">
        <v>277</v>
      </c>
      <c r="D795" s="75"/>
    </row>
    <row r="796" spans="2:4">
      <c r="B796" s="132" t="s">
        <v>114</v>
      </c>
      <c r="C796" s="115" t="s">
        <v>161</v>
      </c>
      <c r="D796" s="75"/>
    </row>
    <row r="797" spans="2:4" ht="34.5">
      <c r="B797" s="132" t="s">
        <v>278</v>
      </c>
      <c r="C797" s="115" t="s">
        <v>279</v>
      </c>
      <c r="D797" s="75"/>
    </row>
    <row r="798" spans="2:4">
      <c r="B798" s="505" t="s">
        <v>118</v>
      </c>
      <c r="C798" s="505"/>
      <c r="D798" s="75"/>
    </row>
    <row r="799" spans="2:4" ht="43.9" customHeight="1">
      <c r="B799" s="569" t="s">
        <v>280</v>
      </c>
      <c r="C799" s="569"/>
      <c r="D799" s="184"/>
    </row>
    <row r="800" spans="2:4" ht="39.6" customHeight="1">
      <c r="B800" s="569" t="s">
        <v>281</v>
      </c>
      <c r="C800" s="569"/>
      <c r="D800" s="184"/>
    </row>
    <row r="801" spans="2:4" ht="36.6" customHeight="1">
      <c r="B801" s="569" t="s">
        <v>282</v>
      </c>
      <c r="C801" s="569"/>
      <c r="D801" s="184"/>
    </row>
    <row r="802" spans="2:4" ht="43.9" customHeight="1">
      <c r="B802" s="597" t="s">
        <v>123</v>
      </c>
      <c r="C802" s="597"/>
      <c r="D802" s="73">
        <v>1181.4000000000001</v>
      </c>
    </row>
    <row r="803" spans="2:4">
      <c r="B803" s="49"/>
      <c r="C803" s="49"/>
      <c r="D803" s="49"/>
    </row>
    <row r="804" spans="2:4">
      <c r="B804" s="131" t="s">
        <v>167</v>
      </c>
      <c r="C804" s="637" t="s">
        <v>168</v>
      </c>
      <c r="D804" s="637"/>
    </row>
    <row r="805" spans="2:4">
      <c r="B805" s="115" t="s">
        <v>283</v>
      </c>
      <c r="C805" s="566" t="s">
        <v>284</v>
      </c>
      <c r="D805" s="566"/>
    </row>
    <row r="806" spans="2:4">
      <c r="B806" s="49"/>
      <c r="C806" s="49"/>
      <c r="D806" s="49"/>
    </row>
    <row r="807" spans="2:4">
      <c r="B807" s="627" t="s">
        <v>171</v>
      </c>
      <c r="C807" s="627"/>
      <c r="D807" s="627"/>
    </row>
    <row r="808" spans="2:4">
      <c r="B808" s="49"/>
      <c r="C808" s="49"/>
      <c r="D808" s="49"/>
    </row>
    <row r="809" spans="2:4" ht="34.5">
      <c r="B809" s="131" t="s">
        <v>106</v>
      </c>
      <c r="C809" s="111" t="s">
        <v>283</v>
      </c>
      <c r="D809" s="16" t="s">
        <v>135</v>
      </c>
    </row>
    <row r="810" spans="2:4">
      <c r="B810" s="131" t="s">
        <v>108</v>
      </c>
      <c r="C810" s="111" t="s">
        <v>109</v>
      </c>
      <c r="D810" s="46" t="s">
        <v>8</v>
      </c>
    </row>
    <row r="811" spans="2:4" ht="34.5">
      <c r="B811" s="132" t="s">
        <v>110</v>
      </c>
      <c r="C811" s="115" t="s">
        <v>285</v>
      </c>
      <c r="D811" s="75"/>
    </row>
    <row r="812" spans="2:4" ht="69">
      <c r="B812" s="132" t="s">
        <v>112</v>
      </c>
      <c r="C812" s="115" t="s">
        <v>286</v>
      </c>
      <c r="D812" s="75"/>
    </row>
    <row r="813" spans="2:4">
      <c r="B813" s="132" t="s">
        <v>114</v>
      </c>
      <c r="C813" s="115" t="s">
        <v>115</v>
      </c>
      <c r="D813" s="75"/>
    </row>
    <row r="814" spans="2:4" ht="51.75">
      <c r="B814" s="132" t="s">
        <v>116</v>
      </c>
      <c r="C814" s="115" t="s">
        <v>193</v>
      </c>
      <c r="D814" s="75"/>
    </row>
    <row r="815" spans="2:4">
      <c r="B815" s="505" t="s">
        <v>118</v>
      </c>
      <c r="C815" s="505"/>
      <c r="D815" s="75"/>
    </row>
    <row r="816" spans="2:4">
      <c r="B816" s="569" t="s">
        <v>288</v>
      </c>
      <c r="C816" s="569"/>
      <c r="D816" s="73">
        <v>0</v>
      </c>
    </row>
    <row r="817" spans="2:4">
      <c r="B817" s="569" t="s">
        <v>156</v>
      </c>
      <c r="C817" s="569"/>
      <c r="D817" s="73">
        <v>0</v>
      </c>
    </row>
    <row r="818" spans="2:4">
      <c r="B818" s="569" t="s">
        <v>119</v>
      </c>
      <c r="C818" s="569"/>
      <c r="D818" s="73">
        <v>0</v>
      </c>
    </row>
    <row r="819" spans="2:4">
      <c r="B819" s="569" t="s">
        <v>120</v>
      </c>
      <c r="C819" s="569"/>
      <c r="D819" s="73">
        <v>0</v>
      </c>
    </row>
    <row r="820" spans="2:4">
      <c r="B820" s="569" t="s">
        <v>157</v>
      </c>
      <c r="C820" s="569"/>
      <c r="D820" s="73">
        <v>0</v>
      </c>
    </row>
    <row r="821" spans="2:4">
      <c r="B821" s="597" t="s">
        <v>123</v>
      </c>
      <c r="C821" s="597"/>
      <c r="D821" s="73">
        <v>-15956.2</v>
      </c>
    </row>
    <row r="822" spans="2:4">
      <c r="B822" s="152"/>
      <c r="C822" s="152"/>
      <c r="D822" s="49"/>
    </row>
    <row r="823" spans="2:4">
      <c r="B823" s="152"/>
      <c r="C823" s="152"/>
      <c r="D823" s="49"/>
    </row>
    <row r="824" spans="2:4" ht="51.75">
      <c r="B824" s="131" t="s">
        <v>106</v>
      </c>
      <c r="C824" s="111" t="s">
        <v>283</v>
      </c>
      <c r="D824" s="29" t="s">
        <v>5</v>
      </c>
    </row>
    <row r="825" spans="2:4">
      <c r="B825" s="131" t="s">
        <v>108</v>
      </c>
      <c r="C825" s="111" t="s">
        <v>289</v>
      </c>
      <c r="D825" s="46" t="s">
        <v>8</v>
      </c>
    </row>
    <row r="826" spans="2:4" ht="34.5">
      <c r="B826" s="132" t="s">
        <v>110</v>
      </c>
      <c r="C826" s="115" t="s">
        <v>290</v>
      </c>
      <c r="D826" s="75"/>
    </row>
    <row r="827" spans="2:4" ht="86.25">
      <c r="B827" s="132" t="s">
        <v>112</v>
      </c>
      <c r="C827" s="115" t="s">
        <v>291</v>
      </c>
      <c r="D827" s="73"/>
    </row>
    <row r="828" spans="2:4">
      <c r="B828" s="132" t="s">
        <v>114</v>
      </c>
      <c r="C828" s="115" t="s">
        <v>161</v>
      </c>
      <c r="D828" s="73"/>
    </row>
    <row r="829" spans="2:4" ht="34.5">
      <c r="B829" s="132" t="s">
        <v>162</v>
      </c>
      <c r="C829" s="115" t="s">
        <v>292</v>
      </c>
      <c r="D829" s="73"/>
    </row>
    <row r="830" spans="2:4">
      <c r="B830" s="505" t="s">
        <v>118</v>
      </c>
      <c r="C830" s="505"/>
      <c r="D830" s="73"/>
    </row>
    <row r="831" spans="2:4" ht="53.25" customHeight="1">
      <c r="B831" s="569" t="s">
        <v>293</v>
      </c>
      <c r="C831" s="569"/>
      <c r="D831" s="73">
        <v>61</v>
      </c>
    </row>
    <row r="832" spans="2:4" ht="53.25" customHeight="1">
      <c r="B832" s="569" t="s">
        <v>294</v>
      </c>
      <c r="C832" s="569"/>
      <c r="D832" s="73">
        <v>-271</v>
      </c>
    </row>
    <row r="833" spans="2:4" ht="40.15" customHeight="1">
      <c r="B833" s="569" t="s">
        <v>295</v>
      </c>
      <c r="C833" s="569"/>
      <c r="D833" s="73">
        <v>1059</v>
      </c>
    </row>
    <row r="834" spans="2:4" ht="40.15" customHeight="1">
      <c r="B834" s="597" t="s">
        <v>123</v>
      </c>
      <c r="C834" s="597"/>
      <c r="D834" s="73">
        <v>175748.7</v>
      </c>
    </row>
    <row r="835" spans="2:4">
      <c r="B835" s="152"/>
      <c r="C835" s="152"/>
      <c r="D835" s="49"/>
    </row>
    <row r="836" spans="2:4" ht="34.5">
      <c r="B836" s="131" t="s">
        <v>106</v>
      </c>
      <c r="C836" s="111" t="s">
        <v>283</v>
      </c>
      <c r="D836" s="16" t="s">
        <v>135</v>
      </c>
    </row>
    <row r="837" spans="2:4">
      <c r="B837" s="131" t="s">
        <v>108</v>
      </c>
      <c r="C837" s="111" t="s">
        <v>257</v>
      </c>
      <c r="D837" s="46" t="s">
        <v>8</v>
      </c>
    </row>
    <row r="838" spans="2:4" ht="69">
      <c r="B838" s="132" t="s">
        <v>110</v>
      </c>
      <c r="C838" s="115" t="s">
        <v>296</v>
      </c>
      <c r="D838" s="75"/>
    </row>
    <row r="839" spans="2:4" ht="34.5">
      <c r="B839" s="132" t="s">
        <v>112</v>
      </c>
      <c r="C839" s="115" t="s">
        <v>297</v>
      </c>
      <c r="D839" s="75"/>
    </row>
    <row r="840" spans="2:4">
      <c r="B840" s="132" t="s">
        <v>114</v>
      </c>
      <c r="C840" s="115" t="s">
        <v>161</v>
      </c>
      <c r="D840" s="75"/>
    </row>
    <row r="841" spans="2:4" ht="34.5">
      <c r="B841" s="132" t="s">
        <v>278</v>
      </c>
      <c r="C841" s="115" t="s">
        <v>298</v>
      </c>
      <c r="D841" s="73"/>
    </row>
    <row r="842" spans="2:4">
      <c r="B842" s="505" t="s">
        <v>118</v>
      </c>
      <c r="C842" s="505"/>
      <c r="D842" s="73"/>
    </row>
    <row r="843" spans="2:4" ht="25.9" customHeight="1">
      <c r="B843" s="569" t="s">
        <v>299</v>
      </c>
      <c r="C843" s="569"/>
      <c r="D843" s="73"/>
    </row>
    <row r="844" spans="2:4" ht="25.9" customHeight="1">
      <c r="B844" s="569" t="s">
        <v>300</v>
      </c>
      <c r="C844" s="569"/>
      <c r="D844" s="73">
        <v>-14</v>
      </c>
    </row>
    <row r="845" spans="2:4" ht="25.9" customHeight="1">
      <c r="B845" s="597" t="s">
        <v>123</v>
      </c>
      <c r="C845" s="597"/>
      <c r="D845" s="73">
        <v>-5481.6</v>
      </c>
    </row>
    <row r="846" spans="2:4">
      <c r="B846" s="49"/>
      <c r="C846" s="49"/>
      <c r="D846" s="49"/>
    </row>
    <row r="847" spans="2:4">
      <c r="B847" s="158"/>
      <c r="C847" s="158"/>
      <c r="D847" s="179" t="s">
        <v>195</v>
      </c>
    </row>
    <row r="848" spans="2:4" ht="23.25" customHeight="1">
      <c r="B848" s="620" t="s">
        <v>315</v>
      </c>
      <c r="C848" s="620"/>
      <c r="D848" s="620"/>
    </row>
    <row r="849" spans="2:4" ht="18" customHeight="1"/>
    <row r="850" spans="2:4" ht="24" customHeight="1">
      <c r="B850" s="150" t="s">
        <v>103</v>
      </c>
      <c r="C850" s="635" t="s">
        <v>104</v>
      </c>
      <c r="D850" s="636"/>
    </row>
    <row r="851" spans="2:4" ht="24" customHeight="1">
      <c r="B851" s="9">
        <v>1146</v>
      </c>
      <c r="C851" s="575" t="s">
        <v>12</v>
      </c>
      <c r="D851" s="575"/>
    </row>
    <row r="852" spans="2:4" ht="18" customHeight="1"/>
    <row r="853" spans="2:4" ht="18" customHeight="1">
      <c r="B853" s="163" t="s">
        <v>171</v>
      </c>
    </row>
    <row r="854" spans="2:4" ht="18" customHeight="1">
      <c r="B854" s="157"/>
    </row>
    <row r="855" spans="2:4" ht="46.15" customHeight="1">
      <c r="B855" s="155" t="s">
        <v>106</v>
      </c>
      <c r="C855" s="155" t="s">
        <v>107</v>
      </c>
      <c r="D855" s="29" t="s">
        <v>391</v>
      </c>
    </row>
    <row r="856" spans="2:4" ht="18" customHeight="1">
      <c r="B856" s="155" t="s">
        <v>108</v>
      </c>
      <c r="C856" s="155" t="s">
        <v>109</v>
      </c>
      <c r="D856" s="17" t="s">
        <v>178</v>
      </c>
    </row>
    <row r="857" spans="2:4" ht="18" customHeight="1">
      <c r="B857" s="9" t="s">
        <v>110</v>
      </c>
      <c r="C857" s="9" t="s">
        <v>111</v>
      </c>
      <c r="D857" s="5"/>
    </row>
    <row r="858" spans="2:4" ht="58.5" customHeight="1">
      <c r="B858" s="9" t="s">
        <v>112</v>
      </c>
      <c r="C858" s="9" t="s">
        <v>113</v>
      </c>
      <c r="D858" s="5"/>
    </row>
    <row r="859" spans="2:4" ht="18" customHeight="1">
      <c r="B859" s="9" t="s">
        <v>114</v>
      </c>
      <c r="C859" s="9" t="s">
        <v>115</v>
      </c>
      <c r="D859" s="5"/>
    </row>
    <row r="860" spans="2:4" ht="53.45" customHeight="1">
      <c r="B860" s="9" t="s">
        <v>116</v>
      </c>
      <c r="C860" s="9" t="s">
        <v>192</v>
      </c>
      <c r="D860" s="5"/>
    </row>
    <row r="861" spans="2:4" ht="18" customHeight="1">
      <c r="B861" s="574" t="s">
        <v>118</v>
      </c>
      <c r="C861" s="574"/>
      <c r="D861" s="5"/>
    </row>
    <row r="862" spans="2:4" ht="18" customHeight="1">
      <c r="B862" s="569" t="s">
        <v>307</v>
      </c>
      <c r="C862" s="569"/>
      <c r="D862" s="73">
        <v>20</v>
      </c>
    </row>
    <row r="863" spans="2:4" ht="18" customHeight="1">
      <c r="B863" s="575" t="s">
        <v>191</v>
      </c>
      <c r="C863" s="575"/>
      <c r="D863" s="73">
        <v>289</v>
      </c>
    </row>
    <row r="864" spans="2:4" ht="18" customHeight="1">
      <c r="B864" s="575" t="s">
        <v>119</v>
      </c>
      <c r="C864" s="575"/>
      <c r="D864" s="73">
        <v>173</v>
      </c>
    </row>
    <row r="865" spans="2:4" ht="18" customHeight="1">
      <c r="B865" s="575" t="s">
        <v>120</v>
      </c>
      <c r="C865" s="575"/>
      <c r="D865" s="73">
        <v>116</v>
      </c>
    </row>
    <row r="866" spans="2:4" ht="18" customHeight="1">
      <c r="B866" s="575" t="s">
        <v>121</v>
      </c>
      <c r="C866" s="575"/>
      <c r="D866" s="73">
        <v>279</v>
      </c>
    </row>
    <row r="867" spans="2:4" ht="18" customHeight="1">
      <c r="B867" s="575" t="s">
        <v>122</v>
      </c>
      <c r="C867" s="575"/>
      <c r="D867" s="73"/>
    </row>
    <row r="868" spans="2:4" s="81" customFormat="1" ht="18" customHeight="1">
      <c r="B868" s="625" t="s">
        <v>123</v>
      </c>
      <c r="C868" s="625"/>
      <c r="D868" s="80">
        <v>506333.4</v>
      </c>
    </row>
    <row r="869" spans="2:4" ht="18" customHeight="1">
      <c r="B869" s="49"/>
      <c r="C869" s="49"/>
      <c r="D869" s="49"/>
    </row>
    <row r="870" spans="2:4" ht="45" customHeight="1">
      <c r="B870" s="155" t="s">
        <v>106</v>
      </c>
      <c r="C870" s="155" t="s">
        <v>107</v>
      </c>
      <c r="D870" s="29" t="s">
        <v>391</v>
      </c>
    </row>
    <row r="871" spans="2:4" ht="18" customHeight="1">
      <c r="B871" s="155" t="s">
        <v>108</v>
      </c>
      <c r="C871" s="155" t="s">
        <v>124</v>
      </c>
      <c r="D871" s="17" t="s">
        <v>178</v>
      </c>
    </row>
    <row r="872" spans="2:4" ht="18" customHeight="1">
      <c r="B872" s="9" t="s">
        <v>110</v>
      </c>
      <c r="C872" s="9" t="s">
        <v>126</v>
      </c>
      <c r="D872" s="5"/>
    </row>
    <row r="873" spans="2:4" ht="48.75" customHeight="1">
      <c r="B873" s="9" t="s">
        <v>112</v>
      </c>
      <c r="C873" s="9" t="s">
        <v>180</v>
      </c>
      <c r="D873" s="5"/>
    </row>
    <row r="874" spans="2:4" ht="18" customHeight="1">
      <c r="B874" s="9" t="s">
        <v>114</v>
      </c>
      <c r="C874" s="9" t="s">
        <v>115</v>
      </c>
      <c r="D874" s="5"/>
    </row>
    <row r="875" spans="2:4" ht="54.75" customHeight="1">
      <c r="B875" s="9" t="s">
        <v>116</v>
      </c>
      <c r="C875" s="9" t="s">
        <v>192</v>
      </c>
      <c r="D875" s="5"/>
    </row>
    <row r="876" spans="2:4" ht="18" customHeight="1">
      <c r="B876" s="574" t="s">
        <v>118</v>
      </c>
      <c r="C876" s="574"/>
      <c r="D876" s="5"/>
    </row>
    <row r="877" spans="2:4" ht="18" customHeight="1">
      <c r="B877" s="569" t="s">
        <v>309</v>
      </c>
      <c r="C877" s="569"/>
      <c r="D877" s="73">
        <v>26</v>
      </c>
    </row>
    <row r="878" spans="2:4" ht="18" customHeight="1">
      <c r="B878" s="575" t="s">
        <v>182</v>
      </c>
      <c r="C878" s="575"/>
      <c r="D878" s="73">
        <v>631</v>
      </c>
    </row>
    <row r="879" spans="2:4" ht="18" customHeight="1">
      <c r="B879" s="575" t="s">
        <v>119</v>
      </c>
      <c r="C879" s="575"/>
      <c r="D879" s="73">
        <v>379</v>
      </c>
    </row>
    <row r="880" spans="2:4" ht="18" customHeight="1">
      <c r="B880" s="575" t="s">
        <v>120</v>
      </c>
      <c r="C880" s="575"/>
      <c r="D880" s="73">
        <v>252</v>
      </c>
    </row>
    <row r="881" spans="2:4" ht="18" customHeight="1">
      <c r="B881" s="575" t="s">
        <v>122</v>
      </c>
      <c r="C881" s="575"/>
      <c r="D881" s="73"/>
    </row>
    <row r="882" spans="2:4" s="81" customFormat="1" ht="18" customHeight="1">
      <c r="B882" s="625" t="s">
        <v>123</v>
      </c>
      <c r="C882" s="625"/>
      <c r="D882" s="80">
        <v>676249.3</v>
      </c>
    </row>
    <row r="883" spans="2:4" ht="18" customHeight="1">
      <c r="B883" s="49"/>
      <c r="C883" s="49"/>
      <c r="D883" s="49"/>
    </row>
    <row r="884" spans="2:4" ht="57" customHeight="1">
      <c r="B884" s="155" t="s">
        <v>106</v>
      </c>
      <c r="C884" s="155" t="s">
        <v>107</v>
      </c>
      <c r="D884" s="29" t="s">
        <v>5</v>
      </c>
    </row>
    <row r="885" spans="2:4" ht="18" customHeight="1">
      <c r="B885" s="155" t="s">
        <v>108</v>
      </c>
      <c r="C885" s="155" t="s">
        <v>130</v>
      </c>
      <c r="D885" s="17" t="s">
        <v>178</v>
      </c>
    </row>
    <row r="886" spans="2:4" ht="18" customHeight="1">
      <c r="B886" s="9" t="s">
        <v>110</v>
      </c>
      <c r="C886" s="9" t="s">
        <v>183</v>
      </c>
      <c r="D886" s="5"/>
    </row>
    <row r="887" spans="2:4" ht="54" customHeight="1">
      <c r="B887" s="9" t="s">
        <v>112</v>
      </c>
      <c r="C887" s="9" t="s">
        <v>184</v>
      </c>
      <c r="D887" s="5"/>
    </row>
    <row r="888" spans="2:4" ht="25.5" customHeight="1">
      <c r="B888" s="9" t="s">
        <v>114</v>
      </c>
      <c r="C888" s="9" t="s">
        <v>115</v>
      </c>
      <c r="D888" s="5"/>
    </row>
    <row r="889" spans="2:4" ht="55.5" customHeight="1">
      <c r="B889" s="9" t="s">
        <v>116</v>
      </c>
      <c r="C889" s="9" t="s">
        <v>192</v>
      </c>
      <c r="D889" s="5"/>
    </row>
    <row r="890" spans="2:4" ht="18" customHeight="1">
      <c r="B890" s="574" t="s">
        <v>118</v>
      </c>
      <c r="C890" s="574"/>
      <c r="D890" s="5"/>
    </row>
    <row r="891" spans="2:4" ht="18" customHeight="1">
      <c r="B891" s="569" t="s">
        <v>310</v>
      </c>
      <c r="C891" s="569"/>
      <c r="D891" s="73">
        <v>-10</v>
      </c>
    </row>
    <row r="892" spans="2:4" ht="18" customHeight="1">
      <c r="B892" s="575" t="s">
        <v>185</v>
      </c>
      <c r="C892" s="575"/>
      <c r="D892" s="73">
        <v>-691</v>
      </c>
    </row>
    <row r="893" spans="2:4" ht="18" customHeight="1">
      <c r="B893" s="575" t="s">
        <v>119</v>
      </c>
      <c r="C893" s="575"/>
      <c r="D893" s="73">
        <v>415</v>
      </c>
    </row>
    <row r="894" spans="2:4" ht="18" customHeight="1">
      <c r="B894" s="575" t="s">
        <v>120</v>
      </c>
      <c r="C894" s="575"/>
      <c r="D894" s="73">
        <v>276</v>
      </c>
    </row>
    <row r="895" spans="2:4" ht="18" customHeight="1">
      <c r="B895" s="575" t="s">
        <v>122</v>
      </c>
      <c r="C895" s="575"/>
      <c r="D895" s="73"/>
    </row>
    <row r="896" spans="2:4" ht="18" customHeight="1">
      <c r="B896" s="575" t="s">
        <v>123</v>
      </c>
      <c r="C896" s="575"/>
      <c r="D896" s="73">
        <v>0</v>
      </c>
    </row>
    <row r="898" spans="2:4" ht="51.75">
      <c r="B898" s="131" t="s">
        <v>106</v>
      </c>
      <c r="C898" s="111" t="s">
        <v>107</v>
      </c>
      <c r="D898" s="29" t="s">
        <v>5</v>
      </c>
    </row>
    <row r="899" spans="2:4">
      <c r="B899" s="131" t="s">
        <v>108</v>
      </c>
      <c r="C899" s="111" t="s">
        <v>257</v>
      </c>
      <c r="D899" s="46" t="s">
        <v>8</v>
      </c>
    </row>
    <row r="900" spans="2:4" ht="51.75">
      <c r="B900" s="132" t="s">
        <v>110</v>
      </c>
      <c r="C900" s="115" t="s">
        <v>258</v>
      </c>
      <c r="D900" s="173"/>
    </row>
    <row r="901" spans="2:4" ht="51.75">
      <c r="B901" s="132" t="s">
        <v>112</v>
      </c>
      <c r="C901" s="115" t="s">
        <v>259</v>
      </c>
      <c r="D901" s="173"/>
    </row>
    <row r="902" spans="2:4">
      <c r="B902" s="132" t="s">
        <v>114</v>
      </c>
      <c r="C902" s="115" t="s">
        <v>161</v>
      </c>
      <c r="D902" s="173"/>
    </row>
    <row r="903" spans="2:4" ht="34.5">
      <c r="B903" s="132" t="s">
        <v>162</v>
      </c>
      <c r="C903" s="115" t="s">
        <v>173</v>
      </c>
      <c r="D903" s="173"/>
    </row>
    <row r="904" spans="2:4">
      <c r="B904" s="505" t="s">
        <v>118</v>
      </c>
      <c r="C904" s="505"/>
      <c r="D904" s="173"/>
    </row>
    <row r="905" spans="2:4">
      <c r="B905" s="569" t="s">
        <v>260</v>
      </c>
      <c r="C905" s="569"/>
      <c r="D905" s="73">
        <v>-1</v>
      </c>
    </row>
    <row r="906" spans="2:4">
      <c r="B906" s="569" t="s">
        <v>261</v>
      </c>
      <c r="C906" s="569"/>
      <c r="D906" s="73">
        <v>64</v>
      </c>
    </row>
    <row r="907" spans="2:4">
      <c r="B907" s="569" t="s">
        <v>119</v>
      </c>
      <c r="C907" s="569"/>
      <c r="D907" s="73">
        <v>31</v>
      </c>
    </row>
    <row r="908" spans="2:4">
      <c r="B908" s="569" t="s">
        <v>120</v>
      </c>
      <c r="C908" s="569"/>
      <c r="D908" s="73">
        <v>33</v>
      </c>
    </row>
    <row r="909" spans="2:4">
      <c r="B909" s="569" t="s">
        <v>262</v>
      </c>
      <c r="C909" s="569"/>
      <c r="D909" s="73">
        <v>168</v>
      </c>
    </row>
    <row r="910" spans="2:4">
      <c r="B910" s="569" t="s">
        <v>165</v>
      </c>
      <c r="C910" s="569"/>
      <c r="D910" s="73">
        <v>-89</v>
      </c>
    </row>
    <row r="911" spans="2:4">
      <c r="B911" s="569" t="s">
        <v>166</v>
      </c>
      <c r="C911" s="569"/>
      <c r="D911" s="73">
        <v>257</v>
      </c>
    </row>
    <row r="912" spans="2:4">
      <c r="B912" s="597" t="s">
        <v>123</v>
      </c>
      <c r="C912" s="597"/>
      <c r="D912" s="73">
        <v>3249.8000000000029</v>
      </c>
    </row>
    <row r="913" spans="2:4">
      <c r="B913" s="152"/>
      <c r="C913" s="152"/>
    </row>
    <row r="914" spans="2:4" ht="34.5">
      <c r="B914" s="131" t="s">
        <v>106</v>
      </c>
      <c r="C914" s="111" t="s">
        <v>107</v>
      </c>
      <c r="D914" s="16" t="s">
        <v>135</v>
      </c>
    </row>
    <row r="915" spans="2:4">
      <c r="B915" s="131" t="s">
        <v>108</v>
      </c>
      <c r="C915" s="111" t="s">
        <v>158</v>
      </c>
      <c r="D915" s="46" t="s">
        <v>8</v>
      </c>
    </row>
    <row r="916" spans="2:4" ht="51.75">
      <c r="B916" s="132" t="s">
        <v>110</v>
      </c>
      <c r="C916" s="115" t="s">
        <v>263</v>
      </c>
      <c r="D916" s="173"/>
    </row>
    <row r="917" spans="2:4" ht="34.5">
      <c r="B917" s="132" t="s">
        <v>112</v>
      </c>
      <c r="C917" s="115" t="s">
        <v>264</v>
      </c>
      <c r="D917" s="173"/>
    </row>
    <row r="918" spans="2:4">
      <c r="B918" s="132" t="s">
        <v>114</v>
      </c>
      <c r="C918" s="115" t="s">
        <v>161</v>
      </c>
      <c r="D918" s="173"/>
    </row>
    <row r="919" spans="2:4" ht="34.5">
      <c r="B919" s="132" t="s">
        <v>162</v>
      </c>
      <c r="C919" s="115" t="s">
        <v>163</v>
      </c>
      <c r="D919" s="173"/>
    </row>
    <row r="920" spans="2:4">
      <c r="B920" s="505" t="s">
        <v>118</v>
      </c>
      <c r="C920" s="505"/>
      <c r="D920" s="173"/>
    </row>
    <row r="921" spans="2:4">
      <c r="B921" s="569" t="s">
        <v>164</v>
      </c>
      <c r="C921" s="569"/>
      <c r="D921" s="73">
        <v>-28</v>
      </c>
    </row>
    <row r="922" spans="2:4">
      <c r="B922" s="569" t="s">
        <v>165</v>
      </c>
      <c r="C922" s="569"/>
      <c r="D922" s="73"/>
    </row>
    <row r="923" spans="2:4">
      <c r="B923" s="569" t="s">
        <v>166</v>
      </c>
      <c r="C923" s="569"/>
      <c r="D923" s="73">
        <v>-28</v>
      </c>
    </row>
    <row r="924" spans="2:4">
      <c r="B924" s="597" t="s">
        <v>123</v>
      </c>
      <c r="C924" s="597"/>
      <c r="D924" s="73">
        <v>-3414.8</v>
      </c>
    </row>
    <row r="925" spans="2:4">
      <c r="B925" s="152"/>
      <c r="C925" s="152"/>
    </row>
    <row r="926" spans="2:4" ht="34.5">
      <c r="B926" s="131" t="s">
        <v>106</v>
      </c>
      <c r="C926" s="111" t="s">
        <v>107</v>
      </c>
      <c r="D926" s="29" t="s">
        <v>391</v>
      </c>
    </row>
    <row r="927" spans="2:4">
      <c r="B927" s="131" t="s">
        <v>108</v>
      </c>
      <c r="C927" s="111" t="s">
        <v>265</v>
      </c>
      <c r="D927" s="46" t="s">
        <v>8</v>
      </c>
    </row>
    <row r="928" spans="2:4" ht="86.25">
      <c r="B928" s="132" t="s">
        <v>110</v>
      </c>
      <c r="C928" s="115" t="s">
        <v>266</v>
      </c>
      <c r="D928" s="173"/>
    </row>
    <row r="929" spans="2:4" ht="69">
      <c r="B929" s="132" t="s">
        <v>112</v>
      </c>
      <c r="C929" s="115" t="s">
        <v>267</v>
      </c>
      <c r="D929" s="173"/>
    </row>
    <row r="930" spans="2:4">
      <c r="B930" s="132" t="s">
        <v>114</v>
      </c>
      <c r="C930" s="115" t="s">
        <v>161</v>
      </c>
      <c r="D930" s="173"/>
    </row>
    <row r="931" spans="2:4" ht="51.75">
      <c r="B931" s="132" t="s">
        <v>162</v>
      </c>
      <c r="C931" s="115" t="s">
        <v>268</v>
      </c>
      <c r="D931" s="173"/>
    </row>
    <row r="932" spans="2:4">
      <c r="B932" s="505" t="s">
        <v>118</v>
      </c>
      <c r="C932" s="505"/>
      <c r="D932" s="173"/>
    </row>
    <row r="933" spans="2:4">
      <c r="B933" s="569" t="s">
        <v>269</v>
      </c>
      <c r="C933" s="569"/>
      <c r="D933" s="73">
        <v>76</v>
      </c>
    </row>
    <row r="934" spans="2:4">
      <c r="B934" s="569" t="s">
        <v>312</v>
      </c>
      <c r="C934" s="569"/>
      <c r="D934" s="73">
        <v>0</v>
      </c>
    </row>
    <row r="935" spans="2:4">
      <c r="B935" s="597" t="s">
        <v>123</v>
      </c>
      <c r="C935" s="597"/>
      <c r="D935" s="73">
        <v>4005</v>
      </c>
    </row>
    <row r="936" spans="2:4">
      <c r="B936" s="152"/>
      <c r="C936" s="152"/>
    </row>
    <row r="937" spans="2:4" ht="51.75">
      <c r="B937" s="131" t="s">
        <v>106</v>
      </c>
      <c r="C937" s="111" t="s">
        <v>107</v>
      </c>
      <c r="D937" s="29" t="s">
        <v>5</v>
      </c>
    </row>
    <row r="938" spans="2:4">
      <c r="B938" s="131" t="s">
        <v>108</v>
      </c>
      <c r="C938" s="111" t="s">
        <v>271</v>
      </c>
      <c r="D938" s="46" t="s">
        <v>8</v>
      </c>
    </row>
    <row r="939" spans="2:4" ht="51.75">
      <c r="B939" s="132" t="s">
        <v>110</v>
      </c>
      <c r="C939" s="115" t="s">
        <v>272</v>
      </c>
      <c r="D939" s="173"/>
    </row>
    <row r="940" spans="2:4" ht="51.75">
      <c r="B940" s="132" t="s">
        <v>112</v>
      </c>
      <c r="C940" s="115" t="s">
        <v>273</v>
      </c>
      <c r="D940" s="173"/>
    </row>
    <row r="941" spans="2:4">
      <c r="B941" s="132" t="s">
        <v>114</v>
      </c>
      <c r="C941" s="115" t="s">
        <v>161</v>
      </c>
      <c r="D941" s="173"/>
    </row>
    <row r="942" spans="2:4" ht="69">
      <c r="B942" s="132" t="s">
        <v>162</v>
      </c>
      <c r="C942" s="115" t="s">
        <v>274</v>
      </c>
      <c r="D942" s="173"/>
    </row>
    <row r="943" spans="2:4">
      <c r="B943" s="505" t="s">
        <v>118</v>
      </c>
      <c r="C943" s="505"/>
      <c r="D943" s="173"/>
    </row>
    <row r="944" spans="2:4">
      <c r="B944" s="569" t="s">
        <v>275</v>
      </c>
      <c r="C944" s="569"/>
      <c r="D944" s="169"/>
    </row>
    <row r="945" spans="2:4">
      <c r="B945" s="569" t="s">
        <v>270</v>
      </c>
      <c r="C945" s="569"/>
      <c r="D945" s="73">
        <v>2</v>
      </c>
    </row>
    <row r="946" spans="2:4">
      <c r="B946" s="597" t="s">
        <v>123</v>
      </c>
      <c r="C946" s="597"/>
      <c r="D946" s="73">
        <v>-22266.799999999999</v>
      </c>
    </row>
    <row r="948" spans="2:4" ht="51.75">
      <c r="B948" s="131" t="s">
        <v>106</v>
      </c>
      <c r="C948" s="111" t="s">
        <v>107</v>
      </c>
      <c r="D948" s="29" t="s">
        <v>5</v>
      </c>
    </row>
    <row r="949" spans="2:4">
      <c r="B949" s="131" t="s">
        <v>108</v>
      </c>
      <c r="C949" s="111" t="s">
        <v>301</v>
      </c>
      <c r="D949" s="46" t="s">
        <v>8</v>
      </c>
    </row>
    <row r="950" spans="2:4" ht="34.5">
      <c r="B950" s="132" t="s">
        <v>110</v>
      </c>
      <c r="C950" s="115" t="s">
        <v>302</v>
      </c>
      <c r="D950" s="75"/>
    </row>
    <row r="951" spans="2:4" ht="69">
      <c r="B951" s="132" t="s">
        <v>112</v>
      </c>
      <c r="C951" s="115" t="s">
        <v>303</v>
      </c>
      <c r="D951" s="75"/>
    </row>
    <row r="952" spans="2:4">
      <c r="B952" s="132" t="s">
        <v>114</v>
      </c>
      <c r="C952" s="115" t="s">
        <v>161</v>
      </c>
      <c r="D952" s="75"/>
    </row>
    <row r="953" spans="2:4" ht="86.25">
      <c r="B953" s="132" t="s">
        <v>162</v>
      </c>
      <c r="C953" s="115" t="s">
        <v>304</v>
      </c>
      <c r="D953" s="75"/>
    </row>
    <row r="954" spans="2:4">
      <c r="B954" s="505" t="s">
        <v>118</v>
      </c>
      <c r="C954" s="505"/>
      <c r="D954" s="75"/>
    </row>
    <row r="955" spans="2:4">
      <c r="B955" s="569" t="s">
        <v>305</v>
      </c>
      <c r="C955" s="569"/>
      <c r="D955" s="73">
        <v>25</v>
      </c>
    </row>
    <row r="956" spans="2:4">
      <c r="B956" s="597" t="s">
        <v>123</v>
      </c>
      <c r="C956" s="597"/>
      <c r="D956" s="73">
        <v>-2.9</v>
      </c>
    </row>
    <row r="958" spans="2:4">
      <c r="B958" s="131" t="s">
        <v>167</v>
      </c>
      <c r="C958" s="637" t="s">
        <v>168</v>
      </c>
      <c r="D958" s="637"/>
    </row>
    <row r="959" spans="2:4">
      <c r="B959" s="115" t="s">
        <v>169</v>
      </c>
      <c r="C959" s="566" t="s">
        <v>170</v>
      </c>
      <c r="D959" s="566"/>
    </row>
    <row r="960" spans="2:4">
      <c r="B960" s="152"/>
      <c r="C960" s="152"/>
      <c r="D960" s="152"/>
    </row>
    <row r="961" spans="2:4">
      <c r="B961" s="627" t="s">
        <v>171</v>
      </c>
      <c r="C961" s="627"/>
      <c r="D961" s="627"/>
    </row>
    <row r="963" spans="2:4" ht="34.5">
      <c r="B963" s="131" t="s">
        <v>106</v>
      </c>
      <c r="C963" s="111" t="s">
        <v>169</v>
      </c>
      <c r="D963" s="29" t="s">
        <v>391</v>
      </c>
    </row>
    <row r="964" spans="2:4">
      <c r="B964" s="131" t="s">
        <v>108</v>
      </c>
      <c r="C964" s="111" t="s">
        <v>257</v>
      </c>
      <c r="D964" s="46" t="s">
        <v>8</v>
      </c>
    </row>
    <row r="965" spans="2:4" ht="69">
      <c r="B965" s="132" t="s">
        <v>110</v>
      </c>
      <c r="C965" s="115" t="s">
        <v>276</v>
      </c>
      <c r="D965" s="173"/>
    </row>
    <row r="966" spans="2:4" ht="54.6" customHeight="1">
      <c r="B966" s="132" t="s">
        <v>112</v>
      </c>
      <c r="C966" s="115" t="s">
        <v>277</v>
      </c>
      <c r="D966" s="173"/>
    </row>
    <row r="967" spans="2:4">
      <c r="B967" s="132" t="s">
        <v>114</v>
      </c>
      <c r="C967" s="115" t="s">
        <v>161</v>
      </c>
      <c r="D967" s="173"/>
    </row>
    <row r="968" spans="2:4" ht="34.5">
      <c r="B968" s="132" t="s">
        <v>278</v>
      </c>
      <c r="C968" s="115" t="s">
        <v>279</v>
      </c>
      <c r="D968" s="173"/>
    </row>
    <row r="969" spans="2:4">
      <c r="B969" s="505" t="s">
        <v>118</v>
      </c>
      <c r="C969" s="505"/>
      <c r="D969" s="173"/>
    </row>
    <row r="970" spans="2:4" ht="37.9" customHeight="1">
      <c r="B970" s="569" t="s">
        <v>280</v>
      </c>
      <c r="C970" s="569"/>
      <c r="D970" s="73">
        <v>1</v>
      </c>
    </row>
    <row r="971" spans="2:4" ht="36.6" customHeight="1">
      <c r="B971" s="569" t="s">
        <v>281</v>
      </c>
      <c r="C971" s="569"/>
      <c r="D971" s="73">
        <v>1</v>
      </c>
    </row>
    <row r="972" spans="2:4" ht="37.9" customHeight="1">
      <c r="B972" s="569" t="s">
        <v>282</v>
      </c>
      <c r="C972" s="569"/>
      <c r="D972" s="73">
        <v>1</v>
      </c>
    </row>
    <row r="973" spans="2:4" ht="26.45" customHeight="1">
      <c r="B973" s="597" t="s">
        <v>123</v>
      </c>
      <c r="C973" s="597"/>
      <c r="D973" s="73">
        <v>550.70000000000005</v>
      </c>
    </row>
    <row r="975" spans="2:4">
      <c r="B975" s="131" t="s">
        <v>167</v>
      </c>
      <c r="C975" s="637" t="s">
        <v>168</v>
      </c>
      <c r="D975" s="637"/>
    </row>
    <row r="976" spans="2:4">
      <c r="B976" s="115" t="s">
        <v>283</v>
      </c>
      <c r="C976" s="566" t="s">
        <v>284</v>
      </c>
      <c r="D976" s="566"/>
    </row>
    <row r="978" spans="2:4">
      <c r="B978" s="627" t="s">
        <v>171</v>
      </c>
      <c r="C978" s="627"/>
      <c r="D978" s="627"/>
    </row>
    <row r="980" spans="2:4" ht="51.75">
      <c r="B980" s="131" t="s">
        <v>106</v>
      </c>
      <c r="C980" s="111" t="s">
        <v>283</v>
      </c>
      <c r="D980" s="29" t="s">
        <v>5</v>
      </c>
    </row>
    <row r="981" spans="2:4">
      <c r="B981" s="131" t="s">
        <v>108</v>
      </c>
      <c r="C981" s="111" t="s">
        <v>109</v>
      </c>
      <c r="D981" s="46" t="s">
        <v>8</v>
      </c>
    </row>
    <row r="982" spans="2:4" ht="34.5">
      <c r="B982" s="132" t="s">
        <v>110</v>
      </c>
      <c r="C982" s="115" t="s">
        <v>285</v>
      </c>
      <c r="D982" s="173"/>
    </row>
    <row r="983" spans="2:4" ht="69">
      <c r="B983" s="132" t="s">
        <v>112</v>
      </c>
      <c r="C983" s="115" t="s">
        <v>286</v>
      </c>
      <c r="D983" s="173"/>
    </row>
    <row r="984" spans="2:4">
      <c r="B984" s="132" t="s">
        <v>114</v>
      </c>
      <c r="C984" s="115" t="s">
        <v>115</v>
      </c>
      <c r="D984" s="173"/>
    </row>
    <row r="985" spans="2:4" ht="51.75">
      <c r="B985" s="132" t="s">
        <v>116</v>
      </c>
      <c r="C985" s="115" t="s">
        <v>193</v>
      </c>
      <c r="D985" s="173"/>
    </row>
    <row r="986" spans="2:4">
      <c r="B986" s="505" t="s">
        <v>118</v>
      </c>
      <c r="C986" s="505"/>
      <c r="D986" s="173"/>
    </row>
    <row r="987" spans="2:4">
      <c r="B987" s="569" t="s">
        <v>288</v>
      </c>
      <c r="C987" s="569"/>
      <c r="D987" s="173"/>
    </row>
    <row r="988" spans="2:4">
      <c r="B988" s="569" t="s">
        <v>156</v>
      </c>
      <c r="C988" s="569"/>
      <c r="D988" s="73">
        <v>-257</v>
      </c>
    </row>
    <row r="989" spans="2:4">
      <c r="B989" s="569" t="s">
        <v>119</v>
      </c>
      <c r="C989" s="569"/>
      <c r="D989" s="73">
        <v>-143</v>
      </c>
    </row>
    <row r="990" spans="2:4">
      <c r="B990" s="569" t="s">
        <v>120</v>
      </c>
      <c r="C990" s="569"/>
      <c r="D990" s="73">
        <v>-114</v>
      </c>
    </row>
    <row r="991" spans="2:4">
      <c r="B991" s="569" t="s">
        <v>157</v>
      </c>
      <c r="C991" s="569"/>
      <c r="D991" s="73">
        <v>-257</v>
      </c>
    </row>
    <row r="992" spans="2:4">
      <c r="B992" s="597" t="s">
        <v>123</v>
      </c>
      <c r="C992" s="597"/>
      <c r="D992" s="73">
        <v>24201.7</v>
      </c>
    </row>
    <row r="993" spans="2:4">
      <c r="B993" s="152"/>
      <c r="C993" s="152"/>
    </row>
    <row r="994" spans="2:4">
      <c r="B994" s="152"/>
      <c r="C994" s="152"/>
    </row>
    <row r="995" spans="2:4" ht="51.75">
      <c r="B995" s="131" t="s">
        <v>106</v>
      </c>
      <c r="C995" s="111" t="s">
        <v>283</v>
      </c>
      <c r="D995" s="29" t="s">
        <v>5</v>
      </c>
    </row>
    <row r="996" spans="2:4">
      <c r="B996" s="131" t="s">
        <v>108</v>
      </c>
      <c r="C996" s="111" t="s">
        <v>289</v>
      </c>
      <c r="D996" s="46" t="s">
        <v>8</v>
      </c>
    </row>
    <row r="997" spans="2:4" ht="34.5">
      <c r="B997" s="132" t="s">
        <v>110</v>
      </c>
      <c r="C997" s="115" t="s">
        <v>290</v>
      </c>
      <c r="D997" s="73"/>
    </row>
    <row r="998" spans="2:4" ht="86.25">
      <c r="B998" s="132" t="s">
        <v>112</v>
      </c>
      <c r="C998" s="115" t="s">
        <v>291</v>
      </c>
      <c r="D998" s="73"/>
    </row>
    <row r="999" spans="2:4">
      <c r="B999" s="132" t="s">
        <v>114</v>
      </c>
      <c r="C999" s="115" t="s">
        <v>161</v>
      </c>
      <c r="D999" s="73"/>
    </row>
    <row r="1000" spans="2:4" ht="34.5">
      <c r="B1000" s="132" t="s">
        <v>162</v>
      </c>
      <c r="C1000" s="115" t="s">
        <v>292</v>
      </c>
      <c r="D1000" s="73"/>
    </row>
    <row r="1001" spans="2:4">
      <c r="B1001" s="505" t="s">
        <v>118</v>
      </c>
      <c r="C1001" s="505"/>
      <c r="D1001" s="73"/>
    </row>
    <row r="1002" spans="2:4">
      <c r="B1002" s="569" t="s">
        <v>293</v>
      </c>
      <c r="C1002" s="569"/>
      <c r="D1002" s="73"/>
    </row>
    <row r="1003" spans="2:4">
      <c r="B1003" s="569" t="s">
        <v>294</v>
      </c>
      <c r="C1003" s="569"/>
      <c r="D1003" s="73">
        <v>-260</v>
      </c>
    </row>
    <row r="1004" spans="2:4">
      <c r="B1004" s="569" t="s">
        <v>295</v>
      </c>
      <c r="C1004" s="569"/>
      <c r="D1004" s="73">
        <v>414</v>
      </c>
    </row>
    <row r="1005" spans="2:4">
      <c r="B1005" s="597" t="s">
        <v>123</v>
      </c>
      <c r="C1005" s="597"/>
      <c r="D1005" s="73">
        <v>134446.6</v>
      </c>
    </row>
    <row r="1006" spans="2:4">
      <c r="B1006" s="152"/>
      <c r="C1006" s="152"/>
    </row>
    <row r="1007" spans="2:4">
      <c r="D1007" s="179" t="s">
        <v>196</v>
      </c>
    </row>
    <row r="1008" spans="2:4" ht="23.25" customHeight="1">
      <c r="B1008" s="620" t="s">
        <v>241</v>
      </c>
      <c r="C1008" s="620"/>
      <c r="D1008" s="620"/>
    </row>
    <row r="1009" spans="2:4" ht="18" customHeight="1"/>
    <row r="1010" spans="2:4" ht="24" customHeight="1">
      <c r="B1010" s="150" t="s">
        <v>103</v>
      </c>
      <c r="C1010" s="635" t="s">
        <v>104</v>
      </c>
      <c r="D1010" s="636"/>
    </row>
    <row r="1011" spans="2:4" ht="24" customHeight="1">
      <c r="B1011" s="9">
        <v>1146</v>
      </c>
      <c r="C1011" s="640" t="s">
        <v>12</v>
      </c>
      <c r="D1011" s="641"/>
    </row>
    <row r="1012" spans="2:4" ht="14.25" customHeight="1">
      <c r="B1012" s="20"/>
      <c r="C1012" s="20"/>
      <c r="D1012" s="49"/>
    </row>
    <row r="1013" spans="2:4" ht="24" customHeight="1">
      <c r="B1013" s="157" t="s">
        <v>171</v>
      </c>
      <c r="C1013" s="20"/>
      <c r="D1013" s="49"/>
    </row>
    <row r="1014" spans="2:4" ht="14.25" customHeight="1">
      <c r="B1014" s="20"/>
      <c r="C1014" s="20"/>
      <c r="D1014" s="49"/>
    </row>
    <row r="1015" spans="2:4" ht="52.5" customHeight="1">
      <c r="B1015" s="155" t="s">
        <v>106</v>
      </c>
      <c r="C1015" s="155" t="s">
        <v>107</v>
      </c>
      <c r="D1015" s="29" t="s">
        <v>5</v>
      </c>
    </row>
    <row r="1016" spans="2:4" ht="24" customHeight="1">
      <c r="B1016" s="155" t="s">
        <v>108</v>
      </c>
      <c r="C1016" s="155" t="s">
        <v>109</v>
      </c>
      <c r="D1016" s="46" t="s">
        <v>8</v>
      </c>
    </row>
    <row r="1017" spans="2:4" ht="27.75" customHeight="1">
      <c r="B1017" s="9" t="s">
        <v>110</v>
      </c>
      <c r="C1017" s="9" t="s">
        <v>111</v>
      </c>
      <c r="D1017" s="5"/>
    </row>
    <row r="1018" spans="2:4" ht="54" customHeight="1">
      <c r="B1018" s="9" t="s">
        <v>112</v>
      </c>
      <c r="C1018" s="9" t="s">
        <v>113</v>
      </c>
      <c r="D1018" s="5"/>
    </row>
    <row r="1019" spans="2:4" ht="24" customHeight="1">
      <c r="B1019" s="9" t="s">
        <v>114</v>
      </c>
      <c r="C1019" s="9" t="s">
        <v>115</v>
      </c>
      <c r="D1019" s="5"/>
    </row>
    <row r="1020" spans="2:4" ht="52.5" customHeight="1">
      <c r="B1020" s="9" t="s">
        <v>116</v>
      </c>
      <c r="C1020" s="9" t="s">
        <v>192</v>
      </c>
      <c r="D1020" s="5"/>
    </row>
    <row r="1021" spans="2:4" ht="24" customHeight="1">
      <c r="B1021" s="574" t="s">
        <v>118</v>
      </c>
      <c r="C1021" s="574"/>
      <c r="D1021" s="5"/>
    </row>
    <row r="1022" spans="2:4" ht="24" customHeight="1">
      <c r="B1022" s="569" t="s">
        <v>307</v>
      </c>
      <c r="C1022" s="569"/>
      <c r="D1022" s="73">
        <v>22</v>
      </c>
    </row>
    <row r="1023" spans="2:4" ht="24" customHeight="1">
      <c r="B1023" s="569" t="s">
        <v>344</v>
      </c>
      <c r="C1023" s="569"/>
      <c r="D1023" s="73">
        <v>-64</v>
      </c>
    </row>
    <row r="1024" spans="2:4" ht="24" customHeight="1">
      <c r="B1024" s="569" t="s">
        <v>119</v>
      </c>
      <c r="C1024" s="569"/>
      <c r="D1024" s="73">
        <v>-38</v>
      </c>
    </row>
    <row r="1025" spans="2:4" ht="24" customHeight="1">
      <c r="B1025" s="569" t="s">
        <v>120</v>
      </c>
      <c r="C1025" s="569"/>
      <c r="D1025" s="73">
        <v>-26</v>
      </c>
    </row>
    <row r="1026" spans="2:4" ht="24" customHeight="1">
      <c r="B1026" s="569" t="s">
        <v>121</v>
      </c>
      <c r="C1026" s="569"/>
      <c r="D1026" s="73">
        <v>-26</v>
      </c>
    </row>
    <row r="1027" spans="2:4" ht="24" customHeight="1">
      <c r="B1027" s="569" t="s">
        <v>122</v>
      </c>
      <c r="C1027" s="569"/>
      <c r="D1027" s="73"/>
    </row>
    <row r="1028" spans="2:4" s="81" customFormat="1" ht="24" customHeight="1">
      <c r="B1028" s="626" t="s">
        <v>123</v>
      </c>
      <c r="C1028" s="626"/>
      <c r="D1028" s="80">
        <v>81208.399999999994</v>
      </c>
    </row>
    <row r="1029" spans="2:4" ht="24" customHeight="1">
      <c r="B1029" s="49"/>
      <c r="C1029" s="49"/>
      <c r="D1029" s="49"/>
    </row>
    <row r="1030" spans="2:4" ht="59.25" customHeight="1">
      <c r="B1030" s="155" t="s">
        <v>106</v>
      </c>
      <c r="C1030" s="155" t="s">
        <v>107</v>
      </c>
      <c r="D1030" s="29" t="s">
        <v>5</v>
      </c>
    </row>
    <row r="1031" spans="2:4" ht="24" customHeight="1">
      <c r="B1031" s="155" t="s">
        <v>108</v>
      </c>
      <c r="C1031" s="155" t="s">
        <v>124</v>
      </c>
      <c r="D1031" s="46" t="s">
        <v>8</v>
      </c>
    </row>
    <row r="1032" spans="2:4" ht="24" customHeight="1">
      <c r="B1032" s="9" t="s">
        <v>110</v>
      </c>
      <c r="C1032" s="9" t="s">
        <v>126</v>
      </c>
      <c r="D1032" s="5"/>
    </row>
    <row r="1033" spans="2:4" ht="58.9" customHeight="1">
      <c r="B1033" s="9" t="s">
        <v>112</v>
      </c>
      <c r="C1033" s="9" t="s">
        <v>180</v>
      </c>
      <c r="D1033" s="5"/>
    </row>
    <row r="1034" spans="2:4" ht="50.45" customHeight="1">
      <c r="B1034" s="9" t="s">
        <v>114</v>
      </c>
      <c r="C1034" s="9" t="s">
        <v>115</v>
      </c>
      <c r="D1034" s="5"/>
    </row>
    <row r="1035" spans="2:4" ht="50.45" customHeight="1">
      <c r="B1035" s="9" t="s">
        <v>116</v>
      </c>
      <c r="C1035" s="9" t="s">
        <v>192</v>
      </c>
      <c r="D1035" s="5"/>
    </row>
    <row r="1036" spans="2:4" ht="24" customHeight="1">
      <c r="B1036" s="574" t="s">
        <v>118</v>
      </c>
      <c r="C1036" s="574"/>
      <c r="D1036" s="5"/>
    </row>
    <row r="1037" spans="2:4" ht="24" customHeight="1">
      <c r="B1037" s="569" t="s">
        <v>309</v>
      </c>
      <c r="C1037" s="569"/>
      <c r="D1037" s="73">
        <v>53</v>
      </c>
    </row>
    <row r="1038" spans="2:4" ht="38.25" customHeight="1">
      <c r="B1038" s="575" t="s">
        <v>182</v>
      </c>
      <c r="C1038" s="575"/>
      <c r="D1038" s="73">
        <v>12</v>
      </c>
    </row>
    <row r="1039" spans="2:4" ht="24" customHeight="1">
      <c r="B1039" s="575" t="s">
        <v>119</v>
      </c>
      <c r="C1039" s="575"/>
      <c r="D1039" s="73">
        <v>7</v>
      </c>
    </row>
    <row r="1040" spans="2:4" ht="24" customHeight="1">
      <c r="B1040" s="575" t="s">
        <v>120</v>
      </c>
      <c r="C1040" s="575"/>
      <c r="D1040" s="73">
        <v>5</v>
      </c>
    </row>
    <row r="1041" spans="2:4" ht="24" customHeight="1">
      <c r="B1041" s="575" t="s">
        <v>122</v>
      </c>
      <c r="C1041" s="575"/>
      <c r="D1041" s="73"/>
    </row>
    <row r="1042" spans="2:4" s="81" customFormat="1" ht="24" customHeight="1">
      <c r="B1042" s="625" t="s">
        <v>123</v>
      </c>
      <c r="C1042" s="625"/>
      <c r="D1042" s="80">
        <v>97301.4</v>
      </c>
    </row>
    <row r="1043" spans="2:4" ht="24" customHeight="1">
      <c r="B1043" s="49"/>
      <c r="C1043" s="49"/>
      <c r="D1043" s="49"/>
    </row>
    <row r="1044" spans="2:4" ht="56.25" customHeight="1">
      <c r="B1044" s="155" t="s">
        <v>106</v>
      </c>
      <c r="C1044" s="155" t="s">
        <v>107</v>
      </c>
      <c r="D1044" s="7" t="s">
        <v>5</v>
      </c>
    </row>
    <row r="1045" spans="2:4" ht="24" customHeight="1">
      <c r="B1045" s="155" t="s">
        <v>108</v>
      </c>
      <c r="C1045" s="155" t="s">
        <v>130</v>
      </c>
      <c r="D1045" s="17" t="s">
        <v>178</v>
      </c>
    </row>
    <row r="1046" spans="2:4" ht="24" customHeight="1">
      <c r="B1046" s="9" t="s">
        <v>110</v>
      </c>
      <c r="C1046" s="9" t="s">
        <v>183</v>
      </c>
      <c r="D1046" s="5"/>
    </row>
    <row r="1047" spans="2:4" ht="60" customHeight="1">
      <c r="B1047" s="9" t="s">
        <v>112</v>
      </c>
      <c r="C1047" s="9" t="s">
        <v>184</v>
      </c>
      <c r="D1047" s="5"/>
    </row>
    <row r="1048" spans="2:4" ht="24" customHeight="1">
      <c r="B1048" s="9" t="s">
        <v>114</v>
      </c>
      <c r="C1048" s="9" t="s">
        <v>115</v>
      </c>
      <c r="D1048" s="5"/>
    </row>
    <row r="1049" spans="2:4" ht="54.6" customHeight="1">
      <c r="B1049" s="9" t="s">
        <v>116</v>
      </c>
      <c r="C1049" s="9" t="s">
        <v>192</v>
      </c>
      <c r="D1049" s="5"/>
    </row>
    <row r="1050" spans="2:4" ht="24" customHeight="1">
      <c r="B1050" s="574" t="s">
        <v>118</v>
      </c>
      <c r="C1050" s="574"/>
      <c r="D1050" s="5"/>
    </row>
    <row r="1051" spans="2:4" ht="24" customHeight="1">
      <c r="B1051" s="569" t="s">
        <v>310</v>
      </c>
      <c r="C1051" s="569"/>
      <c r="D1051" s="73">
        <v>12</v>
      </c>
    </row>
    <row r="1052" spans="2:4" ht="34.5" customHeight="1">
      <c r="B1052" s="575" t="s">
        <v>185</v>
      </c>
      <c r="C1052" s="575"/>
      <c r="D1052" s="73">
        <v>-636</v>
      </c>
    </row>
    <row r="1053" spans="2:4" ht="24" customHeight="1">
      <c r="B1053" s="575" t="s">
        <v>119</v>
      </c>
      <c r="C1053" s="575"/>
      <c r="D1053" s="73">
        <v>-382</v>
      </c>
    </row>
    <row r="1054" spans="2:4" ht="24" customHeight="1">
      <c r="B1054" s="575" t="s">
        <v>120</v>
      </c>
      <c r="C1054" s="575"/>
      <c r="D1054" s="73">
        <v>-254</v>
      </c>
    </row>
    <row r="1055" spans="2:4" ht="24" customHeight="1">
      <c r="B1055" s="575" t="s">
        <v>122</v>
      </c>
      <c r="C1055" s="575"/>
      <c r="D1055" s="73"/>
    </row>
    <row r="1056" spans="2:4" s="81" customFormat="1" ht="24" customHeight="1">
      <c r="B1056" s="625" t="s">
        <v>123</v>
      </c>
      <c r="C1056" s="625"/>
      <c r="D1056" s="80">
        <v>38086.5</v>
      </c>
    </row>
    <row r="1058" spans="2:4" ht="51.75">
      <c r="B1058" s="131" t="s">
        <v>106</v>
      </c>
      <c r="C1058" s="111" t="s">
        <v>107</v>
      </c>
      <c r="D1058" s="29" t="s">
        <v>5</v>
      </c>
    </row>
    <row r="1059" spans="2:4">
      <c r="B1059" s="131" t="s">
        <v>108</v>
      </c>
      <c r="C1059" s="111" t="s">
        <v>257</v>
      </c>
      <c r="D1059" s="46" t="s">
        <v>8</v>
      </c>
    </row>
    <row r="1060" spans="2:4" ht="51.75">
      <c r="B1060" s="132" t="s">
        <v>110</v>
      </c>
      <c r="C1060" s="115" t="s">
        <v>258</v>
      </c>
      <c r="D1060" s="173"/>
    </row>
    <row r="1061" spans="2:4" ht="51.75">
      <c r="B1061" s="132" t="s">
        <v>112</v>
      </c>
      <c r="C1061" s="115" t="s">
        <v>259</v>
      </c>
      <c r="D1061" s="173"/>
    </row>
    <row r="1062" spans="2:4">
      <c r="B1062" s="132" t="s">
        <v>114</v>
      </c>
      <c r="C1062" s="115" t="s">
        <v>161</v>
      </c>
      <c r="D1062" s="173"/>
    </row>
    <row r="1063" spans="2:4" ht="34.5">
      <c r="B1063" s="132" t="s">
        <v>162</v>
      </c>
      <c r="C1063" s="115" t="s">
        <v>173</v>
      </c>
      <c r="D1063" s="173"/>
    </row>
    <row r="1064" spans="2:4">
      <c r="B1064" s="505" t="s">
        <v>118</v>
      </c>
      <c r="C1064" s="505"/>
      <c r="D1064" s="173"/>
    </row>
    <row r="1065" spans="2:4">
      <c r="B1065" s="569" t="s">
        <v>260</v>
      </c>
      <c r="C1065" s="569"/>
      <c r="D1065" s="73">
        <v>-4</v>
      </c>
    </row>
    <row r="1066" spans="2:4">
      <c r="B1066" s="569" t="s">
        <v>261</v>
      </c>
      <c r="C1066" s="569"/>
      <c r="D1066" s="73">
        <v>2</v>
      </c>
    </row>
    <row r="1067" spans="2:4">
      <c r="B1067" s="569" t="s">
        <v>119</v>
      </c>
      <c r="C1067" s="569"/>
      <c r="D1067" s="73">
        <v>-11</v>
      </c>
    </row>
    <row r="1068" spans="2:4">
      <c r="B1068" s="569" t="s">
        <v>120</v>
      </c>
      <c r="C1068" s="569"/>
      <c r="D1068" s="73">
        <v>13</v>
      </c>
    </row>
    <row r="1069" spans="2:4">
      <c r="B1069" s="569" t="s">
        <v>262</v>
      </c>
      <c r="C1069" s="569"/>
      <c r="D1069" s="73">
        <v>135</v>
      </c>
    </row>
    <row r="1070" spans="2:4">
      <c r="B1070" s="569" t="s">
        <v>165</v>
      </c>
      <c r="C1070" s="569"/>
      <c r="D1070" s="73">
        <v>15</v>
      </c>
    </row>
    <row r="1071" spans="2:4">
      <c r="B1071" s="569" t="s">
        <v>166</v>
      </c>
      <c r="C1071" s="569"/>
      <c r="D1071" s="73">
        <v>120</v>
      </c>
    </row>
    <row r="1072" spans="2:4">
      <c r="B1072" s="597" t="s">
        <v>123</v>
      </c>
      <c r="C1072" s="597"/>
      <c r="D1072" s="73">
        <v>6319.4</v>
      </c>
    </row>
    <row r="1073" spans="2:4">
      <c r="B1073" s="152"/>
      <c r="C1073" s="152"/>
    </row>
    <row r="1074" spans="2:4" ht="51.75">
      <c r="B1074" s="131" t="s">
        <v>106</v>
      </c>
      <c r="C1074" s="111" t="s">
        <v>107</v>
      </c>
      <c r="D1074" s="29" t="s">
        <v>5</v>
      </c>
    </row>
    <row r="1075" spans="2:4">
      <c r="B1075" s="131" t="s">
        <v>108</v>
      </c>
      <c r="C1075" s="111" t="s">
        <v>158</v>
      </c>
      <c r="D1075" s="46" t="s">
        <v>8</v>
      </c>
    </row>
    <row r="1076" spans="2:4" ht="51.75">
      <c r="B1076" s="132" t="s">
        <v>110</v>
      </c>
      <c r="C1076" s="115" t="s">
        <v>263</v>
      </c>
      <c r="D1076" s="173"/>
    </row>
    <row r="1077" spans="2:4" ht="34.5">
      <c r="B1077" s="132" t="s">
        <v>112</v>
      </c>
      <c r="C1077" s="115" t="s">
        <v>264</v>
      </c>
      <c r="D1077" s="173"/>
    </row>
    <row r="1078" spans="2:4">
      <c r="B1078" s="132" t="s">
        <v>114</v>
      </c>
      <c r="C1078" s="115" t="s">
        <v>161</v>
      </c>
      <c r="D1078" s="173"/>
    </row>
    <row r="1079" spans="2:4" ht="34.5">
      <c r="B1079" s="132" t="s">
        <v>162</v>
      </c>
      <c r="C1079" s="115" t="s">
        <v>163</v>
      </c>
      <c r="D1079" s="173"/>
    </row>
    <row r="1080" spans="2:4">
      <c r="B1080" s="505" t="s">
        <v>118</v>
      </c>
      <c r="C1080" s="505"/>
      <c r="D1080" s="173"/>
    </row>
    <row r="1081" spans="2:4">
      <c r="B1081" s="569" t="s">
        <v>164</v>
      </c>
      <c r="C1081" s="569"/>
      <c r="D1081" s="185">
        <v>-23</v>
      </c>
    </row>
    <row r="1082" spans="2:4">
      <c r="B1082" s="569" t="s">
        <v>165</v>
      </c>
      <c r="C1082" s="569"/>
      <c r="D1082" s="185">
        <v>0</v>
      </c>
    </row>
    <row r="1083" spans="2:4">
      <c r="B1083" s="569" t="s">
        <v>166</v>
      </c>
      <c r="C1083" s="569"/>
      <c r="D1083" s="185">
        <v>-23</v>
      </c>
    </row>
    <row r="1084" spans="2:4">
      <c r="B1084" s="597" t="s">
        <v>123</v>
      </c>
      <c r="C1084" s="597"/>
      <c r="D1084" s="185">
        <v>364.4</v>
      </c>
    </row>
    <row r="1085" spans="2:4">
      <c r="B1085" s="152"/>
      <c r="C1085" s="152"/>
    </row>
    <row r="1086" spans="2:4" ht="34.5">
      <c r="B1086" s="131" t="s">
        <v>106</v>
      </c>
      <c r="C1086" s="111" t="s">
        <v>107</v>
      </c>
      <c r="D1086" s="29" t="s">
        <v>391</v>
      </c>
    </row>
    <row r="1087" spans="2:4">
      <c r="B1087" s="131" t="s">
        <v>108</v>
      </c>
      <c r="C1087" s="111" t="s">
        <v>265</v>
      </c>
      <c r="D1087" s="46" t="s">
        <v>8</v>
      </c>
    </row>
    <row r="1088" spans="2:4" ht="86.25">
      <c r="B1088" s="132" t="s">
        <v>110</v>
      </c>
      <c r="C1088" s="115" t="s">
        <v>266</v>
      </c>
      <c r="D1088" s="173"/>
    </row>
    <row r="1089" spans="2:4" ht="69">
      <c r="B1089" s="132" t="s">
        <v>112</v>
      </c>
      <c r="C1089" s="115" t="s">
        <v>267</v>
      </c>
      <c r="D1089" s="173"/>
    </row>
    <row r="1090" spans="2:4">
      <c r="B1090" s="132" t="s">
        <v>114</v>
      </c>
      <c r="C1090" s="115" t="s">
        <v>161</v>
      </c>
      <c r="D1090" s="173"/>
    </row>
    <row r="1091" spans="2:4" ht="51.75">
      <c r="B1091" s="132" t="s">
        <v>162</v>
      </c>
      <c r="C1091" s="115" t="s">
        <v>268</v>
      </c>
      <c r="D1091" s="173"/>
    </row>
    <row r="1092" spans="2:4">
      <c r="B1092" s="505" t="s">
        <v>118</v>
      </c>
      <c r="C1092" s="505"/>
      <c r="D1092" s="173"/>
    </row>
    <row r="1093" spans="2:4">
      <c r="B1093" s="569" t="s">
        <v>269</v>
      </c>
      <c r="C1093" s="569"/>
      <c r="D1093" s="168">
        <v>114</v>
      </c>
    </row>
    <row r="1094" spans="2:4">
      <c r="B1094" s="569" t="s">
        <v>312</v>
      </c>
      <c r="C1094" s="569"/>
      <c r="D1094" s="168"/>
    </row>
    <row r="1095" spans="2:4">
      <c r="B1095" s="597" t="s">
        <v>123</v>
      </c>
      <c r="C1095" s="597"/>
      <c r="D1095" s="168">
        <v>18222.7</v>
      </c>
    </row>
    <row r="1096" spans="2:4">
      <c r="B1096" s="152"/>
      <c r="C1096" s="152"/>
    </row>
    <row r="1097" spans="2:4" ht="51.75">
      <c r="B1097" s="131" t="s">
        <v>106</v>
      </c>
      <c r="C1097" s="111" t="s">
        <v>107</v>
      </c>
      <c r="D1097" s="29" t="s">
        <v>5</v>
      </c>
    </row>
    <row r="1098" spans="2:4">
      <c r="B1098" s="131" t="s">
        <v>108</v>
      </c>
      <c r="C1098" s="111" t="s">
        <v>271</v>
      </c>
      <c r="D1098" s="46" t="s">
        <v>8</v>
      </c>
    </row>
    <row r="1099" spans="2:4" ht="57.6" customHeight="1">
      <c r="B1099" s="132" t="s">
        <v>110</v>
      </c>
      <c r="C1099" s="115" t="s">
        <v>272</v>
      </c>
      <c r="D1099" s="173"/>
    </row>
    <row r="1100" spans="2:4" ht="57.6" customHeight="1">
      <c r="B1100" s="132" t="s">
        <v>112</v>
      </c>
      <c r="C1100" s="115" t="s">
        <v>273</v>
      </c>
      <c r="D1100" s="173"/>
    </row>
    <row r="1101" spans="2:4" ht="19.149999999999999" customHeight="1">
      <c r="B1101" s="132" t="s">
        <v>114</v>
      </c>
      <c r="C1101" s="115" t="s">
        <v>161</v>
      </c>
      <c r="D1101" s="173"/>
    </row>
    <row r="1102" spans="2:4" ht="69.599999999999994" customHeight="1">
      <c r="B1102" s="132" t="s">
        <v>162</v>
      </c>
      <c r="C1102" s="115" t="s">
        <v>274</v>
      </c>
      <c r="D1102" s="173"/>
    </row>
    <row r="1103" spans="2:4">
      <c r="B1103" s="505" t="s">
        <v>118</v>
      </c>
      <c r="C1103" s="505"/>
      <c r="D1103" s="173"/>
    </row>
    <row r="1104" spans="2:4" ht="21.75" customHeight="1">
      <c r="B1104" s="569" t="s">
        <v>275</v>
      </c>
      <c r="C1104" s="569"/>
      <c r="D1104" s="169">
        <v>32</v>
      </c>
    </row>
    <row r="1105" spans="2:4" ht="24" customHeight="1">
      <c r="B1105" s="569" t="s">
        <v>270</v>
      </c>
      <c r="C1105" s="569"/>
      <c r="D1105" s="169"/>
    </row>
    <row r="1106" spans="2:4" ht="21.75" customHeight="1">
      <c r="B1106" s="597" t="s">
        <v>123</v>
      </c>
      <c r="C1106" s="597"/>
      <c r="D1106" s="169">
        <v>-55169.7</v>
      </c>
    </row>
    <row r="1108" spans="2:4" ht="51.75">
      <c r="B1108" s="131" t="s">
        <v>106</v>
      </c>
      <c r="C1108" s="111" t="s">
        <v>107</v>
      </c>
      <c r="D1108" s="29" t="s">
        <v>5</v>
      </c>
    </row>
    <row r="1109" spans="2:4">
      <c r="B1109" s="131" t="s">
        <v>108</v>
      </c>
      <c r="C1109" s="111" t="s">
        <v>301</v>
      </c>
      <c r="D1109" s="46" t="s">
        <v>8</v>
      </c>
    </row>
    <row r="1110" spans="2:4" ht="34.5">
      <c r="B1110" s="132" t="s">
        <v>110</v>
      </c>
      <c r="C1110" s="115" t="s">
        <v>302</v>
      </c>
      <c r="D1110" s="75"/>
    </row>
    <row r="1111" spans="2:4" ht="69">
      <c r="B1111" s="132" t="s">
        <v>112</v>
      </c>
      <c r="C1111" s="115" t="s">
        <v>303</v>
      </c>
      <c r="D1111" s="75"/>
    </row>
    <row r="1112" spans="2:4">
      <c r="B1112" s="132" t="s">
        <v>114</v>
      </c>
      <c r="C1112" s="115" t="s">
        <v>161</v>
      </c>
      <c r="D1112" s="75"/>
    </row>
    <row r="1113" spans="2:4" ht="86.25">
      <c r="B1113" s="132" t="s">
        <v>162</v>
      </c>
      <c r="C1113" s="115" t="s">
        <v>304</v>
      </c>
      <c r="D1113" s="75"/>
    </row>
    <row r="1114" spans="2:4">
      <c r="B1114" s="505" t="s">
        <v>118</v>
      </c>
      <c r="C1114" s="505"/>
      <c r="D1114" s="75"/>
    </row>
    <row r="1115" spans="2:4" ht="37.5" customHeight="1">
      <c r="B1115" s="569" t="s">
        <v>305</v>
      </c>
      <c r="C1115" s="569"/>
      <c r="D1115" s="169">
        <v>9</v>
      </c>
    </row>
    <row r="1116" spans="2:4" ht="21" customHeight="1">
      <c r="B1116" s="597" t="s">
        <v>123</v>
      </c>
      <c r="C1116" s="597"/>
      <c r="D1116" s="169">
        <v>-18462.400000000001</v>
      </c>
    </row>
    <row r="1118" spans="2:4">
      <c r="B1118" s="131" t="s">
        <v>167</v>
      </c>
      <c r="C1118" s="637" t="s">
        <v>168</v>
      </c>
      <c r="D1118" s="637"/>
    </row>
    <row r="1119" spans="2:4">
      <c r="B1119" s="111" t="s">
        <v>169</v>
      </c>
      <c r="C1119" s="566" t="s">
        <v>170</v>
      </c>
      <c r="D1119" s="566"/>
    </row>
    <row r="1120" spans="2:4">
      <c r="B1120" s="152"/>
      <c r="C1120" s="152"/>
      <c r="D1120" s="152"/>
    </row>
    <row r="1121" spans="2:4" ht="21" customHeight="1">
      <c r="B1121" s="627" t="s">
        <v>171</v>
      </c>
      <c r="C1121" s="627"/>
      <c r="D1121" s="627"/>
    </row>
    <row r="1123" spans="2:4" ht="36.75" customHeight="1">
      <c r="B1123" s="131" t="s">
        <v>106</v>
      </c>
      <c r="C1123" s="111">
        <v>1148</v>
      </c>
      <c r="D1123" s="16" t="s">
        <v>135</v>
      </c>
    </row>
    <row r="1124" spans="2:4" ht="21.75" customHeight="1">
      <c r="B1124" s="131" t="s">
        <v>108</v>
      </c>
      <c r="C1124" s="111">
        <v>12002</v>
      </c>
      <c r="D1124" s="46" t="s">
        <v>8</v>
      </c>
    </row>
    <row r="1125" spans="2:4" ht="70.5" customHeight="1">
      <c r="B1125" s="132" t="s">
        <v>110</v>
      </c>
      <c r="C1125" s="115" t="s">
        <v>501</v>
      </c>
      <c r="D1125" s="173"/>
    </row>
    <row r="1126" spans="2:4" ht="54" customHeight="1">
      <c r="B1126" s="132" t="s">
        <v>112</v>
      </c>
      <c r="C1126" s="115" t="s">
        <v>277</v>
      </c>
      <c r="D1126" s="173"/>
    </row>
    <row r="1127" spans="2:4" ht="24" customHeight="1">
      <c r="B1127" s="132" t="s">
        <v>114</v>
      </c>
      <c r="C1127" s="115" t="s">
        <v>161</v>
      </c>
      <c r="D1127" s="173"/>
    </row>
    <row r="1128" spans="2:4" ht="39" customHeight="1">
      <c r="B1128" s="132" t="s">
        <v>545</v>
      </c>
      <c r="C1128" s="115" t="s">
        <v>279</v>
      </c>
      <c r="D1128" s="173"/>
    </row>
    <row r="1129" spans="2:4" ht="24.75" customHeight="1">
      <c r="B1129" s="505" t="s">
        <v>118</v>
      </c>
      <c r="C1129" s="505"/>
      <c r="D1129" s="173"/>
    </row>
    <row r="1130" spans="2:4" ht="36" customHeight="1">
      <c r="B1130" s="569" t="s">
        <v>506</v>
      </c>
      <c r="C1130" s="569"/>
      <c r="D1130" s="173"/>
    </row>
    <row r="1131" spans="2:4" ht="36" customHeight="1">
      <c r="B1131" s="569" t="s">
        <v>504</v>
      </c>
      <c r="C1131" s="569"/>
      <c r="D1131" s="184"/>
    </row>
    <row r="1132" spans="2:4" ht="39" customHeight="1">
      <c r="B1132" s="569" t="s">
        <v>505</v>
      </c>
      <c r="C1132" s="569"/>
      <c r="D1132" s="184"/>
    </row>
    <row r="1133" spans="2:4" ht="28.5" customHeight="1">
      <c r="B1133" s="597" t="s">
        <v>123</v>
      </c>
      <c r="C1133" s="597"/>
      <c r="D1133" s="169">
        <v>-875.8</v>
      </c>
    </row>
    <row r="1134" spans="2:4">
      <c r="B1134" s="152"/>
      <c r="C1134" s="152"/>
      <c r="D1134" s="152"/>
    </row>
    <row r="1135" spans="2:4">
      <c r="B1135" s="131" t="s">
        <v>167</v>
      </c>
      <c r="C1135" s="637" t="s">
        <v>168</v>
      </c>
      <c r="D1135" s="637"/>
    </row>
    <row r="1136" spans="2:4">
      <c r="B1136" s="115" t="s">
        <v>283</v>
      </c>
      <c r="C1136" s="566" t="s">
        <v>284</v>
      </c>
      <c r="D1136" s="566"/>
    </row>
    <row r="1137" spans="2:4">
      <c r="B1137" s="152"/>
      <c r="C1137" s="152"/>
      <c r="D1137" s="152"/>
    </row>
    <row r="1138" spans="2:4">
      <c r="B1138" s="627" t="s">
        <v>171</v>
      </c>
      <c r="C1138" s="627"/>
      <c r="D1138" s="627"/>
    </row>
    <row r="1140" spans="2:4" ht="51.75">
      <c r="B1140" s="131" t="s">
        <v>106</v>
      </c>
      <c r="C1140" s="111" t="s">
        <v>283</v>
      </c>
      <c r="D1140" s="29" t="s">
        <v>5</v>
      </c>
    </row>
    <row r="1141" spans="2:4">
      <c r="B1141" s="131" t="s">
        <v>108</v>
      </c>
      <c r="C1141" s="111" t="s">
        <v>109</v>
      </c>
      <c r="D1141" s="46" t="s">
        <v>8</v>
      </c>
    </row>
    <row r="1142" spans="2:4" ht="34.5">
      <c r="B1142" s="132" t="s">
        <v>110</v>
      </c>
      <c r="C1142" s="115" t="s">
        <v>285</v>
      </c>
      <c r="D1142" s="173"/>
    </row>
    <row r="1143" spans="2:4" ht="69">
      <c r="B1143" s="132" t="s">
        <v>112</v>
      </c>
      <c r="C1143" s="115" t="s">
        <v>286</v>
      </c>
      <c r="D1143" s="173"/>
    </row>
    <row r="1144" spans="2:4">
      <c r="B1144" s="132" t="s">
        <v>114</v>
      </c>
      <c r="C1144" s="115" t="s">
        <v>115</v>
      </c>
      <c r="D1144" s="173"/>
    </row>
    <row r="1145" spans="2:4" ht="51.75">
      <c r="B1145" s="132" t="s">
        <v>116</v>
      </c>
      <c r="C1145" s="115" t="s">
        <v>193</v>
      </c>
      <c r="D1145" s="173"/>
    </row>
    <row r="1146" spans="2:4">
      <c r="B1146" s="505" t="s">
        <v>118</v>
      </c>
      <c r="C1146" s="505"/>
      <c r="D1146" s="173"/>
    </row>
    <row r="1147" spans="2:4">
      <c r="B1147" s="569" t="s">
        <v>288</v>
      </c>
      <c r="C1147" s="569"/>
      <c r="D1147" s="168">
        <v>12</v>
      </c>
    </row>
    <row r="1148" spans="2:4">
      <c r="B1148" s="569" t="s">
        <v>156</v>
      </c>
      <c r="C1148" s="569"/>
      <c r="D1148" s="168">
        <v>-320</v>
      </c>
    </row>
    <row r="1149" spans="2:4">
      <c r="B1149" s="569" t="s">
        <v>119</v>
      </c>
      <c r="C1149" s="569"/>
      <c r="D1149" s="168">
        <v>-150</v>
      </c>
    </row>
    <row r="1150" spans="2:4">
      <c r="B1150" s="569" t="s">
        <v>120</v>
      </c>
      <c r="C1150" s="569"/>
      <c r="D1150" s="168">
        <v>-170</v>
      </c>
    </row>
    <row r="1151" spans="2:4">
      <c r="B1151" s="569" t="s">
        <v>157</v>
      </c>
      <c r="C1151" s="569"/>
      <c r="D1151" s="168">
        <v>-320</v>
      </c>
    </row>
    <row r="1152" spans="2:4">
      <c r="B1152" s="597" t="s">
        <v>123</v>
      </c>
      <c r="C1152" s="597"/>
      <c r="D1152" s="168">
        <v>12833</v>
      </c>
    </row>
    <row r="1153" spans="2:4">
      <c r="B1153" s="152"/>
      <c r="C1153" s="152"/>
    </row>
    <row r="1154" spans="2:4" ht="51.75">
      <c r="B1154" s="131" t="s">
        <v>106</v>
      </c>
      <c r="C1154" s="111" t="s">
        <v>283</v>
      </c>
      <c r="D1154" s="29" t="s">
        <v>5</v>
      </c>
    </row>
    <row r="1155" spans="2:4">
      <c r="B1155" s="131" t="s">
        <v>108</v>
      </c>
      <c r="C1155" s="111" t="s">
        <v>289</v>
      </c>
      <c r="D1155" s="46" t="s">
        <v>8</v>
      </c>
    </row>
    <row r="1156" spans="2:4" ht="34.5">
      <c r="B1156" s="132" t="s">
        <v>110</v>
      </c>
      <c r="C1156" s="115" t="s">
        <v>290</v>
      </c>
      <c r="D1156" s="173"/>
    </row>
    <row r="1157" spans="2:4" ht="86.25">
      <c r="B1157" s="132" t="s">
        <v>112</v>
      </c>
      <c r="C1157" s="115" t="s">
        <v>291</v>
      </c>
      <c r="D1157" s="173"/>
    </row>
    <row r="1158" spans="2:4">
      <c r="B1158" s="132" t="s">
        <v>114</v>
      </c>
      <c r="C1158" s="115" t="s">
        <v>161</v>
      </c>
      <c r="D1158" s="73"/>
    </row>
    <row r="1159" spans="2:4" ht="34.5">
      <c r="B1159" s="132" t="s">
        <v>162</v>
      </c>
      <c r="C1159" s="115" t="s">
        <v>292</v>
      </c>
      <c r="D1159" s="73"/>
    </row>
    <row r="1160" spans="2:4">
      <c r="B1160" s="505" t="s">
        <v>118</v>
      </c>
      <c r="C1160" s="505"/>
      <c r="D1160" s="73"/>
    </row>
    <row r="1161" spans="2:4" ht="39" customHeight="1">
      <c r="B1161" s="569" t="s">
        <v>293</v>
      </c>
      <c r="C1161" s="569"/>
      <c r="D1161" s="168">
        <v>-6</v>
      </c>
    </row>
    <row r="1162" spans="2:4" ht="51" customHeight="1">
      <c r="B1162" s="569" t="s">
        <v>294</v>
      </c>
      <c r="C1162" s="569"/>
      <c r="D1162" s="168">
        <v>-195</v>
      </c>
    </row>
    <row r="1163" spans="2:4" ht="24.6" customHeight="1">
      <c r="B1163" s="569" t="s">
        <v>295</v>
      </c>
      <c r="C1163" s="569"/>
      <c r="D1163" s="168">
        <v>118</v>
      </c>
    </row>
    <row r="1164" spans="2:4" ht="24.6" customHeight="1">
      <c r="B1164" s="597" t="s">
        <v>123</v>
      </c>
      <c r="C1164" s="597"/>
      <c r="D1164" s="168">
        <v>-8977</v>
      </c>
    </row>
    <row r="1165" spans="2:4">
      <c r="B1165" s="20"/>
      <c r="C1165" s="20"/>
      <c r="D1165" s="77"/>
    </row>
    <row r="1166" spans="2:4">
      <c r="D1166" s="179" t="s">
        <v>197</v>
      </c>
    </row>
    <row r="1167" spans="2:4" ht="23.25" customHeight="1">
      <c r="B1167" s="620" t="s">
        <v>236</v>
      </c>
      <c r="C1167" s="620"/>
      <c r="D1167" s="620"/>
    </row>
    <row r="1168" spans="2:4" ht="18" customHeight="1"/>
    <row r="1169" spans="2:4" ht="24" customHeight="1">
      <c r="B1169" s="150" t="s">
        <v>103</v>
      </c>
      <c r="C1169" s="635" t="s">
        <v>104</v>
      </c>
      <c r="D1169" s="636"/>
    </row>
    <row r="1170" spans="2:4" ht="18.75" customHeight="1">
      <c r="B1170" s="9">
        <v>1146</v>
      </c>
      <c r="C1170" s="640" t="s">
        <v>12</v>
      </c>
      <c r="D1170" s="641"/>
    </row>
    <row r="1171" spans="2:4" ht="10.5" customHeight="1"/>
    <row r="1172" spans="2:4" ht="24.75" customHeight="1">
      <c r="B1172" s="157" t="s">
        <v>171</v>
      </c>
    </row>
    <row r="1173" spans="2:4" ht="13.5" customHeight="1"/>
    <row r="1174" spans="2:4" ht="51.75" customHeight="1">
      <c r="B1174" s="155" t="s">
        <v>106</v>
      </c>
      <c r="C1174" s="155" t="s">
        <v>107</v>
      </c>
      <c r="D1174" s="7" t="s">
        <v>5</v>
      </c>
    </row>
    <row r="1175" spans="2:4" ht="18" customHeight="1">
      <c r="B1175" s="155" t="s">
        <v>108</v>
      </c>
      <c r="C1175" s="155" t="s">
        <v>109</v>
      </c>
      <c r="D1175" s="17" t="s">
        <v>178</v>
      </c>
    </row>
    <row r="1176" spans="2:4" ht="18" customHeight="1">
      <c r="B1176" s="9" t="s">
        <v>110</v>
      </c>
      <c r="C1176" s="9" t="s">
        <v>111</v>
      </c>
      <c r="D1176" s="5"/>
    </row>
    <row r="1177" spans="2:4" ht="54.75" customHeight="1">
      <c r="B1177" s="9" t="s">
        <v>112</v>
      </c>
      <c r="C1177" s="9" t="s">
        <v>113</v>
      </c>
      <c r="D1177" s="5"/>
    </row>
    <row r="1178" spans="2:4" ht="18" customHeight="1">
      <c r="B1178" s="9" t="s">
        <v>114</v>
      </c>
      <c r="C1178" s="9" t="s">
        <v>115</v>
      </c>
      <c r="D1178" s="5"/>
    </row>
    <row r="1179" spans="2:4" ht="57.75" customHeight="1">
      <c r="B1179" s="9" t="s">
        <v>116</v>
      </c>
      <c r="C1179" s="9" t="s">
        <v>192</v>
      </c>
      <c r="D1179" s="5"/>
    </row>
    <row r="1180" spans="2:4" ht="18" customHeight="1">
      <c r="B1180" s="574" t="s">
        <v>118</v>
      </c>
      <c r="C1180" s="574"/>
      <c r="D1180" s="5"/>
    </row>
    <row r="1181" spans="2:4" ht="18" customHeight="1">
      <c r="B1181" s="569" t="s">
        <v>307</v>
      </c>
      <c r="C1181" s="569"/>
      <c r="D1181" s="168">
        <v>45</v>
      </c>
    </row>
    <row r="1182" spans="2:4" ht="18" customHeight="1">
      <c r="B1182" s="569" t="s">
        <v>344</v>
      </c>
      <c r="C1182" s="569"/>
      <c r="D1182" s="168">
        <v>-458</v>
      </c>
    </row>
    <row r="1183" spans="2:4" ht="18" customHeight="1">
      <c r="B1183" s="569" t="s">
        <v>119</v>
      </c>
      <c r="C1183" s="569"/>
      <c r="D1183" s="168">
        <v>-275</v>
      </c>
    </row>
    <row r="1184" spans="2:4" ht="18" customHeight="1">
      <c r="B1184" s="569" t="s">
        <v>120</v>
      </c>
      <c r="C1184" s="569"/>
      <c r="D1184" s="168">
        <v>-183</v>
      </c>
    </row>
    <row r="1185" spans="2:4" ht="18" customHeight="1">
      <c r="B1185" s="569" t="s">
        <v>121</v>
      </c>
      <c r="C1185" s="569"/>
      <c r="D1185" s="168">
        <v>-458</v>
      </c>
    </row>
    <row r="1186" spans="2:4" ht="18" customHeight="1">
      <c r="B1186" s="569" t="s">
        <v>122</v>
      </c>
      <c r="C1186" s="569"/>
      <c r="D1186" s="168"/>
    </row>
    <row r="1187" spans="2:4" s="81" customFormat="1" ht="18" customHeight="1">
      <c r="B1187" s="626" t="s">
        <v>123</v>
      </c>
      <c r="C1187" s="626"/>
      <c r="D1187" s="170">
        <v>195421</v>
      </c>
    </row>
    <row r="1188" spans="2:4" ht="18" customHeight="1">
      <c r="B1188" s="49"/>
      <c r="C1188" s="49"/>
      <c r="D1188" s="49"/>
    </row>
    <row r="1189" spans="2:4" ht="61.5" customHeight="1">
      <c r="B1189" s="155" t="s">
        <v>106</v>
      </c>
      <c r="C1189" s="155" t="s">
        <v>107</v>
      </c>
      <c r="D1189" s="7" t="s">
        <v>5</v>
      </c>
    </row>
    <row r="1190" spans="2:4" ht="18" customHeight="1">
      <c r="B1190" s="155" t="s">
        <v>108</v>
      </c>
      <c r="C1190" s="155" t="s">
        <v>124</v>
      </c>
      <c r="D1190" s="17" t="s">
        <v>178</v>
      </c>
    </row>
    <row r="1191" spans="2:4" ht="42.75" customHeight="1">
      <c r="B1191" s="9" t="s">
        <v>110</v>
      </c>
      <c r="C1191" s="9" t="s">
        <v>126</v>
      </c>
      <c r="D1191" s="5"/>
    </row>
    <row r="1192" spans="2:4" ht="59.25" customHeight="1">
      <c r="B1192" s="9" t="s">
        <v>112</v>
      </c>
      <c r="C1192" s="9" t="s">
        <v>180</v>
      </c>
      <c r="D1192" s="5"/>
    </row>
    <row r="1193" spans="2:4" ht="42.75" customHeight="1">
      <c r="B1193" s="9" t="s">
        <v>114</v>
      </c>
      <c r="C1193" s="9" t="s">
        <v>115</v>
      </c>
      <c r="D1193" s="5"/>
    </row>
    <row r="1194" spans="2:4" ht="42.75" customHeight="1">
      <c r="B1194" s="9" t="s">
        <v>116</v>
      </c>
      <c r="C1194" s="9" t="s">
        <v>192</v>
      </c>
      <c r="D1194" s="5"/>
    </row>
    <row r="1195" spans="2:4" ht="18" customHeight="1">
      <c r="B1195" s="574" t="s">
        <v>118</v>
      </c>
      <c r="C1195" s="574"/>
      <c r="D1195" s="5"/>
    </row>
    <row r="1196" spans="2:4" ht="18" customHeight="1">
      <c r="B1196" s="569" t="s">
        <v>309</v>
      </c>
      <c r="C1196" s="569"/>
      <c r="D1196" s="168">
        <v>68</v>
      </c>
    </row>
    <row r="1197" spans="2:4" ht="18" customHeight="1">
      <c r="B1197" s="575" t="s">
        <v>182</v>
      </c>
      <c r="C1197" s="575"/>
      <c r="D1197" s="168">
        <v>-73</v>
      </c>
    </row>
    <row r="1198" spans="2:4" ht="18" customHeight="1">
      <c r="B1198" s="575" t="s">
        <v>119</v>
      </c>
      <c r="C1198" s="575"/>
      <c r="D1198" s="168">
        <v>-44</v>
      </c>
    </row>
    <row r="1199" spans="2:4" ht="18" customHeight="1">
      <c r="B1199" s="575" t="s">
        <v>120</v>
      </c>
      <c r="C1199" s="575"/>
      <c r="D1199" s="168">
        <v>-29</v>
      </c>
    </row>
    <row r="1200" spans="2:4" ht="18" customHeight="1">
      <c r="B1200" s="575" t="s">
        <v>122</v>
      </c>
      <c r="C1200" s="575"/>
      <c r="D1200" s="168"/>
    </row>
    <row r="1201" spans="2:4" s="81" customFormat="1" ht="18" customHeight="1">
      <c r="B1201" s="625" t="s">
        <v>123</v>
      </c>
      <c r="C1201" s="625"/>
      <c r="D1201" s="170">
        <v>243722</v>
      </c>
    </row>
    <row r="1202" spans="2:4" ht="18" customHeight="1">
      <c r="B1202" s="49"/>
      <c r="C1202" s="49"/>
      <c r="D1202" s="49"/>
    </row>
    <row r="1203" spans="2:4" ht="48" customHeight="1">
      <c r="B1203" s="155" t="s">
        <v>106</v>
      </c>
      <c r="C1203" s="155" t="s">
        <v>107</v>
      </c>
      <c r="D1203" s="29" t="s">
        <v>5</v>
      </c>
    </row>
    <row r="1204" spans="2:4" ht="18" customHeight="1">
      <c r="B1204" s="155" t="s">
        <v>108</v>
      </c>
      <c r="C1204" s="155" t="s">
        <v>130</v>
      </c>
      <c r="D1204" s="46" t="s">
        <v>8</v>
      </c>
    </row>
    <row r="1205" spans="2:4" ht="27" customHeight="1">
      <c r="B1205" s="9" t="s">
        <v>110</v>
      </c>
      <c r="C1205" s="9" t="s">
        <v>183</v>
      </c>
      <c r="D1205" s="5"/>
    </row>
    <row r="1206" spans="2:4" ht="51.75" customHeight="1">
      <c r="B1206" s="9" t="s">
        <v>112</v>
      </c>
      <c r="C1206" s="9" t="s">
        <v>184</v>
      </c>
      <c r="D1206" s="5"/>
    </row>
    <row r="1207" spans="2:4" ht="24.75" customHeight="1">
      <c r="B1207" s="9" t="s">
        <v>114</v>
      </c>
      <c r="C1207" s="9" t="s">
        <v>115</v>
      </c>
      <c r="D1207" s="5"/>
    </row>
    <row r="1208" spans="2:4" ht="51.75" customHeight="1">
      <c r="B1208" s="9" t="s">
        <v>116</v>
      </c>
      <c r="C1208" s="9" t="s">
        <v>192</v>
      </c>
      <c r="D1208" s="5"/>
    </row>
    <row r="1209" spans="2:4" ht="18" customHeight="1">
      <c r="B1209" s="574" t="s">
        <v>118</v>
      </c>
      <c r="C1209" s="574"/>
      <c r="D1209" s="5"/>
    </row>
    <row r="1210" spans="2:4" ht="18" customHeight="1">
      <c r="B1210" s="569" t="s">
        <v>310</v>
      </c>
      <c r="C1210" s="569"/>
      <c r="D1210" s="168">
        <v>-7</v>
      </c>
    </row>
    <row r="1211" spans="2:4" ht="18" customHeight="1">
      <c r="B1211" s="575" t="s">
        <v>185</v>
      </c>
      <c r="C1211" s="575"/>
      <c r="D1211" s="168">
        <v>-800</v>
      </c>
    </row>
    <row r="1212" spans="2:4" ht="18" customHeight="1">
      <c r="B1212" s="575" t="s">
        <v>119</v>
      </c>
      <c r="C1212" s="575"/>
      <c r="D1212" s="168">
        <v>-480</v>
      </c>
    </row>
    <row r="1213" spans="2:4" ht="18" customHeight="1">
      <c r="B1213" s="575" t="s">
        <v>120</v>
      </c>
      <c r="C1213" s="575"/>
      <c r="D1213" s="168">
        <v>-320</v>
      </c>
    </row>
    <row r="1214" spans="2:4" ht="18" customHeight="1">
      <c r="B1214" s="575" t="s">
        <v>122</v>
      </c>
      <c r="C1214" s="575"/>
      <c r="D1214" s="168"/>
    </row>
    <row r="1215" spans="2:4" s="81" customFormat="1" ht="18" customHeight="1">
      <c r="B1215" s="625" t="s">
        <v>123</v>
      </c>
      <c r="C1215" s="625"/>
      <c r="D1215" s="170">
        <v>67572</v>
      </c>
    </row>
    <row r="1217" spans="2:4" ht="51.75">
      <c r="B1217" s="131" t="s">
        <v>106</v>
      </c>
      <c r="C1217" s="111" t="s">
        <v>107</v>
      </c>
      <c r="D1217" s="29" t="s">
        <v>5</v>
      </c>
    </row>
    <row r="1218" spans="2:4">
      <c r="B1218" s="131" t="s">
        <v>108</v>
      </c>
      <c r="C1218" s="111" t="s">
        <v>257</v>
      </c>
      <c r="D1218" s="46" t="s">
        <v>8</v>
      </c>
    </row>
    <row r="1219" spans="2:4" ht="51.75">
      <c r="B1219" s="132" t="s">
        <v>110</v>
      </c>
      <c r="C1219" s="115" t="s">
        <v>258</v>
      </c>
      <c r="D1219" s="173"/>
    </row>
    <row r="1220" spans="2:4" ht="51.75">
      <c r="B1220" s="132" t="s">
        <v>112</v>
      </c>
      <c r="C1220" s="115" t="s">
        <v>259</v>
      </c>
      <c r="D1220" s="173"/>
    </row>
    <row r="1221" spans="2:4">
      <c r="B1221" s="132" t="s">
        <v>114</v>
      </c>
      <c r="C1221" s="115" t="s">
        <v>161</v>
      </c>
      <c r="D1221" s="173"/>
    </row>
    <row r="1222" spans="2:4" ht="34.5">
      <c r="B1222" s="132" t="s">
        <v>162</v>
      </c>
      <c r="C1222" s="115" t="s">
        <v>173</v>
      </c>
      <c r="D1222" s="173"/>
    </row>
    <row r="1223" spans="2:4">
      <c r="B1223" s="505" t="s">
        <v>118</v>
      </c>
      <c r="C1223" s="505"/>
      <c r="D1223" s="173"/>
    </row>
    <row r="1224" spans="2:4">
      <c r="B1224" s="569" t="s">
        <v>260</v>
      </c>
      <c r="C1224" s="569"/>
      <c r="D1224" s="168">
        <v>-1</v>
      </c>
    </row>
    <row r="1225" spans="2:4">
      <c r="B1225" s="569" t="s">
        <v>261</v>
      </c>
      <c r="C1225" s="569"/>
      <c r="D1225" s="168">
        <v>-39</v>
      </c>
    </row>
    <row r="1226" spans="2:4">
      <c r="B1226" s="569" t="s">
        <v>119</v>
      </c>
      <c r="C1226" s="569"/>
      <c r="D1226" s="168">
        <v>-43</v>
      </c>
    </row>
    <row r="1227" spans="2:4">
      <c r="B1227" s="569" t="s">
        <v>120</v>
      </c>
      <c r="C1227" s="569"/>
      <c r="D1227" s="168">
        <v>4</v>
      </c>
    </row>
    <row r="1228" spans="2:4">
      <c r="B1228" s="569" t="s">
        <v>262</v>
      </c>
      <c r="C1228" s="569"/>
      <c r="D1228" s="168">
        <v>96</v>
      </c>
    </row>
    <row r="1229" spans="2:4">
      <c r="B1229" s="569" t="s">
        <v>165</v>
      </c>
      <c r="C1229" s="569"/>
      <c r="D1229" s="168">
        <v>-9</v>
      </c>
    </row>
    <row r="1230" spans="2:4">
      <c r="B1230" s="569" t="s">
        <v>166</v>
      </c>
      <c r="C1230" s="569"/>
      <c r="D1230" s="168">
        <v>105</v>
      </c>
    </row>
    <row r="1231" spans="2:4">
      <c r="B1231" s="597" t="s">
        <v>123</v>
      </c>
      <c r="C1231" s="597"/>
      <c r="D1231" s="168">
        <v>110.7</v>
      </c>
    </row>
    <row r="1232" spans="2:4">
      <c r="B1232" s="152"/>
      <c r="C1232" s="152"/>
    </row>
    <row r="1233" spans="2:4" ht="34.5">
      <c r="B1233" s="155" t="s">
        <v>106</v>
      </c>
      <c r="C1233" s="155" t="s">
        <v>107</v>
      </c>
      <c r="D1233" s="16" t="s">
        <v>135</v>
      </c>
    </row>
    <row r="1234" spans="2:4">
      <c r="B1234" s="155" t="s">
        <v>108</v>
      </c>
      <c r="C1234" s="155" t="s">
        <v>158</v>
      </c>
      <c r="D1234" s="46" t="s">
        <v>8</v>
      </c>
    </row>
    <row r="1235" spans="2:4" ht="35.450000000000003" customHeight="1">
      <c r="B1235" s="9" t="s">
        <v>110</v>
      </c>
      <c r="C1235" s="9" t="s">
        <v>159</v>
      </c>
      <c r="D1235" s="5"/>
    </row>
    <row r="1236" spans="2:4" ht="56.25" customHeight="1">
      <c r="B1236" s="9" t="s">
        <v>112</v>
      </c>
      <c r="C1236" s="9" t="s">
        <v>160</v>
      </c>
      <c r="D1236" s="5"/>
    </row>
    <row r="1237" spans="2:4" ht="30.75" customHeight="1">
      <c r="B1237" s="9" t="s">
        <v>114</v>
      </c>
      <c r="C1237" s="9" t="s">
        <v>161</v>
      </c>
      <c r="D1237" s="5"/>
    </row>
    <row r="1238" spans="2:4" ht="42" customHeight="1">
      <c r="B1238" s="9" t="s">
        <v>162</v>
      </c>
      <c r="C1238" s="9" t="s">
        <v>163</v>
      </c>
      <c r="D1238" s="5"/>
    </row>
    <row r="1239" spans="2:4">
      <c r="B1239" s="574" t="s">
        <v>118</v>
      </c>
      <c r="C1239" s="574"/>
      <c r="D1239" s="5"/>
    </row>
    <row r="1240" spans="2:4">
      <c r="B1240" s="575" t="s">
        <v>164</v>
      </c>
      <c r="C1240" s="575"/>
      <c r="D1240" s="168">
        <v>-214</v>
      </c>
    </row>
    <row r="1241" spans="2:4">
      <c r="B1241" s="575" t="s">
        <v>165</v>
      </c>
      <c r="C1241" s="575"/>
      <c r="D1241" s="168">
        <v>-28</v>
      </c>
    </row>
    <row r="1242" spans="2:4">
      <c r="B1242" s="575" t="s">
        <v>166</v>
      </c>
      <c r="C1242" s="575"/>
      <c r="D1242" s="168">
        <v>-186</v>
      </c>
    </row>
    <row r="1243" spans="2:4">
      <c r="B1243" s="575" t="s">
        <v>123</v>
      </c>
      <c r="C1243" s="575"/>
      <c r="D1243" s="168">
        <v>-2710.6</v>
      </c>
    </row>
    <row r="1245" spans="2:4" ht="51.75">
      <c r="B1245" s="131" t="s">
        <v>106</v>
      </c>
      <c r="C1245" s="111" t="s">
        <v>107</v>
      </c>
      <c r="D1245" s="29" t="s">
        <v>5</v>
      </c>
    </row>
    <row r="1246" spans="2:4">
      <c r="B1246" s="131" t="s">
        <v>108</v>
      </c>
      <c r="C1246" s="111" t="s">
        <v>265</v>
      </c>
      <c r="D1246" s="46" t="s">
        <v>8</v>
      </c>
    </row>
    <row r="1247" spans="2:4" ht="86.25">
      <c r="B1247" s="132" t="s">
        <v>110</v>
      </c>
      <c r="C1247" s="115" t="s">
        <v>266</v>
      </c>
      <c r="D1247" s="173"/>
    </row>
    <row r="1248" spans="2:4" ht="69">
      <c r="B1248" s="132" t="s">
        <v>112</v>
      </c>
      <c r="C1248" s="115" t="s">
        <v>267</v>
      </c>
      <c r="D1248" s="173"/>
    </row>
    <row r="1249" spans="2:4">
      <c r="B1249" s="132" t="s">
        <v>114</v>
      </c>
      <c r="C1249" s="115" t="s">
        <v>161</v>
      </c>
      <c r="D1249" s="173"/>
    </row>
    <row r="1250" spans="2:4" ht="51.75">
      <c r="B1250" s="132" t="s">
        <v>162</v>
      </c>
      <c r="C1250" s="115" t="s">
        <v>268</v>
      </c>
      <c r="D1250" s="173"/>
    </row>
    <row r="1251" spans="2:4">
      <c r="B1251" s="505" t="s">
        <v>118</v>
      </c>
      <c r="C1251" s="505"/>
      <c r="D1251" s="173"/>
    </row>
    <row r="1252" spans="2:4" ht="34.15" customHeight="1">
      <c r="B1252" s="569" t="s">
        <v>269</v>
      </c>
      <c r="C1252" s="569"/>
      <c r="D1252" s="186">
        <v>199</v>
      </c>
    </row>
    <row r="1253" spans="2:4" ht="22.15" customHeight="1">
      <c r="B1253" s="569" t="s">
        <v>312</v>
      </c>
      <c r="C1253" s="569"/>
      <c r="D1253" s="186"/>
    </row>
    <row r="1254" spans="2:4" ht="22.9" customHeight="1">
      <c r="B1254" s="597" t="s">
        <v>123</v>
      </c>
      <c r="C1254" s="597"/>
      <c r="D1254" s="186">
        <v>-9216</v>
      </c>
    </row>
    <row r="1255" spans="2:4">
      <c r="B1255" s="152"/>
      <c r="C1255" s="152"/>
    </row>
    <row r="1256" spans="2:4" ht="51.75">
      <c r="B1256" s="131" t="s">
        <v>106</v>
      </c>
      <c r="C1256" s="111" t="s">
        <v>107</v>
      </c>
      <c r="D1256" s="29" t="s">
        <v>5</v>
      </c>
    </row>
    <row r="1257" spans="2:4">
      <c r="B1257" s="131" t="s">
        <v>108</v>
      </c>
      <c r="C1257" s="111" t="s">
        <v>271</v>
      </c>
      <c r="D1257" s="46" t="s">
        <v>8</v>
      </c>
    </row>
    <row r="1258" spans="2:4" ht="51.75">
      <c r="B1258" s="132" t="s">
        <v>110</v>
      </c>
      <c r="C1258" s="115" t="s">
        <v>272</v>
      </c>
      <c r="D1258" s="173"/>
    </row>
    <row r="1259" spans="2:4" ht="51.75">
      <c r="B1259" s="132" t="s">
        <v>112</v>
      </c>
      <c r="C1259" s="115" t="s">
        <v>273</v>
      </c>
      <c r="D1259" s="173"/>
    </row>
    <row r="1260" spans="2:4">
      <c r="B1260" s="132" t="s">
        <v>114</v>
      </c>
      <c r="C1260" s="115" t="s">
        <v>161</v>
      </c>
      <c r="D1260" s="173"/>
    </row>
    <row r="1261" spans="2:4" ht="69">
      <c r="B1261" s="132" t="s">
        <v>162</v>
      </c>
      <c r="C1261" s="115" t="s">
        <v>274</v>
      </c>
      <c r="D1261" s="173"/>
    </row>
    <row r="1262" spans="2:4">
      <c r="B1262" s="505" t="s">
        <v>118</v>
      </c>
      <c r="C1262" s="505"/>
      <c r="D1262" s="173"/>
    </row>
    <row r="1263" spans="2:4">
      <c r="B1263" s="569" t="s">
        <v>275</v>
      </c>
      <c r="C1263" s="569"/>
      <c r="D1263" s="186">
        <v>219</v>
      </c>
    </row>
    <row r="1264" spans="2:4">
      <c r="B1264" s="569" t="s">
        <v>270</v>
      </c>
      <c r="C1264" s="569"/>
      <c r="D1264" s="186"/>
    </row>
    <row r="1265" spans="2:4">
      <c r="B1265" s="597" t="s">
        <v>123</v>
      </c>
      <c r="C1265" s="597"/>
      <c r="D1265" s="186">
        <v>-6638.2</v>
      </c>
    </row>
    <row r="1267" spans="2:4" ht="51.75">
      <c r="B1267" s="111" t="s">
        <v>106</v>
      </c>
      <c r="C1267" s="111" t="s">
        <v>107</v>
      </c>
      <c r="D1267" s="29" t="s">
        <v>364</v>
      </c>
    </row>
    <row r="1268" spans="2:4">
      <c r="B1268" s="132" t="s">
        <v>108</v>
      </c>
      <c r="C1268" s="115" t="s">
        <v>301</v>
      </c>
      <c r="D1268" s="68" t="s">
        <v>8</v>
      </c>
    </row>
    <row r="1269" spans="2:4" ht="34.5">
      <c r="B1269" s="132" t="s">
        <v>110</v>
      </c>
      <c r="C1269" s="115" t="s">
        <v>302</v>
      </c>
      <c r="D1269" s="132"/>
    </row>
    <row r="1270" spans="2:4" ht="69">
      <c r="B1270" s="132" t="s">
        <v>112</v>
      </c>
      <c r="C1270" s="115" t="s">
        <v>303</v>
      </c>
      <c r="D1270" s="132"/>
    </row>
    <row r="1271" spans="2:4">
      <c r="B1271" s="132" t="s">
        <v>114</v>
      </c>
      <c r="C1271" s="115" t="s">
        <v>161</v>
      </c>
      <c r="D1271" s="132"/>
    </row>
    <row r="1272" spans="2:4" ht="86.25">
      <c r="B1272" s="132" t="s">
        <v>162</v>
      </c>
      <c r="C1272" s="115" t="s">
        <v>365</v>
      </c>
      <c r="D1272" s="132"/>
    </row>
    <row r="1273" spans="2:4">
      <c r="B1273" s="642" t="s">
        <v>366</v>
      </c>
      <c r="C1273" s="642"/>
      <c r="D1273" s="187"/>
    </row>
    <row r="1274" spans="2:4" ht="17.25" customHeight="1">
      <c r="B1274" s="569" t="s">
        <v>305</v>
      </c>
      <c r="C1274" s="569"/>
      <c r="D1274" s="188">
        <v>16</v>
      </c>
    </row>
    <row r="1275" spans="2:4" ht="17.25" customHeight="1">
      <c r="B1275" s="569" t="s">
        <v>123</v>
      </c>
      <c r="C1275" s="569"/>
      <c r="D1275" s="189">
        <v>-905.2</v>
      </c>
    </row>
    <row r="1277" spans="2:4">
      <c r="B1277" s="164" t="s">
        <v>167</v>
      </c>
      <c r="C1277" s="657" t="s">
        <v>168</v>
      </c>
      <c r="D1277" s="657"/>
    </row>
    <row r="1278" spans="2:4">
      <c r="B1278" s="162" t="s">
        <v>169</v>
      </c>
      <c r="C1278" s="658" t="s">
        <v>170</v>
      </c>
      <c r="D1278" s="658"/>
    </row>
    <row r="1279" spans="2:4">
      <c r="B1279" s="152"/>
      <c r="C1279" s="152"/>
      <c r="D1279" s="152"/>
    </row>
    <row r="1280" spans="2:4">
      <c r="B1280" s="627" t="s">
        <v>171</v>
      </c>
      <c r="C1280" s="627"/>
      <c r="D1280" s="627"/>
    </row>
    <row r="1282" spans="2:4" ht="51.75">
      <c r="B1282" s="131" t="s">
        <v>106</v>
      </c>
      <c r="C1282" s="111" t="s">
        <v>169</v>
      </c>
      <c r="D1282" s="29" t="s">
        <v>5</v>
      </c>
    </row>
    <row r="1283" spans="2:4">
      <c r="B1283" s="131" t="s">
        <v>108</v>
      </c>
      <c r="C1283" s="111" t="s">
        <v>257</v>
      </c>
      <c r="D1283" s="46" t="s">
        <v>8</v>
      </c>
    </row>
    <row r="1284" spans="2:4" ht="69">
      <c r="B1284" s="132" t="s">
        <v>110</v>
      </c>
      <c r="C1284" s="115" t="s">
        <v>276</v>
      </c>
      <c r="D1284" s="173"/>
    </row>
    <row r="1285" spans="2:4" ht="51.75">
      <c r="B1285" s="132" t="s">
        <v>112</v>
      </c>
      <c r="C1285" s="115" t="s">
        <v>277</v>
      </c>
      <c r="D1285" s="173"/>
    </row>
    <row r="1286" spans="2:4">
      <c r="B1286" s="132" t="s">
        <v>114</v>
      </c>
      <c r="C1286" s="115" t="s">
        <v>161</v>
      </c>
      <c r="D1286" s="173"/>
    </row>
    <row r="1287" spans="2:4" ht="34.5">
      <c r="B1287" s="132" t="s">
        <v>278</v>
      </c>
      <c r="C1287" s="115" t="s">
        <v>279</v>
      </c>
      <c r="D1287" s="173"/>
    </row>
    <row r="1288" spans="2:4">
      <c r="B1288" s="505" t="s">
        <v>118</v>
      </c>
      <c r="C1288" s="505"/>
      <c r="D1288" s="173"/>
    </row>
    <row r="1289" spans="2:4" ht="43.15" customHeight="1">
      <c r="B1289" s="569" t="s">
        <v>280</v>
      </c>
      <c r="C1289" s="569"/>
      <c r="D1289" s="173"/>
    </row>
    <row r="1290" spans="2:4" ht="34.15" customHeight="1">
      <c r="B1290" s="569" t="s">
        <v>281</v>
      </c>
      <c r="C1290" s="569"/>
      <c r="D1290" s="189">
        <v>1</v>
      </c>
    </row>
    <row r="1291" spans="2:4" ht="36" customHeight="1">
      <c r="B1291" s="569" t="s">
        <v>282</v>
      </c>
      <c r="C1291" s="569"/>
      <c r="D1291" s="189"/>
    </row>
    <row r="1292" spans="2:4" ht="22.9" customHeight="1">
      <c r="B1292" s="597" t="s">
        <v>123</v>
      </c>
      <c r="C1292" s="597"/>
      <c r="D1292" s="189">
        <v>-363.8</v>
      </c>
    </row>
    <row r="1294" spans="2:4">
      <c r="B1294" s="131" t="s">
        <v>167</v>
      </c>
      <c r="C1294" s="637" t="s">
        <v>168</v>
      </c>
      <c r="D1294" s="637"/>
    </row>
    <row r="1295" spans="2:4">
      <c r="B1295" s="115" t="s">
        <v>283</v>
      </c>
      <c r="C1295" s="566" t="s">
        <v>284</v>
      </c>
      <c r="D1295" s="566"/>
    </row>
    <row r="1296" spans="2:4">
      <c r="B1296" s="152"/>
      <c r="C1296" s="152"/>
      <c r="D1296" s="152"/>
    </row>
    <row r="1297" spans="2:4">
      <c r="B1297" s="627" t="s">
        <v>171</v>
      </c>
      <c r="C1297" s="627"/>
      <c r="D1297" s="627"/>
    </row>
    <row r="1299" spans="2:4" ht="51.75">
      <c r="B1299" s="131" t="s">
        <v>106</v>
      </c>
      <c r="C1299" s="111" t="s">
        <v>283</v>
      </c>
      <c r="D1299" s="29" t="s">
        <v>5</v>
      </c>
    </row>
    <row r="1300" spans="2:4">
      <c r="B1300" s="131" t="s">
        <v>108</v>
      </c>
      <c r="C1300" s="111" t="s">
        <v>109</v>
      </c>
      <c r="D1300" s="46" t="s">
        <v>8</v>
      </c>
    </row>
    <row r="1301" spans="2:4" ht="34.5">
      <c r="B1301" s="132" t="s">
        <v>110</v>
      </c>
      <c r="C1301" s="115" t="s">
        <v>285</v>
      </c>
      <c r="D1301" s="173"/>
    </row>
    <row r="1302" spans="2:4" ht="69">
      <c r="B1302" s="132" t="s">
        <v>112</v>
      </c>
      <c r="C1302" s="115" t="s">
        <v>286</v>
      </c>
      <c r="D1302" s="173"/>
    </row>
    <row r="1303" spans="2:4">
      <c r="B1303" s="132" t="s">
        <v>114</v>
      </c>
      <c r="C1303" s="115" t="s">
        <v>115</v>
      </c>
      <c r="D1303" s="173"/>
    </row>
    <row r="1304" spans="2:4" ht="51.75">
      <c r="B1304" s="132" t="s">
        <v>116</v>
      </c>
      <c r="C1304" s="115" t="s">
        <v>193</v>
      </c>
      <c r="D1304" s="173"/>
    </row>
    <row r="1305" spans="2:4">
      <c r="B1305" s="505" t="s">
        <v>118</v>
      </c>
      <c r="C1305" s="505"/>
      <c r="D1305" s="173"/>
    </row>
    <row r="1306" spans="2:4">
      <c r="B1306" s="569" t="s">
        <v>288</v>
      </c>
      <c r="C1306" s="569"/>
      <c r="D1306" s="189">
        <v>8.6</v>
      </c>
    </row>
    <row r="1307" spans="2:4">
      <c r="B1307" s="569" t="s">
        <v>156</v>
      </c>
      <c r="C1307" s="569"/>
      <c r="D1307" s="189">
        <v>-125</v>
      </c>
    </row>
    <row r="1308" spans="2:4">
      <c r="B1308" s="569" t="s">
        <v>119</v>
      </c>
      <c r="C1308" s="569"/>
      <c r="D1308" s="189">
        <v>-59</v>
      </c>
    </row>
    <row r="1309" spans="2:4">
      <c r="B1309" s="569" t="s">
        <v>120</v>
      </c>
      <c r="C1309" s="569"/>
      <c r="D1309" s="189">
        <v>-66</v>
      </c>
    </row>
    <row r="1310" spans="2:4">
      <c r="B1310" s="569" t="s">
        <v>157</v>
      </c>
      <c r="C1310" s="569"/>
      <c r="D1310" s="189">
        <v>-125</v>
      </c>
    </row>
    <row r="1311" spans="2:4" s="81" customFormat="1">
      <c r="B1311" s="624" t="s">
        <v>123</v>
      </c>
      <c r="C1311" s="624"/>
      <c r="D1311" s="190">
        <v>19535.3</v>
      </c>
    </row>
    <row r="1312" spans="2:4">
      <c r="B1312" s="152"/>
      <c r="C1312" s="152"/>
    </row>
    <row r="1313" spans="2:4">
      <c r="B1313" s="152"/>
      <c r="C1313" s="152"/>
    </row>
    <row r="1314" spans="2:4" ht="51.75">
      <c r="B1314" s="131" t="s">
        <v>106</v>
      </c>
      <c r="C1314" s="111" t="s">
        <v>283</v>
      </c>
      <c r="D1314" s="29" t="s">
        <v>5</v>
      </c>
    </row>
    <row r="1315" spans="2:4">
      <c r="B1315" s="131" t="s">
        <v>108</v>
      </c>
      <c r="C1315" s="111" t="s">
        <v>289</v>
      </c>
      <c r="D1315" s="46" t="s">
        <v>8</v>
      </c>
    </row>
    <row r="1316" spans="2:4" ht="40.15" customHeight="1">
      <c r="B1316" s="132" t="s">
        <v>110</v>
      </c>
      <c r="C1316" s="115" t="s">
        <v>290</v>
      </c>
      <c r="D1316" s="173"/>
    </row>
    <row r="1317" spans="2:4" ht="86.25">
      <c r="B1317" s="132" t="s">
        <v>112</v>
      </c>
      <c r="C1317" s="115" t="s">
        <v>291</v>
      </c>
      <c r="D1317" s="173"/>
    </row>
    <row r="1318" spans="2:4">
      <c r="B1318" s="132" t="s">
        <v>114</v>
      </c>
      <c r="C1318" s="115" t="s">
        <v>161</v>
      </c>
      <c r="D1318" s="173"/>
    </row>
    <row r="1319" spans="2:4" ht="34.5">
      <c r="B1319" s="132" t="s">
        <v>162</v>
      </c>
      <c r="C1319" s="115" t="s">
        <v>292</v>
      </c>
      <c r="D1319" s="173"/>
    </row>
    <row r="1320" spans="2:4">
      <c r="B1320" s="505" t="s">
        <v>118</v>
      </c>
      <c r="C1320" s="505"/>
      <c r="D1320" s="173"/>
    </row>
    <row r="1321" spans="2:4" ht="36.6" customHeight="1">
      <c r="B1321" s="569" t="s">
        <v>293</v>
      </c>
      <c r="C1321" s="569"/>
      <c r="D1321" s="73">
        <v>108</v>
      </c>
    </row>
    <row r="1322" spans="2:4" ht="57" customHeight="1">
      <c r="B1322" s="569" t="s">
        <v>294</v>
      </c>
      <c r="C1322" s="569"/>
      <c r="D1322" s="73">
        <v>-228</v>
      </c>
    </row>
    <row r="1323" spans="2:4" ht="25.15" customHeight="1">
      <c r="B1323" s="569" t="s">
        <v>295</v>
      </c>
      <c r="C1323" s="569"/>
      <c r="D1323" s="73">
        <v>307</v>
      </c>
    </row>
    <row r="1324" spans="2:4" ht="25.15" customHeight="1">
      <c r="B1324" s="597" t="s">
        <v>123</v>
      </c>
      <c r="C1324" s="597"/>
      <c r="D1324" s="73">
        <v>190903.4</v>
      </c>
    </row>
    <row r="1325" spans="2:4">
      <c r="B1325" s="152"/>
      <c r="C1325" s="152"/>
    </row>
    <row r="1326" spans="2:4" ht="34.5">
      <c r="B1326" s="131" t="s">
        <v>106</v>
      </c>
      <c r="C1326" s="111" t="s">
        <v>283</v>
      </c>
      <c r="D1326" s="16" t="s">
        <v>135</v>
      </c>
    </row>
    <row r="1327" spans="2:4">
      <c r="B1327" s="131" t="s">
        <v>108</v>
      </c>
      <c r="C1327" s="111" t="s">
        <v>257</v>
      </c>
      <c r="D1327" s="46" t="s">
        <v>8</v>
      </c>
    </row>
    <row r="1328" spans="2:4" ht="87" customHeight="1">
      <c r="B1328" s="132" t="s">
        <v>110</v>
      </c>
      <c r="C1328" s="115" t="s">
        <v>296</v>
      </c>
      <c r="D1328" s="173"/>
    </row>
    <row r="1329" spans="2:4" ht="34.5">
      <c r="B1329" s="132" t="s">
        <v>112</v>
      </c>
      <c r="C1329" s="115" t="s">
        <v>297</v>
      </c>
      <c r="D1329" s="173"/>
    </row>
    <row r="1330" spans="2:4">
      <c r="B1330" s="132" t="s">
        <v>114</v>
      </c>
      <c r="C1330" s="115" t="s">
        <v>161</v>
      </c>
      <c r="D1330" s="173"/>
    </row>
    <row r="1331" spans="2:4" ht="34.5">
      <c r="B1331" s="132" t="s">
        <v>278</v>
      </c>
      <c r="C1331" s="115" t="s">
        <v>298</v>
      </c>
      <c r="D1331" s="173"/>
    </row>
    <row r="1332" spans="2:4">
      <c r="B1332" s="505" t="s">
        <v>118</v>
      </c>
      <c r="C1332" s="505"/>
      <c r="D1332" s="173"/>
    </row>
    <row r="1333" spans="2:4">
      <c r="B1333" s="569" t="s">
        <v>299</v>
      </c>
      <c r="C1333" s="569"/>
      <c r="D1333" s="73">
        <v>-35</v>
      </c>
    </row>
    <row r="1334" spans="2:4">
      <c r="B1334" s="569" t="s">
        <v>300</v>
      </c>
      <c r="C1334" s="569"/>
      <c r="D1334" s="73">
        <v>-4</v>
      </c>
    </row>
    <row r="1335" spans="2:4">
      <c r="B1335" s="597" t="s">
        <v>123</v>
      </c>
      <c r="C1335" s="597"/>
      <c r="D1335" s="73">
        <v>-1722.4</v>
      </c>
    </row>
    <row r="1337" spans="2:4">
      <c r="D1337" s="179" t="s">
        <v>198</v>
      </c>
    </row>
    <row r="1338" spans="2:4" ht="23.25" customHeight="1">
      <c r="B1338" s="620" t="s">
        <v>316</v>
      </c>
      <c r="C1338" s="620"/>
      <c r="D1338" s="620"/>
    </row>
    <row r="1339" spans="2:4" ht="18" customHeight="1"/>
    <row r="1340" spans="2:4" ht="24" customHeight="1">
      <c r="B1340" s="150" t="s">
        <v>103</v>
      </c>
      <c r="C1340" s="635" t="s">
        <v>104</v>
      </c>
      <c r="D1340" s="636"/>
    </row>
    <row r="1341" spans="2:4" ht="24" customHeight="1">
      <c r="B1341" s="9">
        <v>1146</v>
      </c>
      <c r="C1341" s="640" t="s">
        <v>12</v>
      </c>
      <c r="D1341" s="641"/>
    </row>
    <row r="1342" spans="2:4" ht="18" customHeight="1"/>
    <row r="1343" spans="2:4" ht="24.75" customHeight="1">
      <c r="B1343" s="648" t="s">
        <v>171</v>
      </c>
      <c r="C1343" s="648"/>
      <c r="D1343" s="648"/>
    </row>
    <row r="1344" spans="2:4" ht="18" customHeight="1"/>
    <row r="1345" spans="2:4" ht="44.45" customHeight="1">
      <c r="B1345" s="155" t="s">
        <v>106</v>
      </c>
      <c r="C1345" s="155" t="s">
        <v>107</v>
      </c>
      <c r="D1345" s="29" t="s">
        <v>391</v>
      </c>
    </row>
    <row r="1346" spans="2:4" ht="21.6" customHeight="1">
      <c r="B1346" s="155" t="s">
        <v>108</v>
      </c>
      <c r="C1346" s="155" t="s">
        <v>109</v>
      </c>
      <c r="D1346" s="46" t="s">
        <v>8</v>
      </c>
    </row>
    <row r="1347" spans="2:4" ht="20.25" customHeight="1">
      <c r="B1347" s="9" t="s">
        <v>110</v>
      </c>
      <c r="C1347" s="9" t="s">
        <v>111</v>
      </c>
      <c r="D1347" s="5"/>
    </row>
    <row r="1348" spans="2:4" ht="68.25" customHeight="1">
      <c r="B1348" s="9" t="s">
        <v>112</v>
      </c>
      <c r="C1348" s="9" t="s">
        <v>113</v>
      </c>
      <c r="D1348" s="5"/>
    </row>
    <row r="1349" spans="2:4" ht="20.25" customHeight="1">
      <c r="B1349" s="9" t="s">
        <v>114</v>
      </c>
      <c r="C1349" s="9" t="s">
        <v>115</v>
      </c>
      <c r="D1349" s="5"/>
    </row>
    <row r="1350" spans="2:4" ht="53.25" customHeight="1">
      <c r="B1350" s="9" t="s">
        <v>116</v>
      </c>
      <c r="C1350" s="9" t="s">
        <v>192</v>
      </c>
      <c r="D1350" s="5"/>
    </row>
    <row r="1351" spans="2:4" ht="28.5" customHeight="1">
      <c r="B1351" s="574" t="s">
        <v>118</v>
      </c>
      <c r="C1351" s="574"/>
      <c r="D1351" s="5"/>
    </row>
    <row r="1352" spans="2:4" ht="28.5" customHeight="1">
      <c r="B1352" s="569" t="s">
        <v>307</v>
      </c>
      <c r="C1352" s="569"/>
      <c r="D1352" s="73">
        <v>4</v>
      </c>
    </row>
    <row r="1353" spans="2:4" ht="21.75" customHeight="1">
      <c r="B1353" s="569" t="s">
        <v>344</v>
      </c>
      <c r="C1353" s="569"/>
      <c r="D1353" s="73">
        <v>778</v>
      </c>
    </row>
    <row r="1354" spans="2:4" ht="21.75" customHeight="1">
      <c r="B1354" s="569" t="s">
        <v>119</v>
      </c>
      <c r="C1354" s="569"/>
      <c r="D1354" s="73">
        <v>467</v>
      </c>
    </row>
    <row r="1355" spans="2:4" ht="21.75" customHeight="1">
      <c r="B1355" s="569" t="s">
        <v>120</v>
      </c>
      <c r="C1355" s="569"/>
      <c r="D1355" s="73">
        <v>311</v>
      </c>
    </row>
    <row r="1356" spans="2:4" ht="21.75" customHeight="1">
      <c r="B1356" s="569" t="s">
        <v>121</v>
      </c>
      <c r="C1356" s="569"/>
      <c r="D1356" s="73">
        <v>1345</v>
      </c>
    </row>
    <row r="1357" spans="2:4" ht="21.75" customHeight="1">
      <c r="B1357" s="569" t="s">
        <v>122</v>
      </c>
      <c r="C1357" s="569"/>
      <c r="D1357" s="73"/>
    </row>
    <row r="1358" spans="2:4" s="81" customFormat="1" ht="21.75" customHeight="1">
      <c r="B1358" s="626" t="s">
        <v>123</v>
      </c>
      <c r="C1358" s="626"/>
      <c r="D1358" s="80">
        <v>117378.1</v>
      </c>
    </row>
    <row r="1359" spans="2:4" ht="18" customHeight="1">
      <c r="B1359" s="49"/>
      <c r="C1359" s="49"/>
      <c r="D1359" s="49"/>
    </row>
    <row r="1360" spans="2:4" ht="46.5" customHeight="1">
      <c r="B1360" s="155" t="s">
        <v>106</v>
      </c>
      <c r="C1360" s="155" t="s">
        <v>107</v>
      </c>
      <c r="D1360" s="29" t="s">
        <v>391</v>
      </c>
    </row>
    <row r="1361" spans="2:4" ht="18" customHeight="1">
      <c r="B1361" s="155" t="s">
        <v>108</v>
      </c>
      <c r="C1361" s="155" t="s">
        <v>124</v>
      </c>
      <c r="D1361" s="46" t="s">
        <v>8</v>
      </c>
    </row>
    <row r="1362" spans="2:4" ht="23.25" customHeight="1">
      <c r="B1362" s="9" t="s">
        <v>110</v>
      </c>
      <c r="C1362" s="9" t="s">
        <v>126</v>
      </c>
      <c r="D1362" s="5"/>
    </row>
    <row r="1363" spans="2:4" ht="57" customHeight="1">
      <c r="B1363" s="9" t="s">
        <v>112</v>
      </c>
      <c r="C1363" s="9" t="s">
        <v>180</v>
      </c>
      <c r="D1363" s="5"/>
    </row>
    <row r="1364" spans="2:4" ht="23.25" customHeight="1">
      <c r="B1364" s="9" t="s">
        <v>114</v>
      </c>
      <c r="C1364" s="9" t="s">
        <v>115</v>
      </c>
      <c r="D1364" s="5"/>
    </row>
    <row r="1365" spans="2:4" ht="51" customHeight="1">
      <c r="B1365" s="9" t="s">
        <v>116</v>
      </c>
      <c r="C1365" s="9" t="s">
        <v>192</v>
      </c>
      <c r="D1365" s="5"/>
    </row>
    <row r="1366" spans="2:4" ht="18" customHeight="1">
      <c r="B1366" s="574" t="s">
        <v>118</v>
      </c>
      <c r="C1366" s="574"/>
      <c r="D1366" s="5"/>
    </row>
    <row r="1367" spans="2:4" ht="18" customHeight="1">
      <c r="B1367" s="569" t="s">
        <v>309</v>
      </c>
      <c r="C1367" s="569"/>
      <c r="D1367" s="73">
        <v>-17</v>
      </c>
    </row>
    <row r="1368" spans="2:4" ht="18" customHeight="1">
      <c r="B1368" s="575" t="s">
        <v>182</v>
      </c>
      <c r="C1368" s="575"/>
      <c r="D1368" s="73">
        <v>634</v>
      </c>
    </row>
    <row r="1369" spans="2:4" ht="18" customHeight="1">
      <c r="B1369" s="575" t="s">
        <v>119</v>
      </c>
      <c r="C1369" s="575"/>
      <c r="D1369" s="73">
        <v>380</v>
      </c>
    </row>
    <row r="1370" spans="2:4" ht="18" customHeight="1">
      <c r="B1370" s="575" t="s">
        <v>120</v>
      </c>
      <c r="C1370" s="575"/>
      <c r="D1370" s="73">
        <v>254</v>
      </c>
    </row>
    <row r="1371" spans="2:4" ht="18" customHeight="1">
      <c r="B1371" s="575" t="s">
        <v>122</v>
      </c>
      <c r="C1371" s="575"/>
      <c r="D1371" s="73"/>
    </row>
    <row r="1372" spans="2:4" ht="18" customHeight="1">
      <c r="B1372" s="575" t="s">
        <v>123</v>
      </c>
      <c r="C1372" s="575"/>
      <c r="D1372" s="73">
        <f>665142.7+85000</f>
        <v>750142.7</v>
      </c>
    </row>
    <row r="1373" spans="2:4" ht="18" customHeight="1">
      <c r="B1373" s="49"/>
      <c r="C1373" s="49"/>
      <c r="D1373" s="49"/>
    </row>
    <row r="1374" spans="2:4" ht="41.45" customHeight="1">
      <c r="B1374" s="155" t="s">
        <v>106</v>
      </c>
      <c r="C1374" s="155" t="s">
        <v>107</v>
      </c>
      <c r="D1374" s="16" t="s">
        <v>135</v>
      </c>
    </row>
    <row r="1375" spans="2:4" ht="18" customHeight="1">
      <c r="B1375" s="155" t="s">
        <v>108</v>
      </c>
      <c r="C1375" s="155" t="s">
        <v>130</v>
      </c>
      <c r="D1375" s="46" t="s">
        <v>8</v>
      </c>
    </row>
    <row r="1376" spans="2:4" ht="34.5" customHeight="1">
      <c r="B1376" s="9" t="s">
        <v>110</v>
      </c>
      <c r="C1376" s="9" t="s">
        <v>183</v>
      </c>
      <c r="D1376" s="5"/>
    </row>
    <row r="1377" spans="2:4" ht="54" customHeight="1">
      <c r="B1377" s="9" t="s">
        <v>112</v>
      </c>
      <c r="C1377" s="9" t="s">
        <v>184</v>
      </c>
      <c r="D1377" s="5"/>
    </row>
    <row r="1378" spans="2:4" ht="42" customHeight="1">
      <c r="B1378" s="9" t="s">
        <v>114</v>
      </c>
      <c r="C1378" s="9" t="s">
        <v>115</v>
      </c>
      <c r="D1378" s="5"/>
    </row>
    <row r="1379" spans="2:4" ht="53.25" customHeight="1">
      <c r="B1379" s="9" t="s">
        <v>116</v>
      </c>
      <c r="C1379" s="9" t="s">
        <v>192</v>
      </c>
      <c r="D1379" s="5"/>
    </row>
    <row r="1380" spans="2:4" ht="18" customHeight="1">
      <c r="B1380" s="574" t="s">
        <v>118</v>
      </c>
      <c r="C1380" s="574"/>
      <c r="D1380" s="5"/>
    </row>
    <row r="1381" spans="2:4" ht="18" customHeight="1">
      <c r="B1381" s="569" t="s">
        <v>310</v>
      </c>
      <c r="C1381" s="569"/>
      <c r="D1381" s="73">
        <v>-3</v>
      </c>
    </row>
    <row r="1382" spans="2:4" ht="18" customHeight="1">
      <c r="B1382" s="575" t="s">
        <v>185</v>
      </c>
      <c r="C1382" s="575"/>
      <c r="D1382" s="73">
        <v>-909</v>
      </c>
    </row>
    <row r="1383" spans="2:4" ht="18" customHeight="1">
      <c r="B1383" s="575" t="s">
        <v>119</v>
      </c>
      <c r="C1383" s="575"/>
      <c r="D1383" s="73">
        <v>-545</v>
      </c>
    </row>
    <row r="1384" spans="2:4" ht="18" customHeight="1">
      <c r="B1384" s="575" t="s">
        <v>120</v>
      </c>
      <c r="C1384" s="575"/>
      <c r="D1384" s="73">
        <v>-364</v>
      </c>
    </row>
    <row r="1385" spans="2:4" ht="18" customHeight="1">
      <c r="B1385" s="575" t="s">
        <v>122</v>
      </c>
      <c r="C1385" s="575"/>
      <c r="D1385" s="73"/>
    </row>
    <row r="1386" spans="2:4" ht="18" customHeight="1">
      <c r="B1386" s="575" t="s">
        <v>123</v>
      </c>
      <c r="C1386" s="575"/>
      <c r="D1386" s="73">
        <v>-156504.1</v>
      </c>
    </row>
    <row r="1387" spans="2:4" ht="18" customHeight="1"/>
    <row r="1388" spans="2:4" ht="59.45" customHeight="1">
      <c r="B1388" s="131" t="s">
        <v>106</v>
      </c>
      <c r="C1388" s="111" t="s">
        <v>107</v>
      </c>
      <c r="D1388" s="29" t="s">
        <v>5</v>
      </c>
    </row>
    <row r="1389" spans="2:4" ht="18" customHeight="1">
      <c r="B1389" s="131" t="s">
        <v>108</v>
      </c>
      <c r="C1389" s="111" t="s">
        <v>257</v>
      </c>
      <c r="D1389" s="46" t="s">
        <v>8</v>
      </c>
    </row>
    <row r="1390" spans="2:4" ht="57" customHeight="1">
      <c r="B1390" s="132" t="s">
        <v>110</v>
      </c>
      <c r="C1390" s="115" t="s">
        <v>258</v>
      </c>
      <c r="D1390" s="173"/>
    </row>
    <row r="1391" spans="2:4" ht="57" customHeight="1">
      <c r="B1391" s="132" t="s">
        <v>112</v>
      </c>
      <c r="C1391" s="115" t="s">
        <v>259</v>
      </c>
      <c r="D1391" s="173"/>
    </row>
    <row r="1392" spans="2:4" ht="34.15" customHeight="1">
      <c r="B1392" s="132" t="s">
        <v>114</v>
      </c>
      <c r="C1392" s="115" t="s">
        <v>161</v>
      </c>
      <c r="D1392" s="173"/>
    </row>
    <row r="1393" spans="2:4" ht="34.15" customHeight="1">
      <c r="B1393" s="132" t="s">
        <v>162</v>
      </c>
      <c r="C1393" s="115" t="s">
        <v>173</v>
      </c>
      <c r="D1393" s="173"/>
    </row>
    <row r="1394" spans="2:4" ht="34.15" customHeight="1">
      <c r="B1394" s="574" t="s">
        <v>118</v>
      </c>
      <c r="C1394" s="574"/>
      <c r="D1394" s="173"/>
    </row>
    <row r="1395" spans="2:4" ht="21" customHeight="1">
      <c r="B1395" s="569" t="s">
        <v>260</v>
      </c>
      <c r="C1395" s="569"/>
      <c r="D1395" s="73">
        <v>-5</v>
      </c>
    </row>
    <row r="1396" spans="2:4" ht="34.15" customHeight="1">
      <c r="B1396" s="569" t="s">
        <v>261</v>
      </c>
      <c r="C1396" s="569"/>
      <c r="D1396" s="73">
        <v>-109</v>
      </c>
    </row>
    <row r="1397" spans="2:4" ht="21" customHeight="1">
      <c r="B1397" s="569" t="s">
        <v>119</v>
      </c>
      <c r="C1397" s="569"/>
      <c r="D1397" s="73">
        <v>-66</v>
      </c>
    </row>
    <row r="1398" spans="2:4" ht="21" customHeight="1">
      <c r="B1398" s="569" t="s">
        <v>120</v>
      </c>
      <c r="C1398" s="569"/>
      <c r="D1398" s="73">
        <v>-43</v>
      </c>
    </row>
    <row r="1399" spans="2:4" ht="20.45" customHeight="1">
      <c r="B1399" s="569" t="s">
        <v>262</v>
      </c>
      <c r="C1399" s="569"/>
      <c r="D1399" s="73">
        <v>137</v>
      </c>
    </row>
    <row r="1400" spans="2:4" ht="18.600000000000001" customHeight="1">
      <c r="B1400" s="569" t="s">
        <v>165</v>
      </c>
      <c r="C1400" s="569"/>
      <c r="D1400" s="73">
        <v>-316</v>
      </c>
    </row>
    <row r="1401" spans="2:4" ht="18.600000000000001" customHeight="1">
      <c r="B1401" s="569" t="s">
        <v>166</v>
      </c>
      <c r="C1401" s="569"/>
      <c r="D1401" s="73">
        <v>453</v>
      </c>
    </row>
    <row r="1402" spans="2:4" ht="19.899999999999999" customHeight="1">
      <c r="B1402" s="597" t="s">
        <v>123</v>
      </c>
      <c r="C1402" s="597"/>
      <c r="D1402" s="73">
        <v>25180</v>
      </c>
    </row>
    <row r="1403" spans="2:4" ht="18" customHeight="1"/>
    <row r="1404" spans="2:4" ht="18" customHeight="1"/>
    <row r="1405" spans="2:4" ht="59.45" customHeight="1">
      <c r="B1405" s="155" t="s">
        <v>106</v>
      </c>
      <c r="C1405" s="155" t="s">
        <v>107</v>
      </c>
      <c r="D1405" s="29" t="s">
        <v>5</v>
      </c>
    </row>
    <row r="1406" spans="2:4" ht="32.25" customHeight="1">
      <c r="B1406" s="155" t="s">
        <v>108</v>
      </c>
      <c r="C1406" s="155" t="s">
        <v>158</v>
      </c>
      <c r="D1406" s="46" t="s">
        <v>8</v>
      </c>
    </row>
    <row r="1407" spans="2:4" ht="37.15" customHeight="1">
      <c r="B1407" s="9" t="s">
        <v>110</v>
      </c>
      <c r="C1407" s="9" t="s">
        <v>159</v>
      </c>
      <c r="D1407" s="5"/>
    </row>
    <row r="1408" spans="2:4" ht="54.6" customHeight="1">
      <c r="B1408" s="9" t="s">
        <v>112</v>
      </c>
      <c r="C1408" s="9" t="s">
        <v>160</v>
      </c>
      <c r="D1408" s="5"/>
    </row>
    <row r="1409" spans="2:4" ht="26.45" customHeight="1">
      <c r="B1409" s="9" t="s">
        <v>114</v>
      </c>
      <c r="C1409" s="9" t="s">
        <v>161</v>
      </c>
      <c r="D1409" s="5"/>
    </row>
    <row r="1410" spans="2:4" ht="39" customHeight="1">
      <c r="B1410" s="9" t="s">
        <v>162</v>
      </c>
      <c r="C1410" s="9" t="s">
        <v>163</v>
      </c>
      <c r="D1410" s="5"/>
    </row>
    <row r="1411" spans="2:4" ht="18" customHeight="1">
      <c r="B1411" s="574" t="s">
        <v>118</v>
      </c>
      <c r="C1411" s="574"/>
      <c r="D1411" s="5"/>
    </row>
    <row r="1412" spans="2:4" ht="18" customHeight="1">
      <c r="B1412" s="575" t="s">
        <v>164</v>
      </c>
      <c r="C1412" s="575"/>
      <c r="D1412" s="168">
        <v>-37</v>
      </c>
    </row>
    <row r="1413" spans="2:4" ht="18" customHeight="1">
      <c r="B1413" s="575" t="s">
        <v>165</v>
      </c>
      <c r="C1413" s="575"/>
      <c r="D1413" s="168">
        <v>-12</v>
      </c>
    </row>
    <row r="1414" spans="2:4" ht="18" customHeight="1">
      <c r="B1414" s="575" t="s">
        <v>166</v>
      </c>
      <c r="C1414" s="575"/>
      <c r="D1414" s="168">
        <v>-15</v>
      </c>
    </row>
    <row r="1415" spans="2:4" ht="18" customHeight="1">
      <c r="B1415" s="575" t="s">
        <v>123</v>
      </c>
      <c r="C1415" s="575"/>
      <c r="D1415" s="168">
        <v>9244.5</v>
      </c>
    </row>
    <row r="1416" spans="2:4" ht="18.75" customHeight="1"/>
    <row r="1417" spans="2:4" ht="41.45" customHeight="1">
      <c r="B1417" s="131" t="s">
        <v>106</v>
      </c>
      <c r="C1417" s="111" t="s">
        <v>107</v>
      </c>
      <c r="D1417" s="29" t="s">
        <v>391</v>
      </c>
    </row>
    <row r="1418" spans="2:4" ht="18.75" customHeight="1">
      <c r="B1418" s="131" t="s">
        <v>108</v>
      </c>
      <c r="C1418" s="111" t="s">
        <v>265</v>
      </c>
      <c r="D1418" s="46" t="s">
        <v>8</v>
      </c>
    </row>
    <row r="1419" spans="2:4" ht="88.15" customHeight="1">
      <c r="B1419" s="132" t="s">
        <v>110</v>
      </c>
      <c r="C1419" s="115" t="s">
        <v>266</v>
      </c>
      <c r="D1419" s="75"/>
    </row>
    <row r="1420" spans="2:4" ht="68.45" customHeight="1">
      <c r="B1420" s="132" t="s">
        <v>112</v>
      </c>
      <c r="C1420" s="115" t="s">
        <v>267</v>
      </c>
      <c r="D1420" s="75"/>
    </row>
    <row r="1421" spans="2:4" ht="21" customHeight="1">
      <c r="B1421" s="132" t="s">
        <v>114</v>
      </c>
      <c r="C1421" s="115" t="s">
        <v>161</v>
      </c>
      <c r="D1421" s="75"/>
    </row>
    <row r="1422" spans="2:4" ht="60" customHeight="1">
      <c r="B1422" s="132" t="s">
        <v>162</v>
      </c>
      <c r="C1422" s="115" t="s">
        <v>268</v>
      </c>
      <c r="D1422" s="75"/>
    </row>
    <row r="1423" spans="2:4" ht="18.75" customHeight="1">
      <c r="B1423" s="574" t="s">
        <v>118</v>
      </c>
      <c r="C1423" s="574"/>
      <c r="D1423" s="75"/>
    </row>
    <row r="1424" spans="2:4" ht="35.450000000000003" customHeight="1">
      <c r="B1424" s="569" t="s">
        <v>269</v>
      </c>
      <c r="C1424" s="569"/>
      <c r="D1424" s="168">
        <v>171</v>
      </c>
    </row>
    <row r="1425" spans="2:4" ht="20.45" customHeight="1">
      <c r="B1425" s="569" t="s">
        <v>312</v>
      </c>
      <c r="C1425" s="569"/>
      <c r="D1425" s="168"/>
    </row>
    <row r="1426" spans="2:4" ht="20.45" customHeight="1">
      <c r="B1426" s="597" t="s">
        <v>123</v>
      </c>
      <c r="C1426" s="597"/>
      <c r="D1426" s="168">
        <v>7802.6</v>
      </c>
    </row>
    <row r="1427" spans="2:4" ht="18.75" customHeight="1">
      <c r="B1427" s="152"/>
      <c r="C1427" s="152"/>
      <c r="D1427" s="49"/>
    </row>
    <row r="1428" spans="2:4" ht="41.45" customHeight="1">
      <c r="B1428" s="131" t="s">
        <v>106</v>
      </c>
      <c r="C1428" s="111" t="s">
        <v>107</v>
      </c>
      <c r="D1428" s="16" t="s">
        <v>135</v>
      </c>
    </row>
    <row r="1429" spans="2:4" ht="18.75" customHeight="1">
      <c r="B1429" s="131" t="s">
        <v>108</v>
      </c>
      <c r="C1429" s="111" t="s">
        <v>271</v>
      </c>
      <c r="D1429" s="46" t="s">
        <v>8</v>
      </c>
    </row>
    <row r="1430" spans="2:4" ht="54" customHeight="1">
      <c r="B1430" s="132" t="s">
        <v>110</v>
      </c>
      <c r="C1430" s="115" t="s">
        <v>272</v>
      </c>
      <c r="D1430" s="75"/>
    </row>
    <row r="1431" spans="2:4" ht="56.45" customHeight="1">
      <c r="B1431" s="132" t="s">
        <v>112</v>
      </c>
      <c r="C1431" s="115" t="s">
        <v>273</v>
      </c>
      <c r="D1431" s="75"/>
    </row>
    <row r="1432" spans="2:4" ht="19.149999999999999" customHeight="1">
      <c r="B1432" s="132" t="s">
        <v>114</v>
      </c>
      <c r="C1432" s="115" t="s">
        <v>161</v>
      </c>
      <c r="D1432" s="75"/>
    </row>
    <row r="1433" spans="2:4" ht="70.150000000000006" customHeight="1">
      <c r="B1433" s="132" t="s">
        <v>162</v>
      </c>
      <c r="C1433" s="115" t="s">
        <v>274</v>
      </c>
      <c r="D1433" s="75"/>
    </row>
    <row r="1434" spans="2:4" ht="24" customHeight="1">
      <c r="B1434" s="574" t="s">
        <v>118</v>
      </c>
      <c r="C1434" s="574"/>
      <c r="D1434" s="75"/>
    </row>
    <row r="1435" spans="2:4" ht="19.899999999999999" customHeight="1">
      <c r="B1435" s="569" t="s">
        <v>275</v>
      </c>
      <c r="C1435" s="569"/>
      <c r="D1435" s="168">
        <v>-25</v>
      </c>
    </row>
    <row r="1436" spans="2:4" ht="19.899999999999999" customHeight="1">
      <c r="B1436" s="569" t="s">
        <v>270</v>
      </c>
      <c r="C1436" s="569"/>
      <c r="D1436" s="182"/>
    </row>
    <row r="1437" spans="2:4" ht="19.899999999999999" customHeight="1">
      <c r="B1437" s="597" t="s">
        <v>123</v>
      </c>
      <c r="C1437" s="597"/>
      <c r="D1437" s="168">
        <v>-43875.3</v>
      </c>
    </row>
    <row r="1438" spans="2:4" ht="18.75" customHeight="1">
      <c r="B1438" s="20"/>
      <c r="C1438" s="20"/>
      <c r="D1438" s="49"/>
    </row>
    <row r="1439" spans="2:4" ht="35.450000000000003" customHeight="1">
      <c r="B1439" s="131" t="s">
        <v>106</v>
      </c>
      <c r="C1439" s="111" t="s">
        <v>107</v>
      </c>
      <c r="D1439" s="29" t="s">
        <v>391</v>
      </c>
    </row>
    <row r="1440" spans="2:4" ht="41.45" customHeight="1">
      <c r="B1440" s="131" t="s">
        <v>108</v>
      </c>
      <c r="C1440" s="111" t="s">
        <v>301</v>
      </c>
      <c r="D1440" s="46" t="s">
        <v>8</v>
      </c>
    </row>
    <row r="1441" spans="2:4" ht="35.25" customHeight="1">
      <c r="B1441" s="132" t="s">
        <v>110</v>
      </c>
      <c r="C1441" s="115" t="s">
        <v>302</v>
      </c>
      <c r="D1441" s="75"/>
    </row>
    <row r="1442" spans="2:4" ht="57" customHeight="1">
      <c r="B1442" s="132" t="s">
        <v>112</v>
      </c>
      <c r="C1442" s="115" t="s">
        <v>303</v>
      </c>
      <c r="D1442" s="75"/>
    </row>
    <row r="1443" spans="2:4" ht="23.25" customHeight="1">
      <c r="B1443" s="132" t="s">
        <v>114</v>
      </c>
      <c r="C1443" s="115" t="s">
        <v>161</v>
      </c>
      <c r="D1443" s="75"/>
    </row>
    <row r="1444" spans="2:4" ht="51" customHeight="1">
      <c r="B1444" s="132" t="s">
        <v>162</v>
      </c>
      <c r="C1444" s="115" t="s">
        <v>304</v>
      </c>
      <c r="D1444" s="182"/>
    </row>
    <row r="1445" spans="2:4" ht="18.75" customHeight="1">
      <c r="B1445" s="505" t="s">
        <v>118</v>
      </c>
      <c r="C1445" s="505"/>
      <c r="D1445" s="182"/>
    </row>
    <row r="1446" spans="2:4" ht="37.9" customHeight="1">
      <c r="B1446" s="569" t="s">
        <v>305</v>
      </c>
      <c r="C1446" s="569"/>
      <c r="D1446" s="168">
        <v>35</v>
      </c>
    </row>
    <row r="1447" spans="2:4" ht="29.25" customHeight="1">
      <c r="B1447" s="597" t="s">
        <v>123</v>
      </c>
      <c r="C1447" s="597"/>
      <c r="D1447" s="168">
        <v>7263.2</v>
      </c>
    </row>
    <row r="1448" spans="2:4" ht="18.75" customHeight="1">
      <c r="B1448" s="20"/>
      <c r="C1448" s="20"/>
      <c r="D1448" s="49"/>
    </row>
    <row r="1449" spans="2:4" ht="18.75" customHeight="1">
      <c r="B1449" s="20"/>
      <c r="C1449" s="20"/>
      <c r="D1449" s="49"/>
    </row>
    <row r="1450" spans="2:4" ht="18.75" customHeight="1">
      <c r="B1450" s="131" t="s">
        <v>167</v>
      </c>
      <c r="C1450" s="637" t="s">
        <v>168</v>
      </c>
      <c r="D1450" s="637"/>
    </row>
    <row r="1451" spans="2:4" ht="18.75" customHeight="1">
      <c r="B1451" s="115" t="s">
        <v>169</v>
      </c>
      <c r="C1451" s="566" t="s">
        <v>170</v>
      </c>
      <c r="D1451" s="566"/>
    </row>
    <row r="1452" spans="2:4" ht="18.75" customHeight="1">
      <c r="B1452" s="152"/>
      <c r="C1452" s="152"/>
      <c r="D1452" s="152"/>
    </row>
    <row r="1453" spans="2:4" ht="18.75" customHeight="1">
      <c r="B1453" s="627" t="s">
        <v>171</v>
      </c>
      <c r="C1453" s="627"/>
      <c r="D1453" s="627"/>
    </row>
    <row r="1454" spans="2:4" ht="18.75" customHeight="1">
      <c r="B1454" s="20"/>
      <c r="C1454" s="20"/>
      <c r="D1454" s="49"/>
    </row>
    <row r="1455" spans="2:4" ht="54" customHeight="1">
      <c r="B1455" s="131" t="s">
        <v>106</v>
      </c>
      <c r="C1455" s="111" t="s">
        <v>169</v>
      </c>
      <c r="D1455" s="29" t="s">
        <v>5</v>
      </c>
    </row>
    <row r="1456" spans="2:4" ht="18.75" customHeight="1">
      <c r="B1456" s="131" t="s">
        <v>108</v>
      </c>
      <c r="C1456" s="111" t="s">
        <v>257</v>
      </c>
      <c r="D1456" s="46" t="s">
        <v>8</v>
      </c>
    </row>
    <row r="1457" spans="2:4" ht="73.150000000000006" customHeight="1">
      <c r="B1457" s="132" t="s">
        <v>110</v>
      </c>
      <c r="C1457" s="115" t="s">
        <v>276</v>
      </c>
      <c r="D1457" s="75"/>
    </row>
    <row r="1458" spans="2:4" ht="73.150000000000006" customHeight="1">
      <c r="B1458" s="132" t="s">
        <v>112</v>
      </c>
      <c r="C1458" s="115" t="s">
        <v>277</v>
      </c>
      <c r="D1458" s="75"/>
    </row>
    <row r="1459" spans="2:4" ht="44.45" customHeight="1">
      <c r="B1459" s="132" t="s">
        <v>114</v>
      </c>
      <c r="C1459" s="115" t="s">
        <v>161</v>
      </c>
      <c r="D1459" s="75"/>
    </row>
    <row r="1460" spans="2:4" ht="44.45" customHeight="1">
      <c r="B1460" s="132" t="s">
        <v>278</v>
      </c>
      <c r="C1460" s="115" t="s">
        <v>279</v>
      </c>
      <c r="D1460" s="75"/>
    </row>
    <row r="1461" spans="2:4" ht="28.15" customHeight="1">
      <c r="B1461" s="574" t="s">
        <v>118</v>
      </c>
      <c r="C1461" s="574"/>
      <c r="D1461" s="73"/>
    </row>
    <row r="1462" spans="2:4" ht="34.9" customHeight="1">
      <c r="B1462" s="569" t="s">
        <v>393</v>
      </c>
      <c r="C1462" s="569"/>
      <c r="D1462" s="73">
        <v>1</v>
      </c>
    </row>
    <row r="1463" spans="2:4" ht="36.6" customHeight="1">
      <c r="B1463" s="569" t="s">
        <v>281</v>
      </c>
      <c r="C1463" s="569"/>
      <c r="D1463" s="73">
        <v>1</v>
      </c>
    </row>
    <row r="1464" spans="2:4" ht="44.45" customHeight="1">
      <c r="B1464" s="569" t="s">
        <v>282</v>
      </c>
      <c r="C1464" s="569"/>
      <c r="D1464" s="73">
        <v>1</v>
      </c>
    </row>
    <row r="1465" spans="2:4" ht="24.6" customHeight="1">
      <c r="B1465" s="597" t="s">
        <v>123</v>
      </c>
      <c r="C1465" s="597"/>
      <c r="D1465" s="73">
        <v>-261.89999999999998</v>
      </c>
    </row>
    <row r="1466" spans="2:4" ht="18.75" customHeight="1">
      <c r="B1466" s="20"/>
      <c r="C1466" s="20"/>
      <c r="D1466" s="49"/>
    </row>
    <row r="1467" spans="2:4" ht="18.75" customHeight="1">
      <c r="B1467" s="131" t="s">
        <v>167</v>
      </c>
      <c r="C1467" s="637" t="s">
        <v>168</v>
      </c>
      <c r="D1467" s="637"/>
    </row>
    <row r="1468" spans="2:4" ht="18.75" customHeight="1">
      <c r="B1468" s="115" t="s">
        <v>283</v>
      </c>
      <c r="C1468" s="566" t="s">
        <v>284</v>
      </c>
      <c r="D1468" s="566"/>
    </row>
    <row r="1469" spans="2:4" ht="18.75" customHeight="1">
      <c r="B1469" s="152"/>
      <c r="C1469" s="152"/>
      <c r="D1469" s="152"/>
    </row>
    <row r="1470" spans="2:4" ht="18.75" customHeight="1">
      <c r="B1470" s="627" t="s">
        <v>171</v>
      </c>
      <c r="C1470" s="627"/>
      <c r="D1470" s="627"/>
    </row>
    <row r="1471" spans="2:4" ht="18.75" customHeight="1">
      <c r="B1471" s="20"/>
      <c r="C1471" s="20"/>
      <c r="D1471" s="49"/>
    </row>
    <row r="1472" spans="2:4" ht="40.9" customHeight="1">
      <c r="B1472" s="131" t="s">
        <v>106</v>
      </c>
      <c r="C1472" s="111" t="s">
        <v>283</v>
      </c>
      <c r="D1472" s="16" t="s">
        <v>135</v>
      </c>
    </row>
    <row r="1473" spans="2:4" ht="18.75" customHeight="1">
      <c r="B1473" s="131" t="s">
        <v>108</v>
      </c>
      <c r="C1473" s="111" t="s">
        <v>109</v>
      </c>
      <c r="D1473" s="46" t="s">
        <v>8</v>
      </c>
    </row>
    <row r="1474" spans="2:4" ht="45.6" customHeight="1">
      <c r="B1474" s="132" t="s">
        <v>110</v>
      </c>
      <c r="C1474" s="115" t="s">
        <v>285</v>
      </c>
      <c r="D1474" s="75"/>
    </row>
    <row r="1475" spans="2:4" ht="75.599999999999994" customHeight="1">
      <c r="B1475" s="132" t="s">
        <v>112</v>
      </c>
      <c r="C1475" s="115" t="s">
        <v>286</v>
      </c>
      <c r="D1475" s="75"/>
    </row>
    <row r="1476" spans="2:4" ht="45.6" customHeight="1">
      <c r="B1476" s="132" t="s">
        <v>114</v>
      </c>
      <c r="C1476" s="115" t="s">
        <v>115</v>
      </c>
      <c r="D1476" s="75"/>
    </row>
    <row r="1477" spans="2:4" ht="64.900000000000006" customHeight="1">
      <c r="B1477" s="132" t="s">
        <v>116</v>
      </c>
      <c r="C1477" s="115" t="s">
        <v>193</v>
      </c>
      <c r="D1477" s="75"/>
    </row>
    <row r="1478" spans="2:4" ht="25.9" customHeight="1">
      <c r="B1478" s="574" t="s">
        <v>118</v>
      </c>
      <c r="C1478" s="574"/>
      <c r="D1478" s="75"/>
    </row>
    <row r="1479" spans="2:4" ht="24" customHeight="1">
      <c r="B1479" s="569" t="s">
        <v>288</v>
      </c>
      <c r="C1479" s="569"/>
      <c r="D1479" s="169"/>
    </row>
    <row r="1480" spans="2:4" ht="24" customHeight="1">
      <c r="B1480" s="569" t="s">
        <v>156</v>
      </c>
      <c r="C1480" s="569"/>
      <c r="D1480" s="168">
        <v>-248</v>
      </c>
    </row>
    <row r="1481" spans="2:4" ht="24" customHeight="1">
      <c r="B1481" s="569" t="s">
        <v>119</v>
      </c>
      <c r="C1481" s="569"/>
      <c r="D1481" s="168">
        <v>-149</v>
      </c>
    </row>
    <row r="1482" spans="2:4" ht="24" customHeight="1">
      <c r="B1482" s="569" t="s">
        <v>120</v>
      </c>
      <c r="C1482" s="569"/>
      <c r="D1482" s="168">
        <v>-99</v>
      </c>
    </row>
    <row r="1483" spans="2:4" ht="24" customHeight="1">
      <c r="B1483" s="569" t="s">
        <v>157</v>
      </c>
      <c r="C1483" s="569"/>
      <c r="D1483" s="168"/>
    </row>
    <row r="1484" spans="2:4" ht="24" customHeight="1">
      <c r="B1484" s="597" t="s">
        <v>123</v>
      </c>
      <c r="C1484" s="597"/>
      <c r="D1484" s="168">
        <v>-22755.200000000001</v>
      </c>
    </row>
    <row r="1485" spans="2:4" ht="18.75" customHeight="1">
      <c r="B1485" s="152"/>
      <c r="C1485" s="152"/>
      <c r="D1485" s="49"/>
    </row>
    <row r="1486" spans="2:4" ht="18.75" customHeight="1">
      <c r="B1486" s="152"/>
      <c r="C1486" s="152"/>
      <c r="D1486" s="49"/>
    </row>
    <row r="1487" spans="2:4" ht="60.6" customHeight="1">
      <c r="B1487" s="131" t="s">
        <v>106</v>
      </c>
      <c r="C1487" s="111" t="s">
        <v>283</v>
      </c>
      <c r="D1487" s="29" t="s">
        <v>5</v>
      </c>
    </row>
    <row r="1488" spans="2:4" ht="18.75" customHeight="1">
      <c r="B1488" s="131" t="s">
        <v>108</v>
      </c>
      <c r="C1488" s="111" t="s">
        <v>289</v>
      </c>
      <c r="D1488" s="46" t="s">
        <v>8</v>
      </c>
    </row>
    <row r="1489" spans="2:4" ht="47.45" customHeight="1">
      <c r="B1489" s="132" t="s">
        <v>110</v>
      </c>
      <c r="C1489" s="115" t="s">
        <v>290</v>
      </c>
      <c r="D1489" s="75"/>
    </row>
    <row r="1490" spans="2:4" ht="86.25" customHeight="1">
      <c r="B1490" s="132" t="s">
        <v>112</v>
      </c>
      <c r="C1490" s="115" t="s">
        <v>291</v>
      </c>
      <c r="D1490" s="75"/>
    </row>
    <row r="1491" spans="2:4" ht="47.45" customHeight="1">
      <c r="B1491" s="132" t="s">
        <v>114</v>
      </c>
      <c r="C1491" s="115" t="s">
        <v>161</v>
      </c>
      <c r="D1491" s="75"/>
    </row>
    <row r="1492" spans="2:4" ht="47.45" customHeight="1">
      <c r="B1492" s="132" t="s">
        <v>162</v>
      </c>
      <c r="C1492" s="115" t="s">
        <v>292</v>
      </c>
      <c r="D1492" s="75"/>
    </row>
    <row r="1493" spans="2:4" ht="26.45" customHeight="1">
      <c r="B1493" s="574" t="s">
        <v>118</v>
      </c>
      <c r="C1493" s="574"/>
      <c r="D1493" s="75"/>
    </row>
    <row r="1494" spans="2:4" ht="47.45" customHeight="1">
      <c r="B1494" s="569" t="s">
        <v>293</v>
      </c>
      <c r="C1494" s="569"/>
      <c r="D1494" s="75"/>
    </row>
    <row r="1495" spans="2:4" ht="58.9" customHeight="1">
      <c r="B1495" s="569" t="s">
        <v>294</v>
      </c>
      <c r="C1495" s="569"/>
      <c r="D1495" s="73">
        <v>-321</v>
      </c>
    </row>
    <row r="1496" spans="2:4" ht="25.9" customHeight="1">
      <c r="B1496" s="569" t="s">
        <v>295</v>
      </c>
      <c r="C1496" s="569"/>
      <c r="D1496" s="73">
        <v>429</v>
      </c>
    </row>
    <row r="1497" spans="2:4" ht="25.9" customHeight="1">
      <c r="B1497" s="597" t="s">
        <v>123</v>
      </c>
      <c r="C1497" s="597"/>
      <c r="D1497" s="73">
        <v>56035.1</v>
      </c>
    </row>
    <row r="1498" spans="2:4" ht="18.75" customHeight="1">
      <c r="B1498" s="152"/>
      <c r="C1498" s="152"/>
      <c r="D1498" s="49"/>
    </row>
    <row r="1499" spans="2:4">
      <c r="B1499" s="158"/>
      <c r="C1499" s="158"/>
      <c r="D1499" s="191"/>
    </row>
    <row r="1500" spans="2:4">
      <c r="D1500" s="179" t="s">
        <v>199</v>
      </c>
    </row>
    <row r="1501" spans="2:4" ht="23.25" customHeight="1">
      <c r="B1501" s="620" t="s">
        <v>243</v>
      </c>
      <c r="C1501" s="620"/>
      <c r="D1501" s="620"/>
    </row>
    <row r="1502" spans="2:4" ht="18" customHeight="1"/>
    <row r="1503" spans="2:4" ht="24" customHeight="1">
      <c r="B1503" s="150" t="s">
        <v>103</v>
      </c>
      <c r="C1503" s="635" t="s">
        <v>104</v>
      </c>
      <c r="D1503" s="636"/>
    </row>
    <row r="1504" spans="2:4" ht="24" customHeight="1">
      <c r="B1504" s="9">
        <v>1146</v>
      </c>
      <c r="C1504" s="640" t="s">
        <v>12</v>
      </c>
      <c r="D1504" s="641"/>
    </row>
    <row r="1505" spans="2:4" ht="18" customHeight="1"/>
    <row r="1506" spans="2:4" ht="18" customHeight="1">
      <c r="B1506" s="157" t="s">
        <v>171</v>
      </c>
    </row>
    <row r="1507" spans="2:4" ht="18" customHeight="1"/>
    <row r="1508" spans="2:4" ht="39" customHeight="1">
      <c r="B1508" s="155" t="s">
        <v>106</v>
      </c>
      <c r="C1508" s="155" t="s">
        <v>107</v>
      </c>
      <c r="D1508" s="16" t="s">
        <v>135</v>
      </c>
    </row>
    <row r="1509" spans="2:4" ht="18" customHeight="1">
      <c r="B1509" s="155" t="s">
        <v>108</v>
      </c>
      <c r="C1509" s="155" t="s">
        <v>109</v>
      </c>
      <c r="D1509" s="46" t="s">
        <v>8</v>
      </c>
    </row>
    <row r="1510" spans="2:4" ht="27" customHeight="1">
      <c r="B1510" s="9" t="s">
        <v>110</v>
      </c>
      <c r="C1510" s="9" t="s">
        <v>111</v>
      </c>
      <c r="D1510" s="5"/>
    </row>
    <row r="1511" spans="2:4" ht="53.25" customHeight="1">
      <c r="B1511" s="9" t="s">
        <v>112</v>
      </c>
      <c r="C1511" s="9" t="s">
        <v>113</v>
      </c>
      <c r="D1511" s="5"/>
    </row>
    <row r="1512" spans="2:4" ht="33.75" customHeight="1">
      <c r="B1512" s="9" t="s">
        <v>114</v>
      </c>
      <c r="C1512" s="9" t="s">
        <v>115</v>
      </c>
      <c r="D1512" s="5"/>
    </row>
    <row r="1513" spans="2:4" ht="54.75" customHeight="1">
      <c r="B1513" s="9" t="s">
        <v>116</v>
      </c>
      <c r="C1513" s="9" t="s">
        <v>192</v>
      </c>
      <c r="D1513" s="5"/>
    </row>
    <row r="1514" spans="2:4" ht="18" customHeight="1">
      <c r="B1514" s="574" t="s">
        <v>118</v>
      </c>
      <c r="C1514" s="574"/>
      <c r="D1514" s="5"/>
    </row>
    <row r="1515" spans="2:4" ht="18" customHeight="1">
      <c r="B1515" s="569" t="s">
        <v>307</v>
      </c>
      <c r="C1515" s="569"/>
      <c r="D1515" s="73">
        <v>-10</v>
      </c>
    </row>
    <row r="1516" spans="2:4" ht="18" customHeight="1">
      <c r="B1516" s="569" t="s">
        <v>344</v>
      </c>
      <c r="C1516" s="569"/>
      <c r="D1516" s="73">
        <v>-525</v>
      </c>
    </row>
    <row r="1517" spans="2:4" ht="18" customHeight="1">
      <c r="B1517" s="569" t="s">
        <v>119</v>
      </c>
      <c r="C1517" s="569"/>
      <c r="D1517" s="73">
        <v>-315</v>
      </c>
    </row>
    <row r="1518" spans="2:4" ht="18" customHeight="1">
      <c r="B1518" s="569" t="s">
        <v>120</v>
      </c>
      <c r="C1518" s="569"/>
      <c r="D1518" s="73">
        <v>-210</v>
      </c>
    </row>
    <row r="1519" spans="2:4" ht="18" customHeight="1">
      <c r="B1519" s="569" t="s">
        <v>121</v>
      </c>
      <c r="C1519" s="569"/>
      <c r="D1519" s="73">
        <v>-536</v>
      </c>
    </row>
    <row r="1520" spans="2:4" ht="18" customHeight="1">
      <c r="B1520" s="569" t="s">
        <v>122</v>
      </c>
      <c r="C1520" s="569"/>
      <c r="D1520" s="73">
        <v>0</v>
      </c>
    </row>
    <row r="1521" spans="2:4" s="81" customFormat="1" ht="18" customHeight="1">
      <c r="B1521" s="626" t="s">
        <v>123</v>
      </c>
      <c r="C1521" s="626"/>
      <c r="D1521" s="80">
        <v>-252186.1</v>
      </c>
    </row>
    <row r="1522" spans="2:4" ht="18" customHeight="1">
      <c r="B1522" s="49"/>
      <c r="C1522" s="49"/>
      <c r="D1522" s="49"/>
    </row>
    <row r="1523" spans="2:4" ht="39" customHeight="1">
      <c r="B1523" s="155" t="s">
        <v>106</v>
      </c>
      <c r="C1523" s="155" t="s">
        <v>107</v>
      </c>
      <c r="D1523" s="16" t="s">
        <v>135</v>
      </c>
    </row>
    <row r="1524" spans="2:4" ht="35.25" customHeight="1">
      <c r="B1524" s="155" t="s">
        <v>108</v>
      </c>
      <c r="C1524" s="155" t="s">
        <v>124</v>
      </c>
      <c r="D1524" s="46" t="s">
        <v>8</v>
      </c>
    </row>
    <row r="1525" spans="2:4" ht="33.75" customHeight="1">
      <c r="B1525" s="9" t="s">
        <v>110</v>
      </c>
      <c r="C1525" s="9" t="s">
        <v>126</v>
      </c>
      <c r="D1525" s="5"/>
    </row>
    <row r="1526" spans="2:4" ht="68.25" customHeight="1">
      <c r="B1526" s="9" t="s">
        <v>112</v>
      </c>
      <c r="C1526" s="9" t="s">
        <v>180</v>
      </c>
      <c r="D1526" s="5"/>
    </row>
    <row r="1527" spans="2:4" ht="28.5" customHeight="1">
      <c r="B1527" s="9" t="s">
        <v>114</v>
      </c>
      <c r="C1527" s="9" t="s">
        <v>115</v>
      </c>
      <c r="D1527" s="5"/>
    </row>
    <row r="1528" spans="2:4" ht="54" customHeight="1">
      <c r="B1528" s="9" t="s">
        <v>116</v>
      </c>
      <c r="C1528" s="9" t="s">
        <v>192</v>
      </c>
      <c r="D1528" s="5"/>
    </row>
    <row r="1529" spans="2:4" ht="18" customHeight="1">
      <c r="B1529" s="574" t="s">
        <v>118</v>
      </c>
      <c r="C1529" s="574"/>
      <c r="D1529" s="5"/>
    </row>
    <row r="1530" spans="2:4" ht="18" customHeight="1">
      <c r="B1530" s="569" t="s">
        <v>309</v>
      </c>
      <c r="C1530" s="569"/>
      <c r="D1530" s="73">
        <v>19</v>
      </c>
    </row>
    <row r="1531" spans="2:4" ht="18" customHeight="1">
      <c r="B1531" s="575" t="s">
        <v>182</v>
      </c>
      <c r="C1531" s="575"/>
      <c r="D1531" s="73">
        <v>-304</v>
      </c>
    </row>
    <row r="1532" spans="2:4" ht="18" customHeight="1">
      <c r="B1532" s="575" t="s">
        <v>119</v>
      </c>
      <c r="C1532" s="575"/>
      <c r="D1532" s="73">
        <v>-182</v>
      </c>
    </row>
    <row r="1533" spans="2:4" ht="18" customHeight="1">
      <c r="B1533" s="575" t="s">
        <v>120</v>
      </c>
      <c r="C1533" s="575"/>
      <c r="D1533" s="73">
        <v>-122</v>
      </c>
    </row>
    <row r="1534" spans="2:4" ht="18" customHeight="1">
      <c r="B1534" s="575" t="s">
        <v>122</v>
      </c>
      <c r="C1534" s="575"/>
      <c r="D1534" s="73">
        <v>0</v>
      </c>
    </row>
    <row r="1535" spans="2:4" s="81" customFormat="1" ht="18" customHeight="1">
      <c r="B1535" s="625" t="s">
        <v>123</v>
      </c>
      <c r="C1535" s="625"/>
      <c r="D1535" s="80">
        <v>-104786.2</v>
      </c>
    </row>
    <row r="1536" spans="2:4" ht="18" customHeight="1">
      <c r="B1536" s="49"/>
      <c r="C1536" s="49"/>
      <c r="D1536" s="49"/>
    </row>
    <row r="1537" spans="2:4" ht="39.6" customHeight="1">
      <c r="B1537" s="155" t="s">
        <v>106</v>
      </c>
      <c r="C1537" s="155" t="s">
        <v>107</v>
      </c>
      <c r="D1537" s="16" t="s">
        <v>135</v>
      </c>
    </row>
    <row r="1538" spans="2:4" ht="18" customHeight="1">
      <c r="B1538" s="155" t="s">
        <v>108</v>
      </c>
      <c r="C1538" s="155" t="s">
        <v>130</v>
      </c>
      <c r="D1538" s="46" t="s">
        <v>8</v>
      </c>
    </row>
    <row r="1539" spans="2:4" ht="27" customHeight="1">
      <c r="B1539" s="9" t="s">
        <v>125</v>
      </c>
      <c r="C1539" s="9" t="s">
        <v>183</v>
      </c>
      <c r="D1539" s="5"/>
    </row>
    <row r="1540" spans="2:4" ht="58.5" customHeight="1">
      <c r="B1540" s="9" t="s">
        <v>127</v>
      </c>
      <c r="C1540" s="9" t="s">
        <v>184</v>
      </c>
      <c r="D1540" s="5"/>
    </row>
    <row r="1541" spans="2:4" ht="29.25" customHeight="1">
      <c r="B1541" s="9" t="s">
        <v>371</v>
      </c>
      <c r="C1541" s="9" t="s">
        <v>115</v>
      </c>
      <c r="D1541" s="5"/>
    </row>
    <row r="1542" spans="2:4" ht="56.25" customHeight="1">
      <c r="B1542" s="9" t="s">
        <v>544</v>
      </c>
      <c r="C1542" s="9" t="s">
        <v>192</v>
      </c>
      <c r="D1542" s="5"/>
    </row>
    <row r="1543" spans="2:4" ht="18" customHeight="1">
      <c r="B1543" s="574" t="s">
        <v>118</v>
      </c>
      <c r="C1543" s="574"/>
      <c r="D1543" s="5"/>
    </row>
    <row r="1544" spans="2:4" ht="18" customHeight="1">
      <c r="B1544" s="569" t="s">
        <v>310</v>
      </c>
      <c r="C1544" s="569"/>
      <c r="D1544" s="73">
        <v>0</v>
      </c>
    </row>
    <row r="1545" spans="2:4" ht="18" customHeight="1">
      <c r="B1545" s="575" t="s">
        <v>185</v>
      </c>
      <c r="C1545" s="575"/>
      <c r="D1545" s="73">
        <v>-439</v>
      </c>
    </row>
    <row r="1546" spans="2:4" ht="18" customHeight="1">
      <c r="B1546" s="575" t="s">
        <v>119</v>
      </c>
      <c r="C1546" s="575"/>
      <c r="D1546" s="73">
        <v>263</v>
      </c>
    </row>
    <row r="1547" spans="2:4" ht="18" customHeight="1">
      <c r="B1547" s="575" t="s">
        <v>120</v>
      </c>
      <c r="C1547" s="575"/>
      <c r="D1547" s="73">
        <v>-176</v>
      </c>
    </row>
    <row r="1548" spans="2:4" ht="18" customHeight="1">
      <c r="B1548" s="575" t="s">
        <v>122</v>
      </c>
      <c r="C1548" s="575"/>
      <c r="D1548" s="73">
        <v>0</v>
      </c>
    </row>
    <row r="1549" spans="2:4" s="81" customFormat="1" ht="18" customHeight="1">
      <c r="B1549" s="625" t="s">
        <v>123</v>
      </c>
      <c r="C1549" s="625"/>
      <c r="D1549" s="80">
        <v>-140885.6</v>
      </c>
    </row>
    <row r="1551" spans="2:4" ht="51.75">
      <c r="B1551" s="131" t="s">
        <v>106</v>
      </c>
      <c r="C1551" s="111" t="s">
        <v>107</v>
      </c>
      <c r="D1551" s="29" t="s">
        <v>5</v>
      </c>
    </row>
    <row r="1552" spans="2:4">
      <c r="B1552" s="131" t="s">
        <v>108</v>
      </c>
      <c r="C1552" s="111" t="s">
        <v>257</v>
      </c>
      <c r="D1552" s="46" t="s">
        <v>8</v>
      </c>
    </row>
    <row r="1553" spans="2:4" ht="51.75">
      <c r="B1553" s="132" t="s">
        <v>110</v>
      </c>
      <c r="C1553" s="115" t="s">
        <v>258</v>
      </c>
      <c r="D1553" s="173"/>
    </row>
    <row r="1554" spans="2:4" ht="51.75">
      <c r="B1554" s="132" t="s">
        <v>112</v>
      </c>
      <c r="C1554" s="115" t="s">
        <v>259</v>
      </c>
      <c r="D1554" s="173"/>
    </row>
    <row r="1555" spans="2:4">
      <c r="B1555" s="132" t="s">
        <v>114</v>
      </c>
      <c r="C1555" s="115" t="s">
        <v>161</v>
      </c>
      <c r="D1555" s="173"/>
    </row>
    <row r="1556" spans="2:4" ht="34.5">
      <c r="B1556" s="132" t="s">
        <v>162</v>
      </c>
      <c r="C1556" s="115" t="s">
        <v>173</v>
      </c>
      <c r="D1556" s="173"/>
    </row>
    <row r="1557" spans="2:4">
      <c r="B1557" s="574" t="s">
        <v>118</v>
      </c>
      <c r="C1557" s="574"/>
      <c r="D1557" s="73"/>
    </row>
    <row r="1558" spans="2:4">
      <c r="B1558" s="569" t="s">
        <v>260</v>
      </c>
      <c r="C1558" s="569"/>
      <c r="D1558" s="73">
        <v>-10</v>
      </c>
    </row>
    <row r="1559" spans="2:4">
      <c r="B1559" s="569" t="s">
        <v>261</v>
      </c>
      <c r="C1559" s="569"/>
      <c r="D1559" s="73">
        <v>-2</v>
      </c>
    </row>
    <row r="1560" spans="2:4">
      <c r="B1560" s="569" t="s">
        <v>119</v>
      </c>
      <c r="C1560" s="569"/>
      <c r="D1560" s="73">
        <v>-2</v>
      </c>
    </row>
    <row r="1561" spans="2:4">
      <c r="B1561" s="569" t="s">
        <v>120</v>
      </c>
      <c r="C1561" s="569"/>
      <c r="D1561" s="73"/>
    </row>
    <row r="1562" spans="2:4">
      <c r="B1562" s="569" t="s">
        <v>262</v>
      </c>
      <c r="C1562" s="569"/>
      <c r="D1562" s="73">
        <v>91</v>
      </c>
    </row>
    <row r="1563" spans="2:4">
      <c r="B1563" s="569" t="s">
        <v>165</v>
      </c>
      <c r="C1563" s="569"/>
      <c r="D1563" s="73">
        <v>-85</v>
      </c>
    </row>
    <row r="1564" spans="2:4">
      <c r="B1564" s="569" t="s">
        <v>166</v>
      </c>
      <c r="C1564" s="569"/>
      <c r="D1564" s="73">
        <v>176</v>
      </c>
    </row>
    <row r="1565" spans="2:4">
      <c r="B1565" s="597" t="s">
        <v>123</v>
      </c>
      <c r="C1565" s="597"/>
      <c r="D1565" s="73">
        <v>7443.8</v>
      </c>
    </row>
    <row r="1567" spans="2:4" ht="34.5">
      <c r="B1567" s="155" t="s">
        <v>106</v>
      </c>
      <c r="C1567" s="155" t="s">
        <v>107</v>
      </c>
      <c r="D1567" s="16" t="s">
        <v>135</v>
      </c>
    </row>
    <row r="1568" spans="2:4">
      <c r="B1568" s="155" t="s">
        <v>108</v>
      </c>
      <c r="C1568" s="155" t="s">
        <v>158</v>
      </c>
      <c r="D1568" s="46" t="s">
        <v>8</v>
      </c>
    </row>
    <row r="1569" spans="2:4" ht="34.5">
      <c r="B1569" s="9" t="s">
        <v>110</v>
      </c>
      <c r="C1569" s="9" t="s">
        <v>159</v>
      </c>
      <c r="D1569" s="5"/>
    </row>
    <row r="1570" spans="2:4" ht="51.75">
      <c r="B1570" s="9" t="s">
        <v>112</v>
      </c>
      <c r="C1570" s="9" t="s">
        <v>160</v>
      </c>
      <c r="D1570" s="5"/>
    </row>
    <row r="1571" spans="2:4">
      <c r="B1571" s="9" t="s">
        <v>114</v>
      </c>
      <c r="C1571" s="9" t="s">
        <v>161</v>
      </c>
      <c r="D1571" s="5"/>
    </row>
    <row r="1572" spans="2:4" ht="34.5">
      <c r="B1572" s="9" t="s">
        <v>162</v>
      </c>
      <c r="C1572" s="9" t="s">
        <v>163</v>
      </c>
      <c r="D1572" s="5"/>
    </row>
    <row r="1573" spans="2:4">
      <c r="B1573" s="584" t="s">
        <v>118</v>
      </c>
      <c r="C1573" s="586"/>
      <c r="D1573" s="5"/>
    </row>
    <row r="1574" spans="2:4">
      <c r="B1574" s="575" t="s">
        <v>164</v>
      </c>
      <c r="C1574" s="575"/>
      <c r="D1574" s="73">
        <v>-133</v>
      </c>
    </row>
    <row r="1575" spans="2:4">
      <c r="B1575" s="575" t="s">
        <v>165</v>
      </c>
      <c r="C1575" s="575"/>
      <c r="D1575" s="73">
        <v>-20</v>
      </c>
    </row>
    <row r="1576" spans="2:4">
      <c r="B1576" s="575" t="s">
        <v>166</v>
      </c>
      <c r="C1576" s="575"/>
      <c r="D1576" s="73">
        <v>-113</v>
      </c>
    </row>
    <row r="1577" spans="2:4">
      <c r="B1577" s="575" t="s">
        <v>123</v>
      </c>
      <c r="C1577" s="575"/>
      <c r="D1577" s="73">
        <v>-20729.900000000001</v>
      </c>
    </row>
    <row r="1579" spans="2:4" ht="34.5">
      <c r="B1579" s="131" t="s">
        <v>106</v>
      </c>
      <c r="C1579" s="111" t="s">
        <v>107</v>
      </c>
      <c r="D1579" s="29" t="s">
        <v>391</v>
      </c>
    </row>
    <row r="1580" spans="2:4">
      <c r="B1580" s="131" t="s">
        <v>108</v>
      </c>
      <c r="C1580" s="111" t="s">
        <v>265</v>
      </c>
      <c r="D1580" s="46" t="s">
        <v>8</v>
      </c>
    </row>
    <row r="1581" spans="2:4" ht="86.25">
      <c r="B1581" s="132" t="s">
        <v>110</v>
      </c>
      <c r="C1581" s="115" t="s">
        <v>266</v>
      </c>
      <c r="D1581" s="173"/>
    </row>
    <row r="1582" spans="2:4" ht="69">
      <c r="B1582" s="132" t="s">
        <v>112</v>
      </c>
      <c r="C1582" s="115" t="s">
        <v>267</v>
      </c>
      <c r="D1582" s="173"/>
    </row>
    <row r="1583" spans="2:4">
      <c r="B1583" s="132" t="s">
        <v>114</v>
      </c>
      <c r="C1583" s="115" t="s">
        <v>161</v>
      </c>
      <c r="D1583" s="173"/>
    </row>
    <row r="1584" spans="2:4" ht="51.75">
      <c r="B1584" s="132" t="s">
        <v>162</v>
      </c>
      <c r="C1584" s="115" t="s">
        <v>268</v>
      </c>
      <c r="D1584" s="173"/>
    </row>
    <row r="1585" spans="2:4">
      <c r="B1585" s="574" t="s">
        <v>118</v>
      </c>
      <c r="C1585" s="574"/>
      <c r="D1585" s="173"/>
    </row>
    <row r="1586" spans="2:4">
      <c r="B1586" s="569" t="s">
        <v>269</v>
      </c>
      <c r="C1586" s="569"/>
      <c r="D1586" s="73">
        <v>46</v>
      </c>
    </row>
    <row r="1587" spans="2:4">
      <c r="B1587" s="569" t="s">
        <v>312</v>
      </c>
      <c r="C1587" s="569"/>
      <c r="D1587" s="73">
        <v>0</v>
      </c>
    </row>
    <row r="1588" spans="2:4">
      <c r="B1588" s="597" t="s">
        <v>123</v>
      </c>
      <c r="C1588" s="597"/>
      <c r="D1588" s="73">
        <v>7750.4</v>
      </c>
    </row>
    <row r="1589" spans="2:4">
      <c r="B1589" s="152"/>
      <c r="C1589" s="152"/>
    </row>
    <row r="1590" spans="2:4" ht="41.25" customHeight="1">
      <c r="B1590" s="131" t="s">
        <v>106</v>
      </c>
      <c r="C1590" s="111" t="s">
        <v>107</v>
      </c>
      <c r="D1590" s="16" t="s">
        <v>135</v>
      </c>
    </row>
    <row r="1591" spans="2:4" ht="20.25" customHeight="1">
      <c r="B1591" s="131" t="s">
        <v>108</v>
      </c>
      <c r="C1591" s="111" t="s">
        <v>271</v>
      </c>
      <c r="D1591" s="46" t="s">
        <v>8</v>
      </c>
    </row>
    <row r="1592" spans="2:4" ht="57.75" customHeight="1">
      <c r="B1592" s="132" t="s">
        <v>110</v>
      </c>
      <c r="C1592" s="115" t="s">
        <v>272</v>
      </c>
      <c r="D1592" s="173"/>
    </row>
    <row r="1593" spans="2:4" ht="58.5" customHeight="1">
      <c r="B1593" s="132" t="s">
        <v>112</v>
      </c>
      <c r="C1593" s="115" t="s">
        <v>273</v>
      </c>
      <c r="D1593" s="173"/>
    </row>
    <row r="1594" spans="2:4" ht="22.9" customHeight="1">
      <c r="B1594" s="132" t="s">
        <v>114</v>
      </c>
      <c r="C1594" s="115" t="s">
        <v>161</v>
      </c>
      <c r="D1594" s="173"/>
    </row>
    <row r="1595" spans="2:4" ht="72" customHeight="1">
      <c r="B1595" s="132" t="s">
        <v>162</v>
      </c>
      <c r="C1595" s="115" t="s">
        <v>274</v>
      </c>
      <c r="D1595" s="173"/>
    </row>
    <row r="1596" spans="2:4" ht="25.5" customHeight="1">
      <c r="B1596" s="574" t="s">
        <v>118</v>
      </c>
      <c r="C1596" s="574"/>
      <c r="D1596" s="173"/>
    </row>
    <row r="1597" spans="2:4" ht="21.75" customHeight="1">
      <c r="B1597" s="569" t="s">
        <v>275</v>
      </c>
      <c r="C1597" s="569"/>
      <c r="D1597" s="73">
        <v>-34</v>
      </c>
    </row>
    <row r="1598" spans="2:4" ht="21.75" customHeight="1">
      <c r="B1598" s="569" t="s">
        <v>270</v>
      </c>
      <c r="C1598" s="569"/>
      <c r="D1598" s="73">
        <v>0</v>
      </c>
    </row>
    <row r="1599" spans="2:4" ht="21.75" customHeight="1">
      <c r="B1599" s="597" t="s">
        <v>123</v>
      </c>
      <c r="C1599" s="597"/>
      <c r="D1599" s="80">
        <v>-84073.8</v>
      </c>
    </row>
    <row r="1601" spans="2:4" ht="51.75">
      <c r="B1601" s="159" t="s">
        <v>106</v>
      </c>
      <c r="C1601" s="160" t="s">
        <v>107</v>
      </c>
      <c r="D1601" s="64" t="s">
        <v>5</v>
      </c>
    </row>
    <row r="1602" spans="2:4">
      <c r="B1602" s="159" t="s">
        <v>108</v>
      </c>
      <c r="C1602" s="160" t="s">
        <v>301</v>
      </c>
      <c r="D1602" s="165" t="s">
        <v>178</v>
      </c>
    </row>
    <row r="1603" spans="2:4" ht="34.5">
      <c r="B1603" s="161" t="s">
        <v>110</v>
      </c>
      <c r="C1603" s="162" t="s">
        <v>302</v>
      </c>
      <c r="D1603" s="183"/>
    </row>
    <row r="1604" spans="2:4" ht="69">
      <c r="B1604" s="161" t="s">
        <v>112</v>
      </c>
      <c r="C1604" s="162" t="s">
        <v>303</v>
      </c>
      <c r="D1604" s="183"/>
    </row>
    <row r="1605" spans="2:4">
      <c r="B1605" s="161" t="s">
        <v>114</v>
      </c>
      <c r="C1605" s="162" t="s">
        <v>161</v>
      </c>
      <c r="D1605" s="183"/>
    </row>
    <row r="1606" spans="2:4" ht="86.25">
      <c r="B1606" s="161" t="s">
        <v>162</v>
      </c>
      <c r="C1606" s="162" t="s">
        <v>304</v>
      </c>
      <c r="D1606" s="183"/>
    </row>
    <row r="1607" spans="2:4">
      <c r="B1607" s="656" t="s">
        <v>118</v>
      </c>
      <c r="C1607" s="656"/>
      <c r="D1607" s="183"/>
    </row>
    <row r="1608" spans="2:4">
      <c r="B1608" s="599" t="s">
        <v>305</v>
      </c>
      <c r="C1608" s="599"/>
      <c r="D1608" s="73">
        <v>1</v>
      </c>
    </row>
    <row r="1609" spans="2:4">
      <c r="B1609" s="655" t="s">
        <v>123</v>
      </c>
      <c r="C1609" s="655"/>
      <c r="D1609" s="73">
        <v>-743.6</v>
      </c>
    </row>
    <row r="1611" spans="2:4">
      <c r="B1611" s="150" t="s">
        <v>103</v>
      </c>
      <c r="C1611" s="635" t="s">
        <v>104</v>
      </c>
      <c r="D1611" s="636"/>
    </row>
    <row r="1612" spans="2:4">
      <c r="B1612" s="9">
        <v>1148</v>
      </c>
      <c r="C1612" s="575" t="s">
        <v>170</v>
      </c>
      <c r="D1612" s="575"/>
    </row>
    <row r="1614" spans="2:4">
      <c r="B1614" s="648" t="s">
        <v>171</v>
      </c>
      <c r="C1614" s="648"/>
      <c r="D1614" s="648"/>
    </row>
    <row r="1616" spans="2:4" ht="34.5">
      <c r="B1616" s="65" t="s">
        <v>106</v>
      </c>
      <c r="C1616" s="65" t="s">
        <v>169</v>
      </c>
      <c r="D1616" s="29" t="s">
        <v>391</v>
      </c>
    </row>
    <row r="1617" spans="2:4">
      <c r="B1617" s="65" t="s">
        <v>108</v>
      </c>
      <c r="C1617" s="65" t="s">
        <v>109</v>
      </c>
      <c r="D1617" s="46" t="s">
        <v>8</v>
      </c>
    </row>
    <row r="1618" spans="2:4">
      <c r="B1618" s="132" t="s">
        <v>110</v>
      </c>
      <c r="C1618" s="115" t="s">
        <v>346</v>
      </c>
      <c r="D1618" s="173"/>
    </row>
    <row r="1619" spans="2:4" ht="51.75">
      <c r="B1619" s="132" t="s">
        <v>112</v>
      </c>
      <c r="C1619" s="115" t="s">
        <v>347</v>
      </c>
      <c r="D1619" s="173"/>
    </row>
    <row r="1620" spans="2:4">
      <c r="B1620" s="132" t="s">
        <v>114</v>
      </c>
      <c r="C1620" s="115" t="s">
        <v>115</v>
      </c>
      <c r="D1620" s="173"/>
    </row>
    <row r="1621" spans="2:4" ht="51.75">
      <c r="B1621" s="132" t="s">
        <v>116</v>
      </c>
      <c r="C1621" s="115" t="s">
        <v>348</v>
      </c>
      <c r="D1621" s="173"/>
    </row>
    <row r="1622" spans="2:4">
      <c r="B1622" s="505" t="s">
        <v>118</v>
      </c>
      <c r="C1622" s="505"/>
      <c r="D1622" s="173"/>
    </row>
    <row r="1623" spans="2:4" ht="17.25" customHeight="1">
      <c r="B1623" s="569" t="s">
        <v>349</v>
      </c>
      <c r="C1623" s="569"/>
      <c r="D1623" s="73">
        <v>0</v>
      </c>
    </row>
    <row r="1624" spans="2:4">
      <c r="B1624" s="569" t="s">
        <v>350</v>
      </c>
      <c r="C1624" s="569"/>
      <c r="D1624" s="73">
        <v>0</v>
      </c>
    </row>
    <row r="1625" spans="2:4">
      <c r="B1625" s="569" t="s">
        <v>119</v>
      </c>
      <c r="C1625" s="569"/>
      <c r="D1625" s="73">
        <v>0</v>
      </c>
    </row>
    <row r="1626" spans="2:4">
      <c r="B1626" s="569" t="s">
        <v>120</v>
      </c>
      <c r="C1626" s="569"/>
      <c r="D1626" s="73">
        <v>0</v>
      </c>
    </row>
    <row r="1627" spans="2:4" ht="17.25" customHeight="1">
      <c r="B1627" s="597" t="s">
        <v>123</v>
      </c>
      <c r="C1627" s="597"/>
      <c r="D1627" s="73">
        <v>6708</v>
      </c>
    </row>
    <row r="1629" spans="2:4" ht="34.5">
      <c r="B1629" s="131" t="s">
        <v>106</v>
      </c>
      <c r="C1629" s="111" t="s">
        <v>169</v>
      </c>
      <c r="D1629" s="29" t="s">
        <v>391</v>
      </c>
    </row>
    <row r="1630" spans="2:4">
      <c r="B1630" s="131" t="s">
        <v>108</v>
      </c>
      <c r="C1630" s="111" t="s">
        <v>257</v>
      </c>
      <c r="D1630" s="46" t="s">
        <v>8</v>
      </c>
    </row>
    <row r="1631" spans="2:4" ht="69">
      <c r="B1631" s="132" t="s">
        <v>110</v>
      </c>
      <c r="C1631" s="115" t="s">
        <v>276</v>
      </c>
      <c r="D1631" s="173"/>
    </row>
    <row r="1632" spans="2:4" ht="57" customHeight="1">
      <c r="B1632" s="132" t="s">
        <v>112</v>
      </c>
      <c r="C1632" s="115" t="s">
        <v>277</v>
      </c>
      <c r="D1632" s="173"/>
    </row>
    <row r="1633" spans="2:4">
      <c r="B1633" s="132" t="s">
        <v>114</v>
      </c>
      <c r="C1633" s="115" t="s">
        <v>161</v>
      </c>
      <c r="D1633" s="173"/>
    </row>
    <row r="1634" spans="2:4" ht="34.5">
      <c r="B1634" s="132" t="s">
        <v>278</v>
      </c>
      <c r="C1634" s="115" t="s">
        <v>279</v>
      </c>
      <c r="D1634" s="173"/>
    </row>
    <row r="1635" spans="2:4">
      <c r="B1635" s="574" t="s">
        <v>118</v>
      </c>
      <c r="C1635" s="574"/>
      <c r="D1635" s="73"/>
    </row>
    <row r="1636" spans="2:4" ht="37.5" customHeight="1">
      <c r="B1636" s="569" t="s">
        <v>393</v>
      </c>
      <c r="C1636" s="569"/>
      <c r="D1636" s="73">
        <v>1</v>
      </c>
    </row>
    <row r="1637" spans="2:4" ht="37.5" customHeight="1">
      <c r="B1637" s="569" t="s">
        <v>281</v>
      </c>
      <c r="C1637" s="569"/>
      <c r="D1637" s="73">
        <v>1</v>
      </c>
    </row>
    <row r="1638" spans="2:4" ht="37.5" customHeight="1">
      <c r="B1638" s="569" t="s">
        <v>282</v>
      </c>
      <c r="C1638" s="569"/>
      <c r="D1638" s="73">
        <v>1</v>
      </c>
    </row>
    <row r="1639" spans="2:4" ht="27.6" customHeight="1">
      <c r="B1639" s="597" t="s">
        <v>123</v>
      </c>
      <c r="C1639" s="597"/>
      <c r="D1639" s="73">
        <v>449.1</v>
      </c>
    </row>
    <row r="1641" spans="2:4">
      <c r="B1641" s="131" t="s">
        <v>167</v>
      </c>
      <c r="C1641" s="644" t="s">
        <v>168</v>
      </c>
      <c r="D1641" s="645"/>
    </row>
    <row r="1642" spans="2:4" ht="23.25" customHeight="1">
      <c r="B1642" s="115" t="s">
        <v>475</v>
      </c>
      <c r="C1642" s="646" t="s">
        <v>476</v>
      </c>
      <c r="D1642" s="647"/>
    </row>
    <row r="1644" spans="2:4">
      <c r="B1644" s="153" t="s">
        <v>171</v>
      </c>
      <c r="C1644" s="153"/>
      <c r="D1644" s="153"/>
    </row>
    <row r="1645" spans="2:4">
      <c r="B1645" s="153"/>
      <c r="C1645" s="153"/>
      <c r="D1645" s="153"/>
    </row>
    <row r="1646" spans="2:4" ht="34.5">
      <c r="B1646" s="131" t="s">
        <v>106</v>
      </c>
      <c r="C1646" s="111" t="s">
        <v>475</v>
      </c>
      <c r="D1646" s="29" t="s">
        <v>391</v>
      </c>
    </row>
    <row r="1647" spans="2:4" ht="19.5" customHeight="1">
      <c r="B1647" s="131" t="s">
        <v>108</v>
      </c>
      <c r="C1647" s="111" t="s">
        <v>147</v>
      </c>
      <c r="D1647" s="46" t="s">
        <v>8</v>
      </c>
    </row>
    <row r="1648" spans="2:4" ht="34.5">
      <c r="B1648" s="132" t="s">
        <v>110</v>
      </c>
      <c r="C1648" s="115" t="s">
        <v>492</v>
      </c>
      <c r="D1648" s="173"/>
    </row>
    <row r="1649" spans="2:4" ht="34.5">
      <c r="B1649" s="132" t="s">
        <v>112</v>
      </c>
      <c r="C1649" s="115" t="s">
        <v>493</v>
      </c>
      <c r="D1649" s="173"/>
    </row>
    <row r="1650" spans="2:4">
      <c r="B1650" s="132" t="s">
        <v>114</v>
      </c>
      <c r="C1650" s="115" t="s">
        <v>115</v>
      </c>
      <c r="D1650" s="173"/>
    </row>
    <row r="1651" spans="2:4" ht="51.75">
      <c r="B1651" s="132" t="s">
        <v>116</v>
      </c>
      <c r="C1651" s="115" t="s">
        <v>172</v>
      </c>
      <c r="D1651" s="173"/>
    </row>
    <row r="1652" spans="2:4">
      <c r="B1652" s="643" t="s">
        <v>118</v>
      </c>
      <c r="C1652" s="643"/>
      <c r="D1652" s="173"/>
    </row>
    <row r="1653" spans="2:4" ht="36.75" customHeight="1">
      <c r="B1653" s="569" t="s">
        <v>494</v>
      </c>
      <c r="C1653" s="569"/>
      <c r="D1653" s="173"/>
    </row>
    <row r="1654" spans="2:4" ht="36.75" customHeight="1">
      <c r="B1654" s="569" t="s">
        <v>495</v>
      </c>
      <c r="C1654" s="569"/>
      <c r="D1654" s="73">
        <v>10</v>
      </c>
    </row>
    <row r="1655" spans="2:4" ht="36.75" customHeight="1">
      <c r="B1655" s="569" t="s">
        <v>496</v>
      </c>
      <c r="C1655" s="569"/>
      <c r="D1655" s="73">
        <v>2</v>
      </c>
    </row>
    <row r="1656" spans="2:4" ht="36.75" customHeight="1">
      <c r="B1656" s="569" t="s">
        <v>497</v>
      </c>
      <c r="C1656" s="569"/>
      <c r="D1656" s="173"/>
    </row>
    <row r="1657" spans="2:4" ht="36.75" customHeight="1">
      <c r="B1657" s="569" t="s">
        <v>498</v>
      </c>
      <c r="C1657" s="569"/>
      <c r="D1657" s="173"/>
    </row>
    <row r="1658" spans="2:4" ht="36.75" customHeight="1">
      <c r="B1658" s="597" t="s">
        <v>123</v>
      </c>
      <c r="C1658" s="597"/>
      <c r="D1658" s="192">
        <v>16298</v>
      </c>
    </row>
    <row r="1660" spans="2:4">
      <c r="B1660" s="131" t="s">
        <v>167</v>
      </c>
      <c r="C1660" s="637" t="s">
        <v>168</v>
      </c>
      <c r="D1660" s="637"/>
    </row>
    <row r="1661" spans="2:4">
      <c r="B1661" s="115" t="s">
        <v>283</v>
      </c>
      <c r="C1661" s="566" t="s">
        <v>284</v>
      </c>
      <c r="D1661" s="566"/>
    </row>
    <row r="1662" spans="2:4">
      <c r="B1662" s="152"/>
      <c r="C1662" s="152"/>
      <c r="D1662" s="152"/>
    </row>
    <row r="1663" spans="2:4">
      <c r="B1663" s="627" t="s">
        <v>171</v>
      </c>
      <c r="C1663" s="627"/>
      <c r="D1663" s="627"/>
    </row>
    <row r="1665" spans="2:4" ht="34.5">
      <c r="B1665" s="131" t="s">
        <v>106</v>
      </c>
      <c r="C1665" s="111" t="s">
        <v>283</v>
      </c>
      <c r="D1665" s="16" t="s">
        <v>135</v>
      </c>
    </row>
    <row r="1666" spans="2:4">
      <c r="B1666" s="131" t="s">
        <v>108</v>
      </c>
      <c r="C1666" s="111" t="s">
        <v>109</v>
      </c>
      <c r="D1666" s="46" t="s">
        <v>8</v>
      </c>
    </row>
    <row r="1667" spans="2:4" ht="34.5">
      <c r="B1667" s="132" t="s">
        <v>110</v>
      </c>
      <c r="C1667" s="115" t="s">
        <v>383</v>
      </c>
      <c r="D1667" s="173"/>
    </row>
    <row r="1668" spans="2:4" ht="69">
      <c r="B1668" s="132" t="s">
        <v>112</v>
      </c>
      <c r="C1668" s="115" t="s">
        <v>286</v>
      </c>
      <c r="D1668" s="173"/>
    </row>
    <row r="1669" spans="2:4">
      <c r="B1669" s="132" t="s">
        <v>114</v>
      </c>
      <c r="C1669" s="115" t="s">
        <v>115</v>
      </c>
      <c r="D1669" s="173"/>
    </row>
    <row r="1670" spans="2:4" ht="51.75">
      <c r="B1670" s="132" t="s">
        <v>116</v>
      </c>
      <c r="C1670" s="115" t="s">
        <v>193</v>
      </c>
      <c r="D1670" s="173"/>
    </row>
    <row r="1671" spans="2:4">
      <c r="B1671" s="574" t="s">
        <v>118</v>
      </c>
      <c r="C1671" s="574"/>
      <c r="D1671" s="173"/>
    </row>
    <row r="1672" spans="2:4">
      <c r="B1672" s="569" t="s">
        <v>288</v>
      </c>
      <c r="C1672" s="569"/>
      <c r="D1672" s="73">
        <v>-2</v>
      </c>
    </row>
    <row r="1673" spans="2:4">
      <c r="B1673" s="569" t="s">
        <v>156</v>
      </c>
      <c r="C1673" s="569"/>
      <c r="D1673" s="73">
        <v>-186</v>
      </c>
    </row>
    <row r="1674" spans="2:4">
      <c r="B1674" s="569" t="s">
        <v>119</v>
      </c>
      <c r="C1674" s="569"/>
      <c r="D1674" s="73">
        <v>-109</v>
      </c>
    </row>
    <row r="1675" spans="2:4">
      <c r="B1675" s="569" t="s">
        <v>120</v>
      </c>
      <c r="C1675" s="569"/>
      <c r="D1675" s="73">
        <v>-78</v>
      </c>
    </row>
    <row r="1676" spans="2:4">
      <c r="B1676" s="569" t="s">
        <v>157</v>
      </c>
      <c r="C1676" s="569"/>
      <c r="D1676" s="73">
        <v>-186</v>
      </c>
    </row>
    <row r="1677" spans="2:4">
      <c r="B1677" s="597" t="s">
        <v>123</v>
      </c>
      <c r="C1677" s="597"/>
      <c r="D1677" s="73">
        <v>-22936</v>
      </c>
    </row>
    <row r="1678" spans="2:4">
      <c r="B1678" s="152"/>
      <c r="C1678" s="152"/>
    </row>
    <row r="1679" spans="2:4">
      <c r="B1679" s="152"/>
      <c r="C1679" s="152"/>
    </row>
    <row r="1680" spans="2:4" ht="51.75">
      <c r="B1680" s="131" t="s">
        <v>106</v>
      </c>
      <c r="C1680" s="111" t="s">
        <v>283</v>
      </c>
      <c r="D1680" s="29" t="s">
        <v>5</v>
      </c>
    </row>
    <row r="1681" spans="2:4">
      <c r="B1681" s="131" t="s">
        <v>108</v>
      </c>
      <c r="C1681" s="111" t="s">
        <v>289</v>
      </c>
      <c r="D1681" s="46" t="s">
        <v>8</v>
      </c>
    </row>
    <row r="1682" spans="2:4" ht="34.5">
      <c r="B1682" s="132" t="s">
        <v>110</v>
      </c>
      <c r="C1682" s="115" t="s">
        <v>290</v>
      </c>
      <c r="D1682" s="173"/>
    </row>
    <row r="1683" spans="2:4" ht="86.25">
      <c r="B1683" s="132" t="s">
        <v>112</v>
      </c>
      <c r="C1683" s="115" t="s">
        <v>291</v>
      </c>
      <c r="D1683" s="173"/>
    </row>
    <row r="1684" spans="2:4">
      <c r="B1684" s="132" t="s">
        <v>114</v>
      </c>
      <c r="C1684" s="115" t="s">
        <v>161</v>
      </c>
      <c r="D1684" s="173"/>
    </row>
    <row r="1685" spans="2:4" ht="34.5">
      <c r="B1685" s="132" t="s">
        <v>162</v>
      </c>
      <c r="C1685" s="115" t="s">
        <v>292</v>
      </c>
      <c r="D1685" s="173"/>
    </row>
    <row r="1686" spans="2:4" ht="24" customHeight="1">
      <c r="B1686" s="574" t="s">
        <v>118</v>
      </c>
      <c r="C1686" s="574"/>
      <c r="D1686" s="173"/>
    </row>
    <row r="1687" spans="2:4" ht="36.75" customHeight="1">
      <c r="B1687" s="569" t="s">
        <v>293</v>
      </c>
      <c r="C1687" s="569"/>
      <c r="D1687" s="73">
        <v>59</v>
      </c>
    </row>
    <row r="1688" spans="2:4" ht="60.6" customHeight="1">
      <c r="B1688" s="569" t="s">
        <v>294</v>
      </c>
      <c r="C1688" s="569"/>
      <c r="D1688" s="73">
        <v>-228</v>
      </c>
    </row>
    <row r="1689" spans="2:4" ht="25.9" customHeight="1">
      <c r="B1689" s="569" t="s">
        <v>295</v>
      </c>
      <c r="C1689" s="569"/>
      <c r="D1689" s="73">
        <v>238</v>
      </c>
    </row>
    <row r="1690" spans="2:4" ht="25.9" customHeight="1">
      <c r="B1690" s="597" t="s">
        <v>123</v>
      </c>
      <c r="C1690" s="597"/>
      <c r="D1690" s="73">
        <v>39350.5</v>
      </c>
    </row>
    <row r="1691" spans="2:4">
      <c r="B1691" s="152"/>
      <c r="C1691" s="152"/>
    </row>
    <row r="1692" spans="2:4" ht="34.5">
      <c r="B1692" s="131" t="s">
        <v>106</v>
      </c>
      <c r="C1692" s="111" t="s">
        <v>283</v>
      </c>
      <c r="D1692" s="16" t="s">
        <v>135</v>
      </c>
    </row>
    <row r="1693" spans="2:4">
      <c r="B1693" s="131" t="s">
        <v>108</v>
      </c>
      <c r="C1693" s="111" t="s">
        <v>257</v>
      </c>
      <c r="D1693" s="46" t="s">
        <v>8</v>
      </c>
    </row>
    <row r="1694" spans="2:4" ht="69">
      <c r="B1694" s="132" t="s">
        <v>110</v>
      </c>
      <c r="C1694" s="115" t="s">
        <v>296</v>
      </c>
      <c r="D1694" s="173"/>
    </row>
    <row r="1695" spans="2:4" ht="34.5">
      <c r="B1695" s="132" t="s">
        <v>112</v>
      </c>
      <c r="C1695" s="115" t="s">
        <v>297</v>
      </c>
      <c r="D1695" s="173"/>
    </row>
    <row r="1696" spans="2:4">
      <c r="B1696" s="132" t="s">
        <v>114</v>
      </c>
      <c r="C1696" s="115" t="s">
        <v>161</v>
      </c>
      <c r="D1696" s="173"/>
    </row>
    <row r="1697" spans="2:4" ht="34.5">
      <c r="B1697" s="132" t="s">
        <v>278</v>
      </c>
      <c r="C1697" s="115" t="s">
        <v>298</v>
      </c>
      <c r="D1697" s="173"/>
    </row>
    <row r="1698" spans="2:4">
      <c r="B1698" s="574" t="s">
        <v>118</v>
      </c>
      <c r="C1698" s="574"/>
      <c r="D1698" s="173"/>
    </row>
    <row r="1699" spans="2:4">
      <c r="B1699" s="569" t="s">
        <v>299</v>
      </c>
      <c r="C1699" s="569"/>
      <c r="D1699" s="73">
        <v>0</v>
      </c>
    </row>
    <row r="1700" spans="2:4">
      <c r="B1700" s="569" t="s">
        <v>300</v>
      </c>
      <c r="C1700" s="569"/>
      <c r="D1700" s="73">
        <v>-6</v>
      </c>
    </row>
    <row r="1701" spans="2:4">
      <c r="B1701" s="597" t="s">
        <v>123</v>
      </c>
      <c r="C1701" s="597"/>
      <c r="D1701" s="73">
        <v>-2320</v>
      </c>
    </row>
    <row r="1703" spans="2:4">
      <c r="D1703" s="179" t="s">
        <v>200</v>
      </c>
    </row>
    <row r="1704" spans="2:4" ht="23.25" customHeight="1">
      <c r="B1704" s="620" t="s">
        <v>244</v>
      </c>
      <c r="C1704" s="620"/>
      <c r="D1704" s="620"/>
    </row>
    <row r="1705" spans="2:4" ht="18" customHeight="1"/>
    <row r="1706" spans="2:4" ht="24" customHeight="1">
      <c r="B1706" s="150" t="s">
        <v>103</v>
      </c>
      <c r="C1706" s="635" t="s">
        <v>104</v>
      </c>
      <c r="D1706" s="636"/>
    </row>
    <row r="1707" spans="2:4" ht="24" customHeight="1">
      <c r="B1707" s="155">
        <v>1146</v>
      </c>
      <c r="C1707" s="640" t="s">
        <v>12</v>
      </c>
      <c r="D1707" s="641"/>
    </row>
    <row r="1708" spans="2:4" ht="18" customHeight="1"/>
    <row r="1709" spans="2:4" ht="18" customHeight="1">
      <c r="B1709" s="157" t="s">
        <v>171</v>
      </c>
    </row>
    <row r="1710" spans="2:4" ht="18" customHeight="1"/>
    <row r="1711" spans="2:4" ht="40.15" customHeight="1">
      <c r="B1711" s="155" t="s">
        <v>106</v>
      </c>
      <c r="C1711" s="155" t="s">
        <v>107</v>
      </c>
      <c r="D1711" s="29" t="s">
        <v>391</v>
      </c>
    </row>
    <row r="1712" spans="2:4" ht="18" customHeight="1">
      <c r="B1712" s="155" t="s">
        <v>108</v>
      </c>
      <c r="C1712" s="155" t="s">
        <v>109</v>
      </c>
      <c r="D1712" s="46" t="s">
        <v>8</v>
      </c>
    </row>
    <row r="1713" spans="2:4" ht="27" customHeight="1">
      <c r="B1713" s="9" t="s">
        <v>110</v>
      </c>
      <c r="C1713" s="9" t="s">
        <v>111</v>
      </c>
      <c r="D1713" s="5"/>
    </row>
    <row r="1714" spans="2:4" ht="53.25" customHeight="1">
      <c r="B1714" s="9" t="s">
        <v>112</v>
      </c>
      <c r="C1714" s="9" t="s">
        <v>113</v>
      </c>
      <c r="D1714" s="5"/>
    </row>
    <row r="1715" spans="2:4" ht="29.25" customHeight="1">
      <c r="B1715" s="9" t="s">
        <v>114</v>
      </c>
      <c r="C1715" s="9" t="s">
        <v>115</v>
      </c>
      <c r="D1715" s="5"/>
    </row>
    <row r="1716" spans="2:4" ht="57.75" customHeight="1">
      <c r="B1716" s="9" t="s">
        <v>116</v>
      </c>
      <c r="C1716" s="9" t="s">
        <v>192</v>
      </c>
      <c r="D1716" s="5"/>
    </row>
    <row r="1717" spans="2:4" ht="18" customHeight="1">
      <c r="B1717" s="574" t="s">
        <v>118</v>
      </c>
      <c r="C1717" s="574"/>
      <c r="D1717" s="5"/>
    </row>
    <row r="1718" spans="2:4" ht="18" customHeight="1">
      <c r="B1718" s="569" t="s">
        <v>307</v>
      </c>
      <c r="C1718" s="569"/>
      <c r="D1718" s="73">
        <v>70</v>
      </c>
    </row>
    <row r="1719" spans="2:4" ht="18" customHeight="1">
      <c r="B1719" s="569" t="s">
        <v>344</v>
      </c>
      <c r="C1719" s="569"/>
      <c r="D1719" s="73">
        <v>336</v>
      </c>
    </row>
    <row r="1720" spans="2:4" ht="18" customHeight="1">
      <c r="B1720" s="569" t="s">
        <v>119</v>
      </c>
      <c r="C1720" s="569"/>
      <c r="D1720" s="73">
        <v>202</v>
      </c>
    </row>
    <row r="1721" spans="2:4" ht="18" customHeight="1">
      <c r="B1721" s="569" t="s">
        <v>120</v>
      </c>
      <c r="C1721" s="569"/>
      <c r="D1721" s="73">
        <v>134</v>
      </c>
    </row>
    <row r="1722" spans="2:4" ht="18" customHeight="1">
      <c r="B1722" s="569" t="s">
        <v>121</v>
      </c>
      <c r="C1722" s="569"/>
      <c r="D1722" s="73">
        <v>347</v>
      </c>
    </row>
    <row r="1723" spans="2:4" ht="18" customHeight="1">
      <c r="B1723" s="569" t="s">
        <v>122</v>
      </c>
      <c r="C1723" s="569"/>
      <c r="D1723" s="73"/>
    </row>
    <row r="1724" spans="2:4" s="230" customFormat="1" ht="18" customHeight="1">
      <c r="B1724" s="649" t="s">
        <v>123</v>
      </c>
      <c r="C1724" s="649"/>
      <c r="D1724" s="229">
        <v>218762.8</v>
      </c>
    </row>
    <row r="1725" spans="2:4" ht="18" customHeight="1">
      <c r="B1725" s="49"/>
      <c r="C1725" s="49"/>
      <c r="D1725" s="49"/>
    </row>
    <row r="1726" spans="2:4" ht="42.6" customHeight="1">
      <c r="B1726" s="155" t="s">
        <v>106</v>
      </c>
      <c r="C1726" s="155" t="s">
        <v>107</v>
      </c>
      <c r="D1726" s="29" t="s">
        <v>391</v>
      </c>
    </row>
    <row r="1727" spans="2:4" ht="18" customHeight="1">
      <c r="B1727" s="155" t="s">
        <v>108</v>
      </c>
      <c r="C1727" s="155" t="s">
        <v>124</v>
      </c>
      <c r="D1727" s="46" t="s">
        <v>8</v>
      </c>
    </row>
    <row r="1728" spans="2:4" ht="30.75" customHeight="1">
      <c r="B1728" s="9" t="s">
        <v>110</v>
      </c>
      <c r="C1728" s="9" t="s">
        <v>126</v>
      </c>
      <c r="D1728" s="5"/>
    </row>
    <row r="1729" spans="2:4" ht="55.5" customHeight="1">
      <c r="B1729" s="9" t="s">
        <v>112</v>
      </c>
      <c r="C1729" s="9" t="s">
        <v>180</v>
      </c>
      <c r="D1729" s="5"/>
    </row>
    <row r="1730" spans="2:4" ht="27.75" customHeight="1">
      <c r="B1730" s="9" t="s">
        <v>114</v>
      </c>
      <c r="C1730" s="9" t="s">
        <v>115</v>
      </c>
      <c r="D1730" s="5"/>
    </row>
    <row r="1731" spans="2:4" ht="51" customHeight="1">
      <c r="B1731" s="9" t="s">
        <v>116</v>
      </c>
      <c r="C1731" s="9" t="s">
        <v>192</v>
      </c>
      <c r="D1731" s="5"/>
    </row>
    <row r="1732" spans="2:4" ht="18" customHeight="1">
      <c r="B1732" s="574" t="s">
        <v>118</v>
      </c>
      <c r="C1732" s="574"/>
      <c r="D1732" s="73"/>
    </row>
    <row r="1733" spans="2:4" ht="18" customHeight="1">
      <c r="B1733" s="569" t="s">
        <v>309</v>
      </c>
      <c r="C1733" s="569"/>
      <c r="D1733" s="73">
        <v>97</v>
      </c>
    </row>
    <row r="1734" spans="2:4" ht="18" customHeight="1">
      <c r="B1734" s="575" t="s">
        <v>182</v>
      </c>
      <c r="C1734" s="575"/>
      <c r="D1734" s="73">
        <v>121</v>
      </c>
    </row>
    <row r="1735" spans="2:4" ht="18" customHeight="1">
      <c r="B1735" s="575" t="s">
        <v>119</v>
      </c>
      <c r="C1735" s="575"/>
      <c r="D1735" s="73">
        <v>73</v>
      </c>
    </row>
    <row r="1736" spans="2:4" ht="18" customHeight="1">
      <c r="B1736" s="575" t="s">
        <v>120</v>
      </c>
      <c r="C1736" s="575"/>
      <c r="D1736" s="73">
        <v>49</v>
      </c>
    </row>
    <row r="1737" spans="2:4" ht="18" customHeight="1">
      <c r="B1737" s="575" t="s">
        <v>122</v>
      </c>
      <c r="C1737" s="575"/>
      <c r="D1737" s="73"/>
    </row>
    <row r="1738" spans="2:4" s="230" customFormat="1" ht="18" customHeight="1">
      <c r="B1738" s="576" t="s">
        <v>123</v>
      </c>
      <c r="C1738" s="576"/>
      <c r="D1738" s="229">
        <v>302407.40000000002</v>
      </c>
    </row>
    <row r="1739" spans="2:4" ht="18" customHeight="1">
      <c r="B1739" s="49"/>
      <c r="C1739" s="49"/>
      <c r="D1739" s="49"/>
    </row>
    <row r="1740" spans="2:4" ht="55.9" customHeight="1">
      <c r="B1740" s="155" t="s">
        <v>106</v>
      </c>
      <c r="C1740" s="155" t="s">
        <v>107</v>
      </c>
      <c r="D1740" s="29" t="s">
        <v>5</v>
      </c>
    </row>
    <row r="1741" spans="2:4" ht="18" customHeight="1">
      <c r="B1741" s="155" t="s">
        <v>108</v>
      </c>
      <c r="C1741" s="155" t="s">
        <v>130</v>
      </c>
      <c r="D1741" s="46" t="s">
        <v>8</v>
      </c>
    </row>
    <row r="1742" spans="2:4" ht="39" customHeight="1">
      <c r="B1742" s="9" t="s">
        <v>110</v>
      </c>
      <c r="C1742" s="9" t="s">
        <v>183</v>
      </c>
      <c r="D1742" s="5"/>
    </row>
    <row r="1743" spans="2:4" ht="53.25" customHeight="1">
      <c r="B1743" s="9" t="s">
        <v>112</v>
      </c>
      <c r="C1743" s="9" t="s">
        <v>184</v>
      </c>
      <c r="D1743" s="5"/>
    </row>
    <row r="1744" spans="2:4" ht="39" customHeight="1">
      <c r="B1744" s="9" t="s">
        <v>114</v>
      </c>
      <c r="C1744" s="9" t="s">
        <v>115</v>
      </c>
      <c r="D1744" s="5"/>
    </row>
    <row r="1745" spans="2:4" ht="54.75" customHeight="1">
      <c r="B1745" s="9" t="s">
        <v>116</v>
      </c>
      <c r="C1745" s="9" t="s">
        <v>192</v>
      </c>
      <c r="D1745" s="5"/>
    </row>
    <row r="1746" spans="2:4" ht="18" customHeight="1">
      <c r="B1746" s="574" t="s">
        <v>118</v>
      </c>
      <c r="C1746" s="574"/>
      <c r="D1746" s="5"/>
    </row>
    <row r="1747" spans="2:4" ht="18" customHeight="1">
      <c r="B1747" s="569" t="s">
        <v>310</v>
      </c>
      <c r="C1747" s="569"/>
      <c r="D1747" s="73">
        <v>38</v>
      </c>
    </row>
    <row r="1748" spans="2:4" ht="18" customHeight="1">
      <c r="B1748" s="575" t="s">
        <v>185</v>
      </c>
      <c r="C1748" s="575"/>
      <c r="D1748" s="73">
        <v>113.7</v>
      </c>
    </row>
    <row r="1749" spans="2:4" ht="18" customHeight="1">
      <c r="B1749" s="575" t="s">
        <v>119</v>
      </c>
      <c r="C1749" s="575"/>
      <c r="D1749" s="73">
        <v>68</v>
      </c>
    </row>
    <row r="1750" spans="2:4" ht="18" customHeight="1">
      <c r="B1750" s="575" t="s">
        <v>120</v>
      </c>
      <c r="C1750" s="575"/>
      <c r="D1750" s="73">
        <v>46</v>
      </c>
    </row>
    <row r="1751" spans="2:4" ht="18" customHeight="1">
      <c r="B1751" s="575" t="s">
        <v>122</v>
      </c>
      <c r="C1751" s="575"/>
      <c r="D1751" s="73"/>
    </row>
    <row r="1752" spans="2:4" s="230" customFormat="1" ht="18" customHeight="1">
      <c r="B1752" s="576" t="s">
        <v>123</v>
      </c>
      <c r="C1752" s="576"/>
      <c r="D1752" s="229">
        <v>122249.70000000001</v>
      </c>
    </row>
    <row r="1753" spans="2:4" ht="18" customHeight="1"/>
    <row r="1754" spans="2:4" ht="57.6" customHeight="1">
      <c r="B1754" s="131" t="s">
        <v>106</v>
      </c>
      <c r="C1754" s="111" t="s">
        <v>107</v>
      </c>
      <c r="D1754" s="29" t="s">
        <v>5</v>
      </c>
    </row>
    <row r="1755" spans="2:4" ht="18" customHeight="1">
      <c r="B1755" s="131" t="s">
        <v>108</v>
      </c>
      <c r="C1755" s="111" t="s">
        <v>257</v>
      </c>
      <c r="D1755" s="46" t="s">
        <v>8</v>
      </c>
    </row>
    <row r="1756" spans="2:4" ht="54" customHeight="1">
      <c r="B1756" s="132" t="s">
        <v>110</v>
      </c>
      <c r="C1756" s="115" t="s">
        <v>258</v>
      </c>
      <c r="D1756" s="173"/>
    </row>
    <row r="1757" spans="2:4" ht="54" customHeight="1">
      <c r="B1757" s="132" t="s">
        <v>112</v>
      </c>
      <c r="C1757" s="115" t="s">
        <v>259</v>
      </c>
      <c r="D1757" s="173"/>
    </row>
    <row r="1758" spans="2:4" ht="38.450000000000003" customHeight="1">
      <c r="B1758" s="132" t="s">
        <v>114</v>
      </c>
      <c r="C1758" s="115" t="s">
        <v>161</v>
      </c>
      <c r="D1758" s="173"/>
    </row>
    <row r="1759" spans="2:4" ht="38.450000000000003" customHeight="1">
      <c r="B1759" s="132" t="s">
        <v>162</v>
      </c>
      <c r="C1759" s="115" t="s">
        <v>173</v>
      </c>
      <c r="D1759" s="173"/>
    </row>
    <row r="1760" spans="2:4" ht="25.15" customHeight="1">
      <c r="B1760" s="574" t="s">
        <v>118</v>
      </c>
      <c r="C1760" s="574"/>
      <c r="D1760" s="73"/>
    </row>
    <row r="1761" spans="2:4" ht="22.5" customHeight="1">
      <c r="B1761" s="569" t="s">
        <v>260</v>
      </c>
      <c r="C1761" s="569"/>
      <c r="D1761" s="73">
        <v>-8</v>
      </c>
    </row>
    <row r="1762" spans="2:4" ht="36" customHeight="1">
      <c r="B1762" s="569" t="s">
        <v>261</v>
      </c>
      <c r="C1762" s="569"/>
      <c r="D1762" s="73">
        <v>15</v>
      </c>
    </row>
    <row r="1763" spans="2:4" ht="19.149999999999999" customHeight="1">
      <c r="B1763" s="569" t="s">
        <v>119</v>
      </c>
      <c r="C1763" s="569"/>
      <c r="D1763" s="73">
        <v>-6</v>
      </c>
    </row>
    <row r="1764" spans="2:4" ht="19.149999999999999" customHeight="1">
      <c r="B1764" s="569" t="s">
        <v>120</v>
      </c>
      <c r="C1764" s="569"/>
      <c r="D1764" s="73">
        <v>21</v>
      </c>
    </row>
    <row r="1765" spans="2:4" ht="16.899999999999999" customHeight="1">
      <c r="B1765" s="569" t="s">
        <v>262</v>
      </c>
      <c r="C1765" s="569"/>
      <c r="D1765" s="73">
        <v>222</v>
      </c>
    </row>
    <row r="1766" spans="2:4" ht="16.899999999999999" customHeight="1">
      <c r="B1766" s="569" t="s">
        <v>165</v>
      </c>
      <c r="C1766" s="569"/>
      <c r="D1766" s="73">
        <v>-167</v>
      </c>
    </row>
    <row r="1767" spans="2:4" ht="16.899999999999999" customHeight="1">
      <c r="B1767" s="569" t="s">
        <v>166</v>
      </c>
      <c r="C1767" s="569"/>
      <c r="D1767" s="73">
        <v>389</v>
      </c>
    </row>
    <row r="1768" spans="2:4" ht="25.15" customHeight="1">
      <c r="B1768" s="597" t="s">
        <v>123</v>
      </c>
      <c r="C1768" s="597"/>
      <c r="D1768" s="73">
        <v>12048.4</v>
      </c>
    </row>
    <row r="1769" spans="2:4" ht="18" customHeight="1">
      <c r="B1769" s="152"/>
      <c r="C1769" s="152"/>
    </row>
    <row r="1770" spans="2:4" ht="37.9" customHeight="1">
      <c r="B1770" s="131" t="s">
        <v>106</v>
      </c>
      <c r="C1770" s="111" t="s">
        <v>107</v>
      </c>
      <c r="D1770" s="16" t="s">
        <v>135</v>
      </c>
    </row>
    <row r="1771" spans="2:4" ht="18" customHeight="1">
      <c r="B1771" s="131" t="s">
        <v>108</v>
      </c>
      <c r="C1771" s="111" t="s">
        <v>158</v>
      </c>
      <c r="D1771" s="46" t="s">
        <v>8</v>
      </c>
    </row>
    <row r="1772" spans="2:4" ht="55.9" customHeight="1">
      <c r="B1772" s="132" t="s">
        <v>110</v>
      </c>
      <c r="C1772" s="115" t="s">
        <v>263</v>
      </c>
      <c r="D1772" s="173"/>
    </row>
    <row r="1773" spans="2:4" ht="42" customHeight="1">
      <c r="B1773" s="132" t="s">
        <v>112</v>
      </c>
      <c r="C1773" s="115" t="s">
        <v>264</v>
      </c>
      <c r="D1773" s="173"/>
    </row>
    <row r="1774" spans="2:4" ht="28.15" customHeight="1">
      <c r="B1774" s="132" t="s">
        <v>114</v>
      </c>
      <c r="C1774" s="115" t="s">
        <v>161</v>
      </c>
      <c r="D1774" s="173"/>
    </row>
    <row r="1775" spans="2:4" ht="39.6" customHeight="1">
      <c r="B1775" s="132" t="s">
        <v>162</v>
      </c>
      <c r="C1775" s="115" t="s">
        <v>163</v>
      </c>
      <c r="D1775" s="173"/>
    </row>
    <row r="1776" spans="2:4" ht="24" customHeight="1">
      <c r="B1776" s="574" t="s">
        <v>118</v>
      </c>
      <c r="C1776" s="574"/>
      <c r="D1776" s="173"/>
    </row>
    <row r="1777" spans="2:4" ht="18.600000000000001" customHeight="1">
      <c r="B1777" s="569" t="s">
        <v>164</v>
      </c>
      <c r="C1777" s="569"/>
      <c r="D1777" s="73">
        <v>-17</v>
      </c>
    </row>
    <row r="1778" spans="2:4" ht="18.600000000000001" customHeight="1">
      <c r="B1778" s="569" t="s">
        <v>165</v>
      </c>
      <c r="C1778" s="569"/>
      <c r="D1778" s="73">
        <v>-4</v>
      </c>
    </row>
    <row r="1779" spans="2:4" ht="18.600000000000001" customHeight="1">
      <c r="B1779" s="569" t="s">
        <v>166</v>
      </c>
      <c r="C1779" s="569"/>
      <c r="D1779" s="73">
        <v>-13</v>
      </c>
    </row>
    <row r="1780" spans="2:4" ht="18.600000000000001" customHeight="1">
      <c r="B1780" s="597" t="s">
        <v>123</v>
      </c>
      <c r="C1780" s="597"/>
      <c r="D1780" s="73">
        <v>-4937.8</v>
      </c>
    </row>
    <row r="1781" spans="2:4" ht="18" customHeight="1">
      <c r="B1781" s="152"/>
      <c r="C1781" s="152"/>
    </row>
    <row r="1782" spans="2:4" ht="42" customHeight="1">
      <c r="B1782" s="131" t="s">
        <v>106</v>
      </c>
      <c r="C1782" s="111" t="s">
        <v>107</v>
      </c>
      <c r="D1782" s="29" t="s">
        <v>391</v>
      </c>
    </row>
    <row r="1783" spans="2:4" ht="18" customHeight="1">
      <c r="B1783" s="131" t="s">
        <v>108</v>
      </c>
      <c r="C1783" s="111" t="s">
        <v>265</v>
      </c>
      <c r="D1783" s="46" t="s">
        <v>8</v>
      </c>
    </row>
    <row r="1784" spans="2:4" ht="86.45" customHeight="1">
      <c r="B1784" s="132" t="s">
        <v>110</v>
      </c>
      <c r="C1784" s="115" t="s">
        <v>266</v>
      </c>
      <c r="D1784" s="173"/>
    </row>
    <row r="1785" spans="2:4" ht="72.599999999999994" customHeight="1">
      <c r="B1785" s="132" t="s">
        <v>112</v>
      </c>
      <c r="C1785" s="115" t="s">
        <v>267</v>
      </c>
      <c r="D1785" s="173"/>
    </row>
    <row r="1786" spans="2:4" ht="21.6" customHeight="1">
      <c r="B1786" s="132" t="s">
        <v>114</v>
      </c>
      <c r="C1786" s="115" t="s">
        <v>161</v>
      </c>
      <c r="D1786" s="173"/>
    </row>
    <row r="1787" spans="2:4" ht="52.9" customHeight="1">
      <c r="B1787" s="132" t="s">
        <v>162</v>
      </c>
      <c r="C1787" s="115" t="s">
        <v>268</v>
      </c>
      <c r="D1787" s="173"/>
    </row>
    <row r="1788" spans="2:4" ht="25.9" customHeight="1">
      <c r="B1788" s="574" t="s">
        <v>118</v>
      </c>
      <c r="C1788" s="574"/>
      <c r="D1788" s="73"/>
    </row>
    <row r="1789" spans="2:4" ht="34.5" customHeight="1">
      <c r="B1789" s="569" t="s">
        <v>269</v>
      </c>
      <c r="C1789" s="569"/>
      <c r="D1789" s="73">
        <v>48</v>
      </c>
    </row>
    <row r="1790" spans="2:4" ht="24.75" customHeight="1">
      <c r="B1790" s="569" t="s">
        <v>312</v>
      </c>
      <c r="C1790" s="569"/>
      <c r="D1790" s="73"/>
    </row>
    <row r="1791" spans="2:4" ht="34.5" customHeight="1">
      <c r="B1791" s="597" t="s">
        <v>123</v>
      </c>
      <c r="C1791" s="597"/>
      <c r="D1791" s="73">
        <v>11733.4</v>
      </c>
    </row>
    <row r="1792" spans="2:4" ht="18" customHeight="1">
      <c r="B1792" s="152"/>
      <c r="C1792" s="152"/>
    </row>
    <row r="1793" spans="2:4" ht="58.15" customHeight="1">
      <c r="B1793" s="131" t="s">
        <v>106</v>
      </c>
      <c r="C1793" s="111" t="s">
        <v>107</v>
      </c>
      <c r="D1793" s="29" t="s">
        <v>5</v>
      </c>
    </row>
    <row r="1794" spans="2:4" ht="26.45" customHeight="1">
      <c r="B1794" s="131" t="s">
        <v>108</v>
      </c>
      <c r="C1794" s="111" t="s">
        <v>271</v>
      </c>
      <c r="D1794" s="46" t="s">
        <v>8</v>
      </c>
    </row>
    <row r="1795" spans="2:4" ht="54" customHeight="1">
      <c r="B1795" s="132" t="s">
        <v>110</v>
      </c>
      <c r="C1795" s="115" t="s">
        <v>272</v>
      </c>
      <c r="D1795" s="173"/>
    </row>
    <row r="1796" spans="2:4" ht="54" customHeight="1">
      <c r="B1796" s="132" t="s">
        <v>112</v>
      </c>
      <c r="C1796" s="115" t="s">
        <v>273</v>
      </c>
      <c r="D1796" s="173"/>
    </row>
    <row r="1797" spans="2:4" ht="28.15" customHeight="1">
      <c r="B1797" s="132" t="s">
        <v>114</v>
      </c>
      <c r="C1797" s="115" t="s">
        <v>161</v>
      </c>
      <c r="D1797" s="173"/>
    </row>
    <row r="1798" spans="2:4" ht="76.150000000000006" customHeight="1">
      <c r="B1798" s="132" t="s">
        <v>162</v>
      </c>
      <c r="C1798" s="115" t="s">
        <v>274</v>
      </c>
      <c r="D1798" s="173"/>
    </row>
    <row r="1799" spans="2:4" ht="18" customHeight="1">
      <c r="B1799" s="574" t="s">
        <v>118</v>
      </c>
      <c r="C1799" s="574"/>
      <c r="D1799" s="173"/>
    </row>
    <row r="1800" spans="2:4" ht="18" customHeight="1">
      <c r="B1800" s="569" t="s">
        <v>275</v>
      </c>
      <c r="C1800" s="569"/>
      <c r="D1800" s="73">
        <v>628</v>
      </c>
    </row>
    <row r="1801" spans="2:4" ht="18" customHeight="1">
      <c r="B1801" s="569" t="s">
        <v>270</v>
      </c>
      <c r="C1801" s="569"/>
      <c r="D1801" s="73"/>
    </row>
    <row r="1802" spans="2:4" ht="18" customHeight="1">
      <c r="B1802" s="597" t="s">
        <v>123</v>
      </c>
      <c r="C1802" s="597"/>
      <c r="D1802" s="73">
        <v>-38336.199999999997</v>
      </c>
    </row>
    <row r="1803" spans="2:4" ht="18" customHeight="1"/>
    <row r="1804" spans="2:4" ht="18" customHeight="1">
      <c r="B1804" s="267" t="s">
        <v>106</v>
      </c>
      <c r="C1804" s="257" t="s">
        <v>107</v>
      </c>
      <c r="D1804" s="268" t="s">
        <v>547</v>
      </c>
    </row>
    <row r="1805" spans="2:4" ht="18" customHeight="1">
      <c r="B1805" s="267" t="s">
        <v>108</v>
      </c>
      <c r="C1805" s="257">
        <v>12017</v>
      </c>
      <c r="D1805" s="268" t="s">
        <v>178</v>
      </c>
    </row>
    <row r="1806" spans="2:4" ht="37.5" customHeight="1">
      <c r="B1806" s="267" t="s">
        <v>110</v>
      </c>
      <c r="C1806" s="257" t="s">
        <v>548</v>
      </c>
      <c r="D1806" s="269"/>
    </row>
    <row r="1807" spans="2:4" ht="43.5" customHeight="1">
      <c r="B1807" s="564" t="s">
        <v>112</v>
      </c>
      <c r="C1807" s="257" t="s">
        <v>549</v>
      </c>
      <c r="D1807" s="267"/>
    </row>
    <row r="1808" spans="2:4" ht="36" customHeight="1">
      <c r="B1808" s="565"/>
      <c r="C1808" s="257" t="s">
        <v>550</v>
      </c>
      <c r="D1808" s="267"/>
    </row>
    <row r="1809" spans="2:4" ht="29.25" customHeight="1">
      <c r="B1809" s="267" t="s">
        <v>114</v>
      </c>
      <c r="C1809" s="257" t="s">
        <v>161</v>
      </c>
      <c r="D1809" s="268"/>
    </row>
    <row r="1810" spans="2:4" ht="38.25" customHeight="1">
      <c r="B1810" s="267" t="s">
        <v>162</v>
      </c>
      <c r="C1810" s="257" t="s">
        <v>551</v>
      </c>
      <c r="D1810" s="73">
        <v>-57</v>
      </c>
    </row>
    <row r="1811" spans="2:4" ht="35.25" customHeight="1">
      <c r="B1811" s="566" t="s">
        <v>552</v>
      </c>
      <c r="C1811" s="566"/>
      <c r="D1811" s="73">
        <v>628</v>
      </c>
    </row>
    <row r="1812" spans="2:4" ht="22.5" customHeight="1">
      <c r="B1812" s="566" t="s">
        <v>270</v>
      </c>
      <c r="C1812" s="566"/>
      <c r="D1812" s="73"/>
    </row>
    <row r="1813" spans="2:4" ht="18" customHeight="1">
      <c r="B1813" s="567" t="s">
        <v>123</v>
      </c>
      <c r="C1813" s="567"/>
      <c r="D1813" s="73">
        <v>-11733.377</v>
      </c>
    </row>
    <row r="1814" spans="2:4" ht="18" customHeight="1"/>
    <row r="1815" spans="2:4" ht="54" customHeight="1">
      <c r="B1815" s="111" t="s">
        <v>106</v>
      </c>
      <c r="C1815" s="111" t="s">
        <v>107</v>
      </c>
      <c r="D1815" s="72" t="s">
        <v>392</v>
      </c>
    </row>
    <row r="1816" spans="2:4" ht="33.75" customHeight="1">
      <c r="B1816" s="132" t="s">
        <v>108</v>
      </c>
      <c r="C1816" s="115" t="s">
        <v>301</v>
      </c>
      <c r="D1816" s="68" t="s">
        <v>8</v>
      </c>
    </row>
    <row r="1817" spans="2:4" ht="41.25" customHeight="1">
      <c r="B1817" s="132" t="s">
        <v>110</v>
      </c>
      <c r="C1817" s="115" t="s">
        <v>302</v>
      </c>
      <c r="D1817" s="132"/>
    </row>
    <row r="1818" spans="2:4" ht="68.25" customHeight="1">
      <c r="B1818" s="132" t="s">
        <v>112</v>
      </c>
      <c r="C1818" s="115" t="s">
        <v>303</v>
      </c>
      <c r="D1818" s="132"/>
    </row>
    <row r="1819" spans="2:4" ht="24" customHeight="1">
      <c r="B1819" s="132" t="s">
        <v>114</v>
      </c>
      <c r="C1819" s="115" t="s">
        <v>161</v>
      </c>
      <c r="D1819" s="132"/>
    </row>
    <row r="1820" spans="2:4" ht="69" customHeight="1">
      <c r="B1820" s="132" t="s">
        <v>162</v>
      </c>
      <c r="C1820" s="115" t="s">
        <v>365</v>
      </c>
      <c r="D1820" s="132"/>
    </row>
    <row r="1821" spans="2:4" ht="40.5" customHeight="1">
      <c r="B1821" s="505" t="s">
        <v>366</v>
      </c>
      <c r="C1821" s="505"/>
      <c r="D1821" s="73"/>
    </row>
    <row r="1822" spans="2:4" ht="38.25" customHeight="1">
      <c r="B1822" s="569" t="s">
        <v>305</v>
      </c>
      <c r="C1822" s="569"/>
      <c r="D1822" s="73">
        <v>9</v>
      </c>
    </row>
    <row r="1823" spans="2:4" ht="22.5" customHeight="1">
      <c r="B1823" s="569" t="s">
        <v>123</v>
      </c>
      <c r="C1823" s="569"/>
      <c r="D1823" s="73">
        <v>1149.3</v>
      </c>
    </row>
    <row r="1824" spans="2:4" ht="18" customHeight="1"/>
    <row r="1825" spans="2:4" ht="18" customHeight="1">
      <c r="B1825" s="131" t="s">
        <v>167</v>
      </c>
      <c r="C1825" s="637" t="s">
        <v>168</v>
      </c>
      <c r="D1825" s="637"/>
    </row>
    <row r="1826" spans="2:4" ht="18" customHeight="1">
      <c r="B1826" s="111" t="s">
        <v>169</v>
      </c>
      <c r="C1826" s="566" t="s">
        <v>170</v>
      </c>
      <c r="D1826" s="566"/>
    </row>
    <row r="1827" spans="2:4" ht="18" customHeight="1">
      <c r="B1827" s="152"/>
      <c r="C1827" s="152"/>
      <c r="D1827" s="152"/>
    </row>
    <row r="1828" spans="2:4" ht="18" customHeight="1">
      <c r="B1828" s="627" t="s">
        <v>171</v>
      </c>
      <c r="C1828" s="627"/>
      <c r="D1828" s="627"/>
    </row>
    <row r="1829" spans="2:4" ht="18" customHeight="1"/>
    <row r="1830" spans="2:4" ht="39.6" customHeight="1">
      <c r="B1830" s="131" t="s">
        <v>106</v>
      </c>
      <c r="C1830" s="111" t="s">
        <v>169</v>
      </c>
      <c r="D1830" s="29" t="s">
        <v>135</v>
      </c>
    </row>
    <row r="1831" spans="2:4" ht="27" customHeight="1">
      <c r="B1831" s="131" t="s">
        <v>108</v>
      </c>
      <c r="C1831" s="111" t="s">
        <v>257</v>
      </c>
      <c r="D1831" s="46" t="s">
        <v>8</v>
      </c>
    </row>
    <row r="1832" spans="2:4" ht="73.900000000000006" customHeight="1">
      <c r="B1832" s="132" t="s">
        <v>110</v>
      </c>
      <c r="C1832" s="115" t="s">
        <v>276</v>
      </c>
      <c r="D1832" s="173"/>
    </row>
    <row r="1833" spans="2:4" ht="54.6" customHeight="1">
      <c r="B1833" s="132" t="s">
        <v>112</v>
      </c>
      <c r="C1833" s="115" t="s">
        <v>277</v>
      </c>
      <c r="D1833" s="173"/>
    </row>
    <row r="1834" spans="2:4" ht="18" customHeight="1">
      <c r="B1834" s="132" t="s">
        <v>114</v>
      </c>
      <c r="C1834" s="115" t="s">
        <v>161</v>
      </c>
      <c r="D1834" s="173"/>
    </row>
    <row r="1835" spans="2:4" ht="36" customHeight="1">
      <c r="B1835" s="132" t="s">
        <v>278</v>
      </c>
      <c r="C1835" s="115" t="s">
        <v>279</v>
      </c>
      <c r="D1835" s="173"/>
    </row>
    <row r="1836" spans="2:4" ht="21" customHeight="1">
      <c r="B1836" s="574" t="s">
        <v>118</v>
      </c>
      <c r="C1836" s="574"/>
      <c r="D1836" s="173"/>
    </row>
    <row r="1837" spans="2:4" ht="37.9" customHeight="1">
      <c r="B1837" s="569" t="s">
        <v>280</v>
      </c>
      <c r="C1837" s="569"/>
      <c r="D1837" s="173"/>
    </row>
    <row r="1838" spans="2:4" ht="39" customHeight="1">
      <c r="B1838" s="569" t="s">
        <v>281</v>
      </c>
      <c r="C1838" s="569"/>
      <c r="D1838" s="173"/>
    </row>
    <row r="1839" spans="2:4" ht="36" customHeight="1">
      <c r="B1839" s="569" t="s">
        <v>282</v>
      </c>
      <c r="C1839" s="569"/>
      <c r="D1839" s="173"/>
    </row>
    <row r="1840" spans="2:4" ht="22.9" customHeight="1">
      <c r="B1840" s="597" t="s">
        <v>123</v>
      </c>
      <c r="C1840" s="597"/>
      <c r="D1840" s="168">
        <v>-350.1</v>
      </c>
    </row>
    <row r="1841" spans="2:4" ht="18" customHeight="1"/>
    <row r="1842" spans="2:4" ht="18" customHeight="1">
      <c r="B1842" s="131" t="s">
        <v>167</v>
      </c>
      <c r="C1842" s="637" t="s">
        <v>168</v>
      </c>
      <c r="D1842" s="637"/>
    </row>
    <row r="1843" spans="2:4" ht="18" customHeight="1">
      <c r="B1843" s="111" t="s">
        <v>283</v>
      </c>
      <c r="C1843" s="566" t="s">
        <v>284</v>
      </c>
      <c r="D1843" s="566"/>
    </row>
    <row r="1844" spans="2:4" ht="18" customHeight="1">
      <c r="B1844" s="152"/>
      <c r="C1844" s="152"/>
      <c r="D1844" s="152"/>
    </row>
    <row r="1845" spans="2:4" ht="18" customHeight="1">
      <c r="B1845" s="627" t="s">
        <v>171</v>
      </c>
      <c r="C1845" s="627"/>
      <c r="D1845" s="627"/>
    </row>
    <row r="1846" spans="2:4" ht="18" customHeight="1"/>
    <row r="1847" spans="2:4" ht="65.45" customHeight="1">
      <c r="B1847" s="131" t="s">
        <v>106</v>
      </c>
      <c r="C1847" s="111" t="s">
        <v>283</v>
      </c>
      <c r="D1847" s="29" t="s">
        <v>5</v>
      </c>
    </row>
    <row r="1848" spans="2:4" ht="18" customHeight="1">
      <c r="B1848" s="131" t="s">
        <v>108</v>
      </c>
      <c r="C1848" s="111" t="s">
        <v>109</v>
      </c>
      <c r="D1848" s="46" t="s">
        <v>8</v>
      </c>
    </row>
    <row r="1849" spans="2:4" ht="36.6" customHeight="1">
      <c r="B1849" s="132" t="s">
        <v>110</v>
      </c>
      <c r="C1849" s="115" t="s">
        <v>285</v>
      </c>
      <c r="D1849" s="173"/>
    </row>
    <row r="1850" spans="2:4" ht="69.599999999999994" customHeight="1">
      <c r="B1850" s="132" t="s">
        <v>112</v>
      </c>
      <c r="C1850" s="115" t="s">
        <v>286</v>
      </c>
      <c r="D1850" s="173"/>
    </row>
    <row r="1851" spans="2:4" ht="21.6" customHeight="1">
      <c r="B1851" s="132" t="s">
        <v>114</v>
      </c>
      <c r="C1851" s="115" t="s">
        <v>115</v>
      </c>
      <c r="D1851" s="173"/>
    </row>
    <row r="1852" spans="2:4" ht="57" customHeight="1">
      <c r="B1852" s="132" t="s">
        <v>116</v>
      </c>
      <c r="C1852" s="115" t="s">
        <v>193</v>
      </c>
      <c r="D1852" s="73"/>
    </row>
    <row r="1853" spans="2:4" ht="22.9" customHeight="1">
      <c r="B1853" s="574" t="s">
        <v>118</v>
      </c>
      <c r="C1853" s="574"/>
      <c r="D1853" s="73"/>
    </row>
    <row r="1854" spans="2:4" ht="21" customHeight="1">
      <c r="B1854" s="569" t="s">
        <v>288</v>
      </c>
      <c r="C1854" s="569"/>
      <c r="D1854" s="73">
        <v>5</v>
      </c>
    </row>
    <row r="1855" spans="2:4" ht="21" customHeight="1">
      <c r="B1855" s="569" t="s">
        <v>156</v>
      </c>
      <c r="C1855" s="569"/>
      <c r="D1855" s="73">
        <v>6</v>
      </c>
    </row>
    <row r="1856" spans="2:4" ht="21" customHeight="1">
      <c r="B1856" s="569" t="s">
        <v>119</v>
      </c>
      <c r="C1856" s="569"/>
      <c r="D1856" s="73">
        <v>2</v>
      </c>
    </row>
    <row r="1857" spans="2:4" ht="21" customHeight="1">
      <c r="B1857" s="569" t="s">
        <v>120</v>
      </c>
      <c r="C1857" s="569"/>
      <c r="D1857" s="73">
        <v>4</v>
      </c>
    </row>
    <row r="1858" spans="2:4" ht="21" customHeight="1">
      <c r="B1858" s="569" t="s">
        <v>157</v>
      </c>
      <c r="C1858" s="569"/>
      <c r="D1858" s="73">
        <v>6</v>
      </c>
    </row>
    <row r="1859" spans="2:4" ht="21" customHeight="1">
      <c r="B1859" s="597" t="s">
        <v>123</v>
      </c>
      <c r="C1859" s="597"/>
      <c r="D1859" s="73">
        <v>16531</v>
      </c>
    </row>
    <row r="1860" spans="2:4" ht="18" customHeight="1">
      <c r="B1860" s="152"/>
      <c r="C1860" s="152"/>
    </row>
    <row r="1861" spans="2:4" ht="18" customHeight="1">
      <c r="B1861" s="152"/>
      <c r="C1861" s="152"/>
    </row>
    <row r="1862" spans="2:4" ht="58.15" customHeight="1">
      <c r="B1862" s="131" t="s">
        <v>106</v>
      </c>
      <c r="C1862" s="111" t="s">
        <v>283</v>
      </c>
      <c r="D1862" s="29" t="s">
        <v>5</v>
      </c>
    </row>
    <row r="1863" spans="2:4" ht="18" customHeight="1">
      <c r="B1863" s="131" t="s">
        <v>108</v>
      </c>
      <c r="C1863" s="111" t="s">
        <v>289</v>
      </c>
      <c r="D1863" s="46" t="s">
        <v>8</v>
      </c>
    </row>
    <row r="1864" spans="2:4" ht="45.6" customHeight="1">
      <c r="B1864" s="132" t="s">
        <v>110</v>
      </c>
      <c r="C1864" s="115" t="s">
        <v>290</v>
      </c>
      <c r="D1864" s="173"/>
    </row>
    <row r="1865" spans="2:4" ht="74.45" customHeight="1">
      <c r="B1865" s="132" t="s">
        <v>112</v>
      </c>
      <c r="C1865" s="115" t="s">
        <v>291</v>
      </c>
      <c r="D1865" s="173"/>
    </row>
    <row r="1866" spans="2:4" ht="19.149999999999999" customHeight="1">
      <c r="B1866" s="132" t="s">
        <v>114</v>
      </c>
      <c r="C1866" s="115" t="s">
        <v>161</v>
      </c>
      <c r="D1866" s="173"/>
    </row>
    <row r="1867" spans="2:4" ht="36.6" customHeight="1">
      <c r="B1867" s="132" t="s">
        <v>162</v>
      </c>
      <c r="C1867" s="115" t="s">
        <v>292</v>
      </c>
      <c r="D1867" s="173"/>
    </row>
    <row r="1868" spans="2:4" ht="28.15" customHeight="1">
      <c r="B1868" s="574" t="s">
        <v>118</v>
      </c>
      <c r="C1868" s="574"/>
      <c r="D1868" s="173"/>
    </row>
    <row r="1869" spans="2:4" ht="45.6" customHeight="1">
      <c r="B1869" s="569" t="s">
        <v>293</v>
      </c>
      <c r="C1869" s="569"/>
      <c r="D1869" s="73">
        <v>27</v>
      </c>
    </row>
    <row r="1870" spans="2:4" ht="58.15" customHeight="1">
      <c r="B1870" s="569" t="s">
        <v>294</v>
      </c>
      <c r="C1870" s="569"/>
      <c r="D1870" s="73">
        <v>-282</v>
      </c>
    </row>
    <row r="1871" spans="2:4" ht="27" customHeight="1">
      <c r="B1871" s="569" t="s">
        <v>295</v>
      </c>
      <c r="C1871" s="569"/>
      <c r="D1871" s="73">
        <v>1165</v>
      </c>
    </row>
    <row r="1872" spans="2:4" ht="27" customHeight="1">
      <c r="B1872" s="597" t="s">
        <v>123</v>
      </c>
      <c r="C1872" s="597"/>
      <c r="D1872" s="73">
        <v>199948.6</v>
      </c>
    </row>
    <row r="1873" spans="2:4" ht="18" customHeight="1">
      <c r="B1873" s="152"/>
      <c r="C1873" s="152"/>
    </row>
    <row r="1874" spans="2:4" ht="45" customHeight="1">
      <c r="B1874" s="131" t="s">
        <v>106</v>
      </c>
      <c r="C1874" s="111" t="s">
        <v>283</v>
      </c>
      <c r="D1874" s="29" t="s">
        <v>135</v>
      </c>
    </row>
    <row r="1875" spans="2:4" ht="25.15" customHeight="1">
      <c r="B1875" s="131" t="s">
        <v>108</v>
      </c>
      <c r="C1875" s="111" t="s">
        <v>257</v>
      </c>
      <c r="D1875" s="46" t="s">
        <v>8</v>
      </c>
    </row>
    <row r="1876" spans="2:4" ht="71.25" customHeight="1">
      <c r="B1876" s="132" t="s">
        <v>110</v>
      </c>
      <c r="C1876" s="115" t="s">
        <v>296</v>
      </c>
      <c r="D1876" s="173"/>
    </row>
    <row r="1877" spans="2:4" ht="50.25" customHeight="1">
      <c r="B1877" s="132" t="s">
        <v>112</v>
      </c>
      <c r="C1877" s="115" t="s">
        <v>297</v>
      </c>
      <c r="D1877" s="173"/>
    </row>
    <row r="1878" spans="2:4" ht="22.15" customHeight="1">
      <c r="B1878" s="132" t="s">
        <v>114</v>
      </c>
      <c r="C1878" s="115" t="s">
        <v>161</v>
      </c>
      <c r="D1878" s="173"/>
    </row>
    <row r="1879" spans="2:4" ht="37.9" customHeight="1">
      <c r="B1879" s="132" t="s">
        <v>278</v>
      </c>
      <c r="C1879" s="115" t="s">
        <v>298</v>
      </c>
      <c r="D1879" s="173"/>
    </row>
    <row r="1880" spans="2:4" ht="25.9" customHeight="1">
      <c r="B1880" s="505" t="s">
        <v>118</v>
      </c>
      <c r="C1880" s="505"/>
      <c r="D1880" s="173"/>
    </row>
    <row r="1881" spans="2:4" ht="25.9" customHeight="1">
      <c r="B1881" s="569" t="s">
        <v>299</v>
      </c>
      <c r="C1881" s="569"/>
      <c r="D1881" s="173"/>
    </row>
    <row r="1882" spans="2:4" ht="25.9" customHeight="1">
      <c r="B1882" s="569" t="s">
        <v>300</v>
      </c>
      <c r="C1882" s="569"/>
      <c r="D1882" s="185">
        <v>-10</v>
      </c>
    </row>
    <row r="1883" spans="2:4" ht="25.9" customHeight="1">
      <c r="B1883" s="597" t="s">
        <v>123</v>
      </c>
      <c r="C1883" s="597"/>
      <c r="D1883" s="185">
        <v>-3600</v>
      </c>
    </row>
    <row r="1884" spans="2:4" ht="18" customHeight="1"/>
    <row r="1885" spans="2:4">
      <c r="D1885" s="179" t="s">
        <v>201</v>
      </c>
    </row>
    <row r="1886" spans="2:4" ht="23.25" customHeight="1">
      <c r="B1886" s="620" t="s">
        <v>313</v>
      </c>
      <c r="C1886" s="620"/>
      <c r="D1886" s="620"/>
    </row>
    <row r="1887" spans="2:4" ht="18" customHeight="1"/>
    <row r="1888" spans="2:4" ht="24" customHeight="1">
      <c r="B1888" s="150" t="s">
        <v>103</v>
      </c>
      <c r="C1888" s="635" t="s">
        <v>104</v>
      </c>
      <c r="D1888" s="636"/>
    </row>
    <row r="1889" spans="2:4" ht="24" customHeight="1">
      <c r="B1889" s="155">
        <v>1146</v>
      </c>
      <c r="C1889" s="575" t="s">
        <v>12</v>
      </c>
      <c r="D1889" s="575"/>
    </row>
    <row r="1890" spans="2:4" ht="18" customHeight="1"/>
    <row r="1891" spans="2:4" ht="18" customHeight="1">
      <c r="B1891" s="157" t="s">
        <v>171</v>
      </c>
    </row>
    <row r="1892" spans="2:4" ht="18" customHeight="1"/>
    <row r="1893" spans="2:4" ht="42.6" customHeight="1">
      <c r="B1893" s="155" t="s">
        <v>106</v>
      </c>
      <c r="C1893" s="155" t="s">
        <v>107</v>
      </c>
      <c r="D1893" s="7" t="s">
        <v>391</v>
      </c>
    </row>
    <row r="1894" spans="2:4" ht="18" customHeight="1">
      <c r="B1894" s="155" t="s">
        <v>108</v>
      </c>
      <c r="C1894" s="155" t="s">
        <v>109</v>
      </c>
      <c r="D1894" s="17" t="s">
        <v>178</v>
      </c>
    </row>
    <row r="1895" spans="2:4" ht="39" customHeight="1">
      <c r="B1895" s="9" t="s">
        <v>110</v>
      </c>
      <c r="C1895" s="9" t="s">
        <v>111</v>
      </c>
      <c r="D1895" s="5"/>
    </row>
    <row r="1896" spans="2:4" ht="57" customHeight="1">
      <c r="B1896" s="9" t="s">
        <v>112</v>
      </c>
      <c r="C1896" s="9" t="s">
        <v>113</v>
      </c>
      <c r="D1896" s="5"/>
    </row>
    <row r="1897" spans="2:4" ht="27.75" customHeight="1">
      <c r="B1897" s="9" t="s">
        <v>114</v>
      </c>
      <c r="C1897" s="9" t="s">
        <v>115</v>
      </c>
      <c r="D1897" s="5"/>
    </row>
    <row r="1898" spans="2:4" ht="57" customHeight="1">
      <c r="B1898" s="9" t="s">
        <v>116</v>
      </c>
      <c r="C1898" s="9" t="s">
        <v>192</v>
      </c>
      <c r="D1898" s="5"/>
    </row>
    <row r="1899" spans="2:4" ht="18" customHeight="1">
      <c r="B1899" s="574" t="s">
        <v>118</v>
      </c>
      <c r="C1899" s="574"/>
      <c r="D1899" s="5"/>
    </row>
    <row r="1900" spans="2:4" ht="18" customHeight="1">
      <c r="B1900" s="569" t="s">
        <v>307</v>
      </c>
      <c r="C1900" s="569"/>
      <c r="D1900" s="73">
        <v>4</v>
      </c>
    </row>
    <row r="1901" spans="2:4" ht="18" customHeight="1">
      <c r="B1901" s="569" t="s">
        <v>344</v>
      </c>
      <c r="C1901" s="569"/>
      <c r="D1901" s="73">
        <v>208</v>
      </c>
    </row>
    <row r="1902" spans="2:4" ht="18" customHeight="1">
      <c r="B1902" s="569" t="s">
        <v>119</v>
      </c>
      <c r="C1902" s="569"/>
      <c r="D1902" s="73">
        <v>125</v>
      </c>
    </row>
    <row r="1903" spans="2:4" ht="18" customHeight="1">
      <c r="B1903" s="569" t="s">
        <v>120</v>
      </c>
      <c r="C1903" s="569"/>
      <c r="D1903" s="73">
        <v>83</v>
      </c>
    </row>
    <row r="1904" spans="2:4" ht="18" customHeight="1">
      <c r="B1904" s="569" t="s">
        <v>121</v>
      </c>
      <c r="C1904" s="569"/>
      <c r="D1904" s="73">
        <v>206</v>
      </c>
    </row>
    <row r="1905" spans="2:4" ht="18" customHeight="1">
      <c r="B1905" s="569" t="s">
        <v>122</v>
      </c>
      <c r="C1905" s="569"/>
      <c r="D1905" s="185"/>
    </row>
    <row r="1906" spans="2:4" ht="18" customHeight="1">
      <c r="B1906" s="578" t="s">
        <v>123</v>
      </c>
      <c r="C1906" s="578"/>
      <c r="D1906" s="266">
        <v>22419.1</v>
      </c>
    </row>
    <row r="1907" spans="2:4" ht="18" customHeight="1">
      <c r="B1907" s="49"/>
      <c r="C1907" s="49"/>
      <c r="D1907" s="49"/>
    </row>
    <row r="1908" spans="2:4" ht="45.6" customHeight="1">
      <c r="B1908" s="155" t="s">
        <v>106</v>
      </c>
      <c r="C1908" s="155" t="s">
        <v>107</v>
      </c>
      <c r="D1908" s="7" t="s">
        <v>391</v>
      </c>
    </row>
    <row r="1909" spans="2:4" ht="18" customHeight="1">
      <c r="B1909" s="155" t="s">
        <v>108</v>
      </c>
      <c r="C1909" s="155" t="s">
        <v>124</v>
      </c>
      <c r="D1909" s="17" t="s">
        <v>178</v>
      </c>
    </row>
    <row r="1910" spans="2:4" ht="55.5" customHeight="1">
      <c r="B1910" s="9" t="s">
        <v>110</v>
      </c>
      <c r="C1910" s="9" t="s">
        <v>126</v>
      </c>
      <c r="D1910" s="5"/>
    </row>
    <row r="1911" spans="2:4" ht="55.5" customHeight="1">
      <c r="B1911" s="9" t="s">
        <v>112</v>
      </c>
      <c r="C1911" s="9" t="s">
        <v>180</v>
      </c>
      <c r="D1911" s="5"/>
    </row>
    <row r="1912" spans="2:4" ht="55.5" customHeight="1">
      <c r="B1912" s="9" t="s">
        <v>114</v>
      </c>
      <c r="C1912" s="9" t="s">
        <v>115</v>
      </c>
      <c r="D1912" s="5"/>
    </row>
    <row r="1913" spans="2:4" ht="55.5" customHeight="1">
      <c r="B1913" s="9" t="s">
        <v>116</v>
      </c>
      <c r="C1913" s="9" t="s">
        <v>192</v>
      </c>
      <c r="D1913" s="5"/>
    </row>
    <row r="1914" spans="2:4" ht="18" customHeight="1">
      <c r="B1914" s="574" t="s">
        <v>118</v>
      </c>
      <c r="C1914" s="574"/>
      <c r="D1914" s="73"/>
    </row>
    <row r="1915" spans="2:4" ht="18" customHeight="1">
      <c r="B1915" s="569" t="s">
        <v>309</v>
      </c>
      <c r="C1915" s="569"/>
      <c r="D1915" s="73">
        <v>0.3</v>
      </c>
    </row>
    <row r="1916" spans="2:4" ht="18" customHeight="1">
      <c r="B1916" s="575" t="s">
        <v>182</v>
      </c>
      <c r="C1916" s="575"/>
      <c r="D1916" s="73">
        <v>57</v>
      </c>
    </row>
    <row r="1917" spans="2:4" ht="18" customHeight="1">
      <c r="B1917" s="575" t="s">
        <v>119</v>
      </c>
      <c r="C1917" s="575"/>
      <c r="D1917" s="73">
        <v>34</v>
      </c>
    </row>
    <row r="1918" spans="2:4" ht="18" customHeight="1">
      <c r="B1918" s="575" t="s">
        <v>120</v>
      </c>
      <c r="C1918" s="575"/>
      <c r="D1918" s="73">
        <v>23</v>
      </c>
    </row>
    <row r="1919" spans="2:4" ht="18" customHeight="1">
      <c r="B1919" s="575" t="s">
        <v>122</v>
      </c>
      <c r="C1919" s="575"/>
      <c r="D1919" s="185"/>
    </row>
    <row r="1920" spans="2:4" ht="18" customHeight="1">
      <c r="B1920" s="575" t="s">
        <v>123</v>
      </c>
      <c r="C1920" s="575"/>
      <c r="D1920" s="266">
        <v>34211.800000000003</v>
      </c>
    </row>
    <row r="1921" spans="2:4" ht="18" customHeight="1">
      <c r="B1921" s="49"/>
      <c r="C1921" s="49"/>
      <c r="D1921" s="49"/>
    </row>
    <row r="1922" spans="2:4" ht="55.9" customHeight="1">
      <c r="B1922" s="131" t="s">
        <v>106</v>
      </c>
      <c r="C1922" s="111" t="s">
        <v>107</v>
      </c>
      <c r="D1922" s="29" t="s">
        <v>5</v>
      </c>
    </row>
    <row r="1923" spans="2:4" ht="18" customHeight="1">
      <c r="B1923" s="131" t="s">
        <v>108</v>
      </c>
      <c r="C1923" s="111" t="s">
        <v>130</v>
      </c>
      <c r="D1923" s="46" t="s">
        <v>8</v>
      </c>
    </row>
    <row r="1924" spans="2:4" ht="24" customHeight="1">
      <c r="B1924" s="132" t="s">
        <v>110</v>
      </c>
      <c r="C1924" s="115" t="s">
        <v>183</v>
      </c>
      <c r="D1924" s="75"/>
    </row>
    <row r="1925" spans="2:4" ht="57" customHeight="1">
      <c r="B1925" s="132" t="s">
        <v>112</v>
      </c>
      <c r="C1925" s="115" t="s">
        <v>184</v>
      </c>
      <c r="D1925" s="75"/>
    </row>
    <row r="1926" spans="2:4" ht="24" customHeight="1">
      <c r="B1926" s="132" t="s">
        <v>114</v>
      </c>
      <c r="C1926" s="115" t="s">
        <v>115</v>
      </c>
      <c r="D1926" s="75"/>
    </row>
    <row r="1927" spans="2:4" ht="59.45" customHeight="1">
      <c r="B1927" s="132" t="s">
        <v>116</v>
      </c>
      <c r="C1927" s="115" t="s">
        <v>192</v>
      </c>
      <c r="D1927" s="75"/>
    </row>
    <row r="1928" spans="2:4" ht="25.9" customHeight="1">
      <c r="B1928" s="574" t="s">
        <v>118</v>
      </c>
      <c r="C1928" s="574"/>
      <c r="D1928" s="73"/>
    </row>
    <row r="1929" spans="2:4" ht="25.9" customHeight="1">
      <c r="B1929" s="569" t="s">
        <v>310</v>
      </c>
      <c r="C1929" s="569"/>
      <c r="D1929" s="73">
        <v>1</v>
      </c>
    </row>
    <row r="1930" spans="2:4" ht="39.6" customHeight="1">
      <c r="B1930" s="569" t="s">
        <v>185</v>
      </c>
      <c r="C1930" s="569"/>
      <c r="D1930" s="73">
        <v>-76</v>
      </c>
    </row>
    <row r="1931" spans="2:4" ht="25.9" customHeight="1">
      <c r="B1931" s="569" t="s">
        <v>119</v>
      </c>
      <c r="C1931" s="569"/>
      <c r="D1931" s="73">
        <v>-46</v>
      </c>
    </row>
    <row r="1932" spans="2:4" ht="25.9" customHeight="1">
      <c r="B1932" s="569" t="s">
        <v>120</v>
      </c>
      <c r="C1932" s="569"/>
      <c r="D1932" s="73">
        <v>-30</v>
      </c>
    </row>
    <row r="1933" spans="2:4" ht="25.9" customHeight="1">
      <c r="B1933" s="569" t="s">
        <v>122</v>
      </c>
      <c r="C1933" s="569"/>
      <c r="D1933" s="73"/>
    </row>
    <row r="1934" spans="2:4" ht="25.9" customHeight="1">
      <c r="B1934" s="597" t="s">
        <v>123</v>
      </c>
      <c r="C1934" s="597"/>
      <c r="D1934" s="266">
        <v>10294.1</v>
      </c>
    </row>
    <row r="1935" spans="2:4" ht="18" customHeight="1">
      <c r="B1935" s="152"/>
      <c r="C1935" s="152"/>
      <c r="D1935" s="49"/>
    </row>
    <row r="1936" spans="2:4" ht="56.45" customHeight="1">
      <c r="B1936" s="131" t="s">
        <v>106</v>
      </c>
      <c r="C1936" s="111" t="s">
        <v>107</v>
      </c>
      <c r="D1936" s="29" t="s">
        <v>5</v>
      </c>
    </row>
    <row r="1937" spans="2:4" ht="18" customHeight="1">
      <c r="B1937" s="131" t="s">
        <v>108</v>
      </c>
      <c r="C1937" s="111" t="s">
        <v>257</v>
      </c>
      <c r="D1937" s="46" t="s">
        <v>8</v>
      </c>
    </row>
    <row r="1938" spans="2:4" ht="59.25" customHeight="1">
      <c r="B1938" s="132" t="s">
        <v>110</v>
      </c>
      <c r="C1938" s="115" t="s">
        <v>258</v>
      </c>
      <c r="D1938" s="75"/>
    </row>
    <row r="1939" spans="2:4" ht="59.25" customHeight="1">
      <c r="B1939" s="132" t="s">
        <v>112</v>
      </c>
      <c r="C1939" s="115" t="s">
        <v>259</v>
      </c>
      <c r="D1939" s="75"/>
    </row>
    <row r="1940" spans="2:4" ht="37.9" customHeight="1">
      <c r="B1940" s="132" t="s">
        <v>114</v>
      </c>
      <c r="C1940" s="115" t="s">
        <v>161</v>
      </c>
      <c r="D1940" s="75"/>
    </row>
    <row r="1941" spans="2:4" ht="37.9" customHeight="1">
      <c r="B1941" s="132" t="s">
        <v>162</v>
      </c>
      <c r="C1941" s="115" t="s">
        <v>173</v>
      </c>
      <c r="D1941" s="75"/>
    </row>
    <row r="1942" spans="2:4" ht="18" customHeight="1">
      <c r="B1942" s="505" t="s">
        <v>118</v>
      </c>
      <c r="C1942" s="505"/>
      <c r="D1942" s="73"/>
    </row>
    <row r="1943" spans="2:4" ht="18" customHeight="1">
      <c r="B1943" s="569" t="s">
        <v>260</v>
      </c>
      <c r="C1943" s="569"/>
      <c r="D1943" s="73">
        <v>-3</v>
      </c>
    </row>
    <row r="1944" spans="2:4" ht="18" customHeight="1">
      <c r="B1944" s="569" t="s">
        <v>261</v>
      </c>
      <c r="C1944" s="569"/>
      <c r="D1944" s="73">
        <v>-13</v>
      </c>
    </row>
    <row r="1945" spans="2:4" ht="18" customHeight="1">
      <c r="B1945" s="569" t="s">
        <v>119</v>
      </c>
      <c r="C1945" s="569"/>
      <c r="D1945" s="73">
        <v>-16</v>
      </c>
    </row>
    <row r="1946" spans="2:4" ht="18" customHeight="1">
      <c r="B1946" s="569" t="s">
        <v>120</v>
      </c>
      <c r="C1946" s="569"/>
      <c r="D1946" s="73">
        <v>3</v>
      </c>
    </row>
    <row r="1947" spans="2:4" ht="18" customHeight="1">
      <c r="B1947" s="569" t="s">
        <v>262</v>
      </c>
      <c r="C1947" s="569"/>
      <c r="D1947" s="73">
        <v>80</v>
      </c>
    </row>
    <row r="1948" spans="2:4" ht="18" customHeight="1">
      <c r="B1948" s="569" t="s">
        <v>165</v>
      </c>
      <c r="C1948" s="569"/>
      <c r="D1948" s="73">
        <v>22</v>
      </c>
    </row>
    <row r="1949" spans="2:4" ht="18" customHeight="1">
      <c r="B1949" s="569" t="s">
        <v>166</v>
      </c>
      <c r="C1949" s="569"/>
      <c r="D1949" s="73">
        <v>58</v>
      </c>
    </row>
    <row r="1950" spans="2:4" ht="18" customHeight="1">
      <c r="B1950" s="597" t="s">
        <v>123</v>
      </c>
      <c r="C1950" s="597"/>
      <c r="D1950" s="73">
        <v>-988.3</v>
      </c>
    </row>
    <row r="1951" spans="2:4" ht="18" customHeight="1">
      <c r="B1951" s="152"/>
      <c r="C1951" s="152"/>
      <c r="D1951" s="49"/>
    </row>
    <row r="1952" spans="2:4" ht="63" customHeight="1">
      <c r="B1952" s="131" t="s">
        <v>106</v>
      </c>
      <c r="C1952" s="111" t="s">
        <v>107</v>
      </c>
      <c r="D1952" s="29" t="s">
        <v>5</v>
      </c>
    </row>
    <row r="1953" spans="2:4" ht="18" customHeight="1">
      <c r="B1953" s="131" t="s">
        <v>108</v>
      </c>
      <c r="C1953" s="111" t="s">
        <v>158</v>
      </c>
      <c r="D1953" s="46" t="s">
        <v>8</v>
      </c>
    </row>
    <row r="1954" spans="2:4" ht="53.45" customHeight="1">
      <c r="B1954" s="132" t="s">
        <v>110</v>
      </c>
      <c r="C1954" s="115" t="s">
        <v>263</v>
      </c>
      <c r="D1954" s="75"/>
    </row>
    <row r="1955" spans="2:4" ht="42.6" customHeight="1">
      <c r="B1955" s="132" t="s">
        <v>112</v>
      </c>
      <c r="C1955" s="115" t="s">
        <v>264</v>
      </c>
      <c r="D1955" s="75"/>
    </row>
    <row r="1956" spans="2:4" ht="42.6" customHeight="1">
      <c r="B1956" s="132" t="s">
        <v>114</v>
      </c>
      <c r="C1956" s="115" t="s">
        <v>161</v>
      </c>
      <c r="D1956" s="75"/>
    </row>
    <row r="1957" spans="2:4" ht="42.6" customHeight="1">
      <c r="B1957" s="132" t="s">
        <v>162</v>
      </c>
      <c r="C1957" s="115" t="s">
        <v>163</v>
      </c>
      <c r="D1957" s="75"/>
    </row>
    <row r="1958" spans="2:4" ht="26.45" customHeight="1">
      <c r="B1958" s="505" t="s">
        <v>118</v>
      </c>
      <c r="C1958" s="505"/>
      <c r="D1958" s="73"/>
    </row>
    <row r="1959" spans="2:4" ht="22.9" customHeight="1">
      <c r="B1959" s="569" t="s">
        <v>164</v>
      </c>
      <c r="C1959" s="569"/>
      <c r="D1959" s="73">
        <v>-5</v>
      </c>
    </row>
    <row r="1960" spans="2:4" ht="22.9" customHeight="1">
      <c r="B1960" s="569" t="s">
        <v>165</v>
      </c>
      <c r="C1960" s="569"/>
      <c r="D1960" s="73">
        <v>-1</v>
      </c>
    </row>
    <row r="1961" spans="2:4" ht="22.9" customHeight="1">
      <c r="B1961" s="569" t="s">
        <v>166</v>
      </c>
      <c r="C1961" s="569"/>
      <c r="D1961" s="73">
        <v>-4</v>
      </c>
    </row>
    <row r="1962" spans="2:4" ht="22.9" customHeight="1">
      <c r="B1962" s="597" t="s">
        <v>123</v>
      </c>
      <c r="C1962" s="597"/>
      <c r="D1962" s="73">
        <v>1832.6</v>
      </c>
    </row>
    <row r="1963" spans="2:4" ht="18" customHeight="1">
      <c r="B1963" s="152"/>
      <c r="C1963" s="152"/>
      <c r="D1963" s="49"/>
    </row>
    <row r="1964" spans="2:4" ht="41.45" customHeight="1">
      <c r="B1964" s="131" t="s">
        <v>106</v>
      </c>
      <c r="C1964" s="111" t="s">
        <v>107</v>
      </c>
      <c r="D1964" s="29" t="s">
        <v>391</v>
      </c>
    </row>
    <row r="1965" spans="2:4" ht="18" customHeight="1">
      <c r="B1965" s="131" t="s">
        <v>108</v>
      </c>
      <c r="C1965" s="111" t="s">
        <v>265</v>
      </c>
      <c r="D1965" s="46" t="s">
        <v>8</v>
      </c>
    </row>
    <row r="1966" spans="2:4" ht="52.9" customHeight="1">
      <c r="B1966" s="132" t="s">
        <v>110</v>
      </c>
      <c r="C1966" s="115" t="s">
        <v>266</v>
      </c>
      <c r="D1966" s="75"/>
    </row>
    <row r="1967" spans="2:4" ht="52.9" customHeight="1">
      <c r="B1967" s="132" t="s">
        <v>112</v>
      </c>
      <c r="C1967" s="115" t="s">
        <v>267</v>
      </c>
      <c r="D1967" s="75"/>
    </row>
    <row r="1968" spans="2:4" ht="28.15" customHeight="1">
      <c r="B1968" s="132" t="s">
        <v>114</v>
      </c>
      <c r="C1968" s="115" t="s">
        <v>161</v>
      </c>
      <c r="D1968" s="75"/>
    </row>
    <row r="1969" spans="2:4" ht="52.9" customHeight="1">
      <c r="B1969" s="132" t="s">
        <v>162</v>
      </c>
      <c r="C1969" s="115" t="s">
        <v>268</v>
      </c>
      <c r="D1969" s="75"/>
    </row>
    <row r="1970" spans="2:4" ht="25.9" customHeight="1">
      <c r="B1970" s="505" t="s">
        <v>118</v>
      </c>
      <c r="C1970" s="505"/>
      <c r="D1970" s="73"/>
    </row>
    <row r="1971" spans="2:4" ht="44.45" customHeight="1">
      <c r="B1971" s="569" t="s">
        <v>269</v>
      </c>
      <c r="C1971" s="569"/>
      <c r="D1971" s="73">
        <v>30</v>
      </c>
    </row>
    <row r="1972" spans="2:4" ht="25.15" customHeight="1">
      <c r="B1972" s="569" t="s">
        <v>312</v>
      </c>
      <c r="C1972" s="569"/>
      <c r="D1972" s="73"/>
    </row>
    <row r="1973" spans="2:4" ht="25.15" customHeight="1">
      <c r="B1973" s="597" t="s">
        <v>123</v>
      </c>
      <c r="C1973" s="597"/>
      <c r="D1973" s="73">
        <v>586</v>
      </c>
    </row>
    <row r="1974" spans="2:4" ht="18" customHeight="1">
      <c r="B1974" s="152"/>
      <c r="C1974" s="152"/>
      <c r="D1974" s="49"/>
    </row>
    <row r="1975" spans="2:4" ht="57.6" customHeight="1">
      <c r="B1975" s="131" t="s">
        <v>106</v>
      </c>
      <c r="C1975" s="111" t="s">
        <v>107</v>
      </c>
      <c r="D1975" s="29" t="s">
        <v>5</v>
      </c>
    </row>
    <row r="1976" spans="2:4" ht="25.5" customHeight="1">
      <c r="B1976" s="131" t="s">
        <v>108</v>
      </c>
      <c r="C1976" s="111" t="s">
        <v>271</v>
      </c>
      <c r="D1976" s="46" t="s">
        <v>8</v>
      </c>
    </row>
    <row r="1977" spans="2:4" ht="56.45" customHeight="1">
      <c r="B1977" s="132" t="s">
        <v>110</v>
      </c>
      <c r="C1977" s="115" t="s">
        <v>272</v>
      </c>
      <c r="D1977" s="75"/>
    </row>
    <row r="1978" spans="2:4" ht="55.9" customHeight="1">
      <c r="B1978" s="132" t="s">
        <v>112</v>
      </c>
      <c r="C1978" s="115" t="s">
        <v>273</v>
      </c>
      <c r="D1978" s="75"/>
    </row>
    <row r="1979" spans="2:4" ht="29.45" customHeight="1">
      <c r="B1979" s="132" t="s">
        <v>114</v>
      </c>
      <c r="C1979" s="115" t="s">
        <v>161</v>
      </c>
      <c r="D1979" s="75"/>
    </row>
    <row r="1980" spans="2:4" ht="69.75" customHeight="1">
      <c r="B1980" s="132" t="s">
        <v>162</v>
      </c>
      <c r="C1980" s="115" t="s">
        <v>274</v>
      </c>
      <c r="D1980" s="75"/>
    </row>
    <row r="1981" spans="2:4" ht="19.899999999999999" customHeight="1">
      <c r="B1981" s="505" t="s">
        <v>118</v>
      </c>
      <c r="C1981" s="505"/>
      <c r="D1981" s="75"/>
    </row>
    <row r="1982" spans="2:4" ht="19.899999999999999" customHeight="1">
      <c r="B1982" s="569" t="s">
        <v>275</v>
      </c>
      <c r="C1982" s="569"/>
      <c r="D1982" s="73">
        <v>84</v>
      </c>
    </row>
    <row r="1983" spans="2:4" ht="19.899999999999999" customHeight="1">
      <c r="B1983" s="569" t="s">
        <v>270</v>
      </c>
      <c r="C1983" s="569"/>
      <c r="D1983" s="73"/>
    </row>
    <row r="1984" spans="2:4" ht="19.899999999999999" customHeight="1">
      <c r="B1984" s="597" t="s">
        <v>123</v>
      </c>
      <c r="C1984" s="597"/>
      <c r="D1984" s="73">
        <v>-11249.9</v>
      </c>
    </row>
    <row r="1985" spans="2:4" ht="18" customHeight="1">
      <c r="B1985" s="49"/>
      <c r="C1985" s="49"/>
      <c r="D1985" s="49"/>
    </row>
    <row r="1986" spans="2:4" ht="42.6" customHeight="1">
      <c r="B1986" s="111" t="s">
        <v>106</v>
      </c>
      <c r="C1986" s="111" t="s">
        <v>107</v>
      </c>
      <c r="D1986" s="29" t="s">
        <v>392</v>
      </c>
    </row>
    <row r="1987" spans="2:4" ht="18" customHeight="1">
      <c r="B1987" s="131" t="s">
        <v>108</v>
      </c>
      <c r="C1987" s="131" t="s">
        <v>301</v>
      </c>
      <c r="D1987" s="29" t="s">
        <v>8</v>
      </c>
    </row>
    <row r="1988" spans="2:4" ht="34.5" customHeight="1">
      <c r="B1988" s="132" t="s">
        <v>110</v>
      </c>
      <c r="C1988" s="115" t="s">
        <v>302</v>
      </c>
      <c r="D1988" s="132"/>
    </row>
    <row r="1989" spans="2:4" ht="69" customHeight="1">
      <c r="B1989" s="132" t="s">
        <v>112</v>
      </c>
      <c r="C1989" s="115" t="s">
        <v>303</v>
      </c>
      <c r="D1989" s="132"/>
    </row>
    <row r="1990" spans="2:4" ht="25.5" customHeight="1">
      <c r="B1990" s="132" t="s">
        <v>114</v>
      </c>
      <c r="C1990" s="115" t="s">
        <v>161</v>
      </c>
      <c r="D1990" s="132"/>
    </row>
    <row r="1991" spans="2:4" ht="66" customHeight="1">
      <c r="B1991" s="132" t="s">
        <v>162</v>
      </c>
      <c r="C1991" s="115" t="s">
        <v>365</v>
      </c>
      <c r="D1991" s="73"/>
    </row>
    <row r="1992" spans="2:4" ht="18" customHeight="1">
      <c r="B1992" s="505" t="s">
        <v>366</v>
      </c>
      <c r="C1992" s="505"/>
      <c r="D1992" s="73"/>
    </row>
    <row r="1993" spans="2:4" ht="35.25" customHeight="1">
      <c r="B1993" s="569" t="s">
        <v>305</v>
      </c>
      <c r="C1993" s="569"/>
      <c r="D1993" s="73">
        <v>4</v>
      </c>
    </row>
    <row r="1994" spans="2:4" ht="18" customHeight="1">
      <c r="B1994" s="569" t="s">
        <v>123</v>
      </c>
      <c r="C1994" s="569"/>
      <c r="D1994" s="73">
        <v>869.7</v>
      </c>
    </row>
    <row r="1995" spans="2:4" ht="18" customHeight="1">
      <c r="B1995" s="49"/>
      <c r="C1995" s="49"/>
      <c r="D1995" s="49"/>
    </row>
    <row r="1996" spans="2:4" ht="18" customHeight="1">
      <c r="B1996" s="131" t="s">
        <v>167</v>
      </c>
      <c r="C1996" s="637" t="s">
        <v>168</v>
      </c>
      <c r="D1996" s="637"/>
    </row>
    <row r="1997" spans="2:4" ht="18" customHeight="1">
      <c r="B1997" s="111" t="s">
        <v>283</v>
      </c>
      <c r="C1997" s="566" t="s">
        <v>284</v>
      </c>
      <c r="D1997" s="566"/>
    </row>
    <row r="1998" spans="2:4" ht="18" customHeight="1">
      <c r="B1998" s="152"/>
      <c r="C1998" s="152"/>
      <c r="D1998" s="152"/>
    </row>
    <row r="1999" spans="2:4" ht="18" customHeight="1">
      <c r="B1999" s="627" t="s">
        <v>171</v>
      </c>
      <c r="C1999" s="627"/>
      <c r="D1999" s="627"/>
    </row>
    <row r="2000" spans="2:4" ht="18" customHeight="1">
      <c r="B2000" s="49"/>
      <c r="C2000" s="49"/>
      <c r="D2000" s="49"/>
    </row>
    <row r="2001" spans="2:4" ht="43.15" customHeight="1">
      <c r="B2001" s="131" t="s">
        <v>106</v>
      </c>
      <c r="C2001" s="111" t="s">
        <v>283</v>
      </c>
      <c r="D2001" s="29" t="s">
        <v>391</v>
      </c>
    </row>
    <row r="2002" spans="2:4" ht="18" customHeight="1">
      <c r="B2002" s="131" t="s">
        <v>108</v>
      </c>
      <c r="C2002" s="111" t="s">
        <v>109</v>
      </c>
      <c r="D2002" s="46" t="s">
        <v>8</v>
      </c>
    </row>
    <row r="2003" spans="2:4" ht="41.45" customHeight="1">
      <c r="B2003" s="132" t="s">
        <v>110</v>
      </c>
      <c r="C2003" s="115" t="s">
        <v>285</v>
      </c>
      <c r="D2003" s="75"/>
    </row>
    <row r="2004" spans="2:4" ht="72.75" customHeight="1">
      <c r="B2004" s="132" t="s">
        <v>112</v>
      </c>
      <c r="C2004" s="115" t="s">
        <v>546</v>
      </c>
      <c r="D2004" s="75"/>
    </row>
    <row r="2005" spans="2:4" ht="24.6" customHeight="1">
      <c r="B2005" s="132" t="s">
        <v>114</v>
      </c>
      <c r="C2005" s="115" t="s">
        <v>115</v>
      </c>
      <c r="D2005" s="75"/>
    </row>
    <row r="2006" spans="2:4" ht="55.15" customHeight="1">
      <c r="B2006" s="132" t="s">
        <v>116</v>
      </c>
      <c r="C2006" s="115" t="s">
        <v>193</v>
      </c>
      <c r="D2006" s="73"/>
    </row>
    <row r="2007" spans="2:4" ht="18" customHeight="1">
      <c r="B2007" s="574" t="s">
        <v>118</v>
      </c>
      <c r="C2007" s="574"/>
      <c r="D2007" s="73"/>
    </row>
    <row r="2008" spans="2:4" ht="18" customHeight="1">
      <c r="B2008" s="569" t="s">
        <v>288</v>
      </c>
      <c r="C2008" s="569"/>
      <c r="D2008" s="73">
        <v>4</v>
      </c>
    </row>
    <row r="2009" spans="2:4" ht="18" customHeight="1">
      <c r="B2009" s="569" t="s">
        <v>156</v>
      </c>
      <c r="C2009" s="569"/>
      <c r="D2009" s="73"/>
    </row>
    <row r="2010" spans="2:4" ht="18" customHeight="1">
      <c r="B2010" s="569" t="s">
        <v>119</v>
      </c>
      <c r="C2010" s="569"/>
      <c r="D2010" s="73"/>
    </row>
    <row r="2011" spans="2:4" ht="18" customHeight="1">
      <c r="B2011" s="569" t="s">
        <v>120</v>
      </c>
      <c r="C2011" s="569"/>
      <c r="D2011" s="73"/>
    </row>
    <row r="2012" spans="2:4" ht="18" customHeight="1">
      <c r="B2012" s="569" t="s">
        <v>157</v>
      </c>
      <c r="C2012" s="569"/>
      <c r="D2012" s="73"/>
    </row>
    <row r="2013" spans="2:4" ht="18" customHeight="1">
      <c r="B2013" s="597" t="s">
        <v>123</v>
      </c>
      <c r="C2013" s="597"/>
      <c r="D2013" s="73">
        <v>8354</v>
      </c>
    </row>
    <row r="2014" spans="2:4" ht="18" customHeight="1">
      <c r="B2014" s="152"/>
      <c r="C2014" s="152"/>
      <c r="D2014" s="49"/>
    </row>
    <row r="2015" spans="2:4" ht="59.45" customHeight="1">
      <c r="B2015" s="131" t="s">
        <v>106</v>
      </c>
      <c r="C2015" s="111" t="s">
        <v>283</v>
      </c>
      <c r="D2015" s="29" t="s">
        <v>5</v>
      </c>
    </row>
    <row r="2016" spans="2:4" ht="18" customHeight="1">
      <c r="B2016" s="131" t="s">
        <v>108</v>
      </c>
      <c r="C2016" s="111" t="s">
        <v>289</v>
      </c>
      <c r="D2016" s="46" t="s">
        <v>8</v>
      </c>
    </row>
    <row r="2017" spans="2:4" ht="40.9" customHeight="1">
      <c r="B2017" s="132" t="s">
        <v>110</v>
      </c>
      <c r="C2017" s="115" t="s">
        <v>290</v>
      </c>
      <c r="D2017" s="75"/>
    </row>
    <row r="2018" spans="2:4" ht="82.5" customHeight="1">
      <c r="B2018" s="132" t="s">
        <v>112</v>
      </c>
      <c r="C2018" s="115" t="s">
        <v>291</v>
      </c>
      <c r="D2018" s="75"/>
    </row>
    <row r="2019" spans="2:4" ht="40.9" customHeight="1">
      <c r="B2019" s="132" t="s">
        <v>114</v>
      </c>
      <c r="C2019" s="115" t="s">
        <v>161</v>
      </c>
      <c r="D2019" s="73"/>
    </row>
    <row r="2020" spans="2:4" ht="40.9" customHeight="1">
      <c r="B2020" s="132" t="s">
        <v>162</v>
      </c>
      <c r="C2020" s="115" t="s">
        <v>292</v>
      </c>
      <c r="D2020" s="73"/>
    </row>
    <row r="2021" spans="2:4" ht="26.45" customHeight="1">
      <c r="B2021" s="505" t="s">
        <v>118</v>
      </c>
      <c r="C2021" s="505"/>
      <c r="D2021" s="73"/>
    </row>
    <row r="2022" spans="2:4" ht="40.9" customHeight="1">
      <c r="B2022" s="569" t="s">
        <v>293</v>
      </c>
      <c r="C2022" s="569"/>
      <c r="D2022" s="73">
        <v>58</v>
      </c>
    </row>
    <row r="2023" spans="2:4" ht="54" customHeight="1">
      <c r="B2023" s="569" t="s">
        <v>294</v>
      </c>
      <c r="C2023" s="569"/>
      <c r="D2023" s="73">
        <v>-78</v>
      </c>
    </row>
    <row r="2024" spans="2:4" ht="40.9" customHeight="1">
      <c r="B2024" s="569" t="s">
        <v>295</v>
      </c>
      <c r="C2024" s="569"/>
      <c r="D2024" s="73">
        <v>313</v>
      </c>
    </row>
    <row r="2025" spans="2:4" ht="40.9" customHeight="1">
      <c r="B2025" s="597" t="s">
        <v>123</v>
      </c>
      <c r="C2025" s="597"/>
      <c r="D2025" s="73">
        <v>103330.3</v>
      </c>
    </row>
    <row r="2026" spans="2:4" ht="18" customHeight="1">
      <c r="B2026" s="152"/>
      <c r="C2026" s="152"/>
      <c r="D2026" s="49"/>
    </row>
    <row r="2027" spans="2:4" ht="41.45" customHeight="1">
      <c r="B2027" s="131" t="s">
        <v>106</v>
      </c>
      <c r="C2027" s="111" t="s">
        <v>283</v>
      </c>
      <c r="D2027" s="29" t="s">
        <v>394</v>
      </c>
    </row>
    <row r="2028" spans="2:4" ht="18" customHeight="1">
      <c r="B2028" s="131" t="s">
        <v>108</v>
      </c>
      <c r="C2028" s="111" t="s">
        <v>257</v>
      </c>
      <c r="D2028" s="46" t="s">
        <v>8</v>
      </c>
    </row>
    <row r="2029" spans="2:4" ht="69.599999999999994" customHeight="1">
      <c r="B2029" s="132" t="s">
        <v>110</v>
      </c>
      <c r="C2029" s="115" t="s">
        <v>296</v>
      </c>
      <c r="D2029" s="75"/>
    </row>
    <row r="2030" spans="2:4" ht="36.6" customHeight="1">
      <c r="B2030" s="132" t="s">
        <v>112</v>
      </c>
      <c r="C2030" s="115" t="s">
        <v>297</v>
      </c>
      <c r="D2030" s="75"/>
    </row>
    <row r="2031" spans="2:4" ht="22.9" customHeight="1">
      <c r="B2031" s="132" t="s">
        <v>114</v>
      </c>
      <c r="C2031" s="115" t="s">
        <v>161</v>
      </c>
      <c r="D2031" s="75"/>
    </row>
    <row r="2032" spans="2:4" ht="39" customHeight="1">
      <c r="B2032" s="132" t="s">
        <v>278</v>
      </c>
      <c r="C2032" s="115" t="s">
        <v>298</v>
      </c>
      <c r="D2032" s="75"/>
    </row>
    <row r="2033" spans="2:4" ht="23.45" customHeight="1">
      <c r="B2033" s="574" t="s">
        <v>118</v>
      </c>
      <c r="C2033" s="574"/>
      <c r="D2033" s="75"/>
    </row>
    <row r="2034" spans="2:4" ht="24.6" customHeight="1">
      <c r="B2034" s="569" t="s">
        <v>299</v>
      </c>
      <c r="C2034" s="569"/>
      <c r="D2034" s="75"/>
    </row>
    <row r="2035" spans="2:4" ht="24.6" customHeight="1">
      <c r="B2035" s="569" t="s">
        <v>300</v>
      </c>
      <c r="C2035" s="569"/>
      <c r="D2035" s="75"/>
    </row>
    <row r="2036" spans="2:4" ht="24.6" customHeight="1">
      <c r="B2036" s="597" t="s">
        <v>123</v>
      </c>
      <c r="C2036" s="597"/>
      <c r="D2036" s="185">
        <v>-1500</v>
      </c>
    </row>
    <row r="2037" spans="2:4" ht="18" customHeight="1">
      <c r="B2037" s="49"/>
      <c r="C2037" s="49"/>
      <c r="D2037" s="49"/>
    </row>
    <row r="2038" spans="2:4" ht="18" customHeight="1">
      <c r="D2038" s="179" t="s">
        <v>202</v>
      </c>
    </row>
    <row r="2039" spans="2:4" ht="23.25" customHeight="1">
      <c r="B2039" s="620" t="s">
        <v>238</v>
      </c>
      <c r="C2039" s="620"/>
      <c r="D2039" s="620"/>
    </row>
    <row r="2040" spans="2:4" ht="18" customHeight="1"/>
    <row r="2041" spans="2:4" ht="24" customHeight="1">
      <c r="B2041" s="150" t="s">
        <v>103</v>
      </c>
      <c r="C2041" s="635" t="s">
        <v>104</v>
      </c>
      <c r="D2041" s="636"/>
    </row>
    <row r="2042" spans="2:4" ht="24" customHeight="1">
      <c r="B2042" s="9">
        <v>1146</v>
      </c>
      <c r="C2042" s="575" t="s">
        <v>12</v>
      </c>
      <c r="D2042" s="575"/>
    </row>
    <row r="2043" spans="2:4" ht="18" customHeight="1"/>
    <row r="2044" spans="2:4" ht="18" customHeight="1">
      <c r="B2044" s="157" t="s">
        <v>171</v>
      </c>
    </row>
    <row r="2045" spans="2:4" ht="18" customHeight="1"/>
    <row r="2046" spans="2:4" ht="53.25" customHeight="1">
      <c r="B2046" s="155" t="s">
        <v>106</v>
      </c>
      <c r="C2046" s="155" t="s">
        <v>107</v>
      </c>
      <c r="D2046" s="7" t="s">
        <v>5</v>
      </c>
    </row>
    <row r="2047" spans="2:4" ht="18" customHeight="1">
      <c r="B2047" s="155" t="s">
        <v>108</v>
      </c>
      <c r="C2047" s="155" t="s">
        <v>109</v>
      </c>
      <c r="D2047" s="17" t="s">
        <v>178</v>
      </c>
    </row>
    <row r="2048" spans="2:4" ht="28.5" customHeight="1">
      <c r="B2048" s="9" t="s">
        <v>110</v>
      </c>
      <c r="C2048" s="9" t="s">
        <v>111</v>
      </c>
      <c r="D2048" s="5"/>
    </row>
    <row r="2049" spans="2:4" ht="57.75" customHeight="1">
      <c r="B2049" s="9" t="s">
        <v>112</v>
      </c>
      <c r="C2049" s="9" t="s">
        <v>113</v>
      </c>
      <c r="D2049" s="5"/>
    </row>
    <row r="2050" spans="2:4" ht="31.5" customHeight="1">
      <c r="B2050" s="9" t="s">
        <v>114</v>
      </c>
      <c r="C2050" s="9" t="s">
        <v>115</v>
      </c>
      <c r="D2050" s="5"/>
    </row>
    <row r="2051" spans="2:4" ht="52.5" customHeight="1">
      <c r="B2051" s="9" t="s">
        <v>116</v>
      </c>
      <c r="C2051" s="9" t="s">
        <v>192</v>
      </c>
      <c r="D2051" s="5"/>
    </row>
    <row r="2052" spans="2:4" ht="18" customHeight="1">
      <c r="B2052" s="574" t="s">
        <v>118</v>
      </c>
      <c r="C2052" s="574"/>
      <c r="D2052" s="5"/>
    </row>
    <row r="2053" spans="2:4" ht="18" customHeight="1">
      <c r="B2053" s="569" t="s">
        <v>307</v>
      </c>
      <c r="C2053" s="569"/>
      <c r="D2053" s="185">
        <v>10</v>
      </c>
    </row>
    <row r="2054" spans="2:4" ht="18" customHeight="1">
      <c r="B2054" s="569" t="s">
        <v>344</v>
      </c>
      <c r="C2054" s="569"/>
      <c r="D2054" s="185">
        <v>-99</v>
      </c>
    </row>
    <row r="2055" spans="2:4" ht="18" customHeight="1">
      <c r="B2055" s="569" t="s">
        <v>119</v>
      </c>
      <c r="C2055" s="569"/>
      <c r="D2055" s="185">
        <v>59</v>
      </c>
    </row>
    <row r="2056" spans="2:4" ht="18" customHeight="1">
      <c r="B2056" s="569" t="s">
        <v>120</v>
      </c>
      <c r="C2056" s="569"/>
      <c r="D2056" s="185">
        <v>40</v>
      </c>
    </row>
    <row r="2057" spans="2:4" ht="18" customHeight="1">
      <c r="B2057" s="569" t="s">
        <v>121</v>
      </c>
      <c r="C2057" s="569"/>
      <c r="D2057" s="185">
        <v>-261</v>
      </c>
    </row>
    <row r="2058" spans="2:4" ht="18" customHeight="1">
      <c r="B2058" s="569" t="s">
        <v>122</v>
      </c>
      <c r="C2058" s="569"/>
      <c r="D2058" s="169"/>
    </row>
    <row r="2059" spans="2:4" s="81" customFormat="1" ht="18" customHeight="1">
      <c r="B2059" s="626" t="s">
        <v>123</v>
      </c>
      <c r="C2059" s="626"/>
      <c r="D2059" s="80">
        <v>35600.9</v>
      </c>
    </row>
    <row r="2060" spans="2:4" ht="18" customHeight="1"/>
    <row r="2061" spans="2:4" ht="66" customHeight="1">
      <c r="B2061" s="155" t="s">
        <v>106</v>
      </c>
      <c r="C2061" s="155" t="s">
        <v>107</v>
      </c>
      <c r="D2061" s="7" t="s">
        <v>5</v>
      </c>
    </row>
    <row r="2062" spans="2:4" ht="18" customHeight="1">
      <c r="B2062" s="155" t="s">
        <v>108</v>
      </c>
      <c r="C2062" s="155" t="s">
        <v>124</v>
      </c>
      <c r="D2062" s="17" t="s">
        <v>178</v>
      </c>
    </row>
    <row r="2063" spans="2:4" ht="24" customHeight="1">
      <c r="B2063" s="9" t="s">
        <v>110</v>
      </c>
      <c r="C2063" s="9" t="s">
        <v>126</v>
      </c>
      <c r="D2063" s="5"/>
    </row>
    <row r="2064" spans="2:4" ht="54.75" customHeight="1">
      <c r="B2064" s="9" t="s">
        <v>112</v>
      </c>
      <c r="C2064" s="9" t="s">
        <v>180</v>
      </c>
      <c r="D2064" s="5"/>
    </row>
    <row r="2065" spans="2:4" ht="24.75" customHeight="1">
      <c r="B2065" s="9" t="s">
        <v>114</v>
      </c>
      <c r="C2065" s="9" t="s">
        <v>115</v>
      </c>
      <c r="D2065" s="5"/>
    </row>
    <row r="2066" spans="2:4" ht="58.5" customHeight="1">
      <c r="B2066" s="9" t="s">
        <v>116</v>
      </c>
      <c r="C2066" s="9" t="s">
        <v>192</v>
      </c>
      <c r="D2066" s="5"/>
    </row>
    <row r="2067" spans="2:4" ht="18" customHeight="1">
      <c r="B2067" s="574" t="s">
        <v>118</v>
      </c>
      <c r="C2067" s="574"/>
      <c r="D2067" s="5"/>
    </row>
    <row r="2068" spans="2:4" ht="25.5" customHeight="1">
      <c r="B2068" s="569" t="s">
        <v>524</v>
      </c>
      <c r="C2068" s="569"/>
      <c r="D2068" s="73">
        <v>17</v>
      </c>
    </row>
    <row r="2069" spans="2:4" ht="36" customHeight="1">
      <c r="B2069" s="569" t="s">
        <v>525</v>
      </c>
      <c r="C2069" s="569"/>
      <c r="D2069" s="185">
        <v>69</v>
      </c>
    </row>
    <row r="2070" spans="2:4" ht="18" customHeight="1">
      <c r="B2070" s="569" t="s">
        <v>526</v>
      </c>
      <c r="C2070" s="569"/>
      <c r="D2070" s="185">
        <v>41</v>
      </c>
    </row>
    <row r="2071" spans="2:4" ht="18" customHeight="1">
      <c r="B2071" s="569" t="s">
        <v>527</v>
      </c>
      <c r="C2071" s="569"/>
      <c r="D2071" s="185">
        <v>28</v>
      </c>
    </row>
    <row r="2072" spans="2:4" ht="24" customHeight="1">
      <c r="B2072" s="569" t="s">
        <v>528</v>
      </c>
      <c r="C2072" s="569"/>
      <c r="D2072" s="185"/>
    </row>
    <row r="2073" spans="2:4" s="81" customFormat="1" ht="22.5" customHeight="1">
      <c r="B2073" s="626" t="s">
        <v>369</v>
      </c>
      <c r="C2073" s="626"/>
      <c r="D2073" s="244">
        <v>60917.2</v>
      </c>
    </row>
    <row r="2074" spans="2:4" ht="18" customHeight="1"/>
    <row r="2075" spans="2:4" ht="57.75" customHeight="1">
      <c r="B2075" s="155" t="s">
        <v>106</v>
      </c>
      <c r="C2075" s="155" t="s">
        <v>107</v>
      </c>
      <c r="D2075" s="7" t="s">
        <v>5</v>
      </c>
    </row>
    <row r="2076" spans="2:4" ht="18" customHeight="1">
      <c r="B2076" s="155" t="s">
        <v>108</v>
      </c>
      <c r="C2076" s="155" t="s">
        <v>130</v>
      </c>
      <c r="D2076" s="17" t="s">
        <v>178</v>
      </c>
    </row>
    <row r="2077" spans="2:4" ht="27" customHeight="1">
      <c r="B2077" s="9" t="s">
        <v>110</v>
      </c>
      <c r="C2077" s="9" t="s">
        <v>183</v>
      </c>
      <c r="D2077" s="5"/>
    </row>
    <row r="2078" spans="2:4" ht="55.15" customHeight="1">
      <c r="B2078" s="9" t="s">
        <v>112</v>
      </c>
      <c r="C2078" s="9" t="s">
        <v>184</v>
      </c>
      <c r="D2078" s="5"/>
    </row>
    <row r="2079" spans="2:4" ht="39" customHeight="1">
      <c r="B2079" s="9" t="s">
        <v>114</v>
      </c>
      <c r="C2079" s="9" t="s">
        <v>115</v>
      </c>
      <c r="D2079" s="5"/>
    </row>
    <row r="2080" spans="2:4" ht="52.15" customHeight="1">
      <c r="B2080" s="9" t="s">
        <v>116</v>
      </c>
      <c r="C2080" s="9" t="s">
        <v>192</v>
      </c>
      <c r="D2080" s="5"/>
    </row>
    <row r="2081" spans="2:4" ht="18" customHeight="1">
      <c r="B2081" s="574" t="s">
        <v>118</v>
      </c>
      <c r="C2081" s="574"/>
      <c r="D2081" s="5"/>
    </row>
    <row r="2082" spans="2:4" ht="18" customHeight="1">
      <c r="B2082" s="569" t="s">
        <v>310</v>
      </c>
      <c r="C2082" s="569"/>
      <c r="D2082" s="73">
        <v>-5</v>
      </c>
    </row>
    <row r="2083" spans="2:4" ht="18" customHeight="1">
      <c r="B2083" s="569" t="s">
        <v>134</v>
      </c>
      <c r="C2083" s="569"/>
      <c r="D2083" s="73">
        <v>-232.3</v>
      </c>
    </row>
    <row r="2084" spans="2:4" ht="18" customHeight="1">
      <c r="B2084" s="569" t="s">
        <v>119</v>
      </c>
      <c r="C2084" s="569"/>
      <c r="D2084" s="73">
        <v>-139</v>
      </c>
    </row>
    <row r="2085" spans="2:4" ht="18" customHeight="1">
      <c r="B2085" s="569" t="s">
        <v>120</v>
      </c>
      <c r="C2085" s="569"/>
      <c r="D2085" s="73">
        <v>-93</v>
      </c>
    </row>
    <row r="2086" spans="2:4" ht="18" customHeight="1">
      <c r="B2086" s="569" t="s">
        <v>122</v>
      </c>
      <c r="C2086" s="569"/>
      <c r="D2086" s="73"/>
    </row>
    <row r="2087" spans="2:4" s="81" customFormat="1" ht="18" customHeight="1">
      <c r="B2087" s="626" t="s">
        <v>123</v>
      </c>
      <c r="C2087" s="626"/>
      <c r="D2087" s="80">
        <f>57595.1-11000</f>
        <v>46595.1</v>
      </c>
    </row>
    <row r="2088" spans="2:4" ht="18" customHeight="1"/>
    <row r="2089" spans="2:4" ht="51.75">
      <c r="B2089" s="131" t="s">
        <v>106</v>
      </c>
      <c r="C2089" s="111" t="s">
        <v>107</v>
      </c>
      <c r="D2089" s="29" t="s">
        <v>5</v>
      </c>
    </row>
    <row r="2090" spans="2:4">
      <c r="B2090" s="131" t="s">
        <v>108</v>
      </c>
      <c r="C2090" s="111" t="s">
        <v>257</v>
      </c>
      <c r="D2090" s="46" t="s">
        <v>8</v>
      </c>
    </row>
    <row r="2091" spans="2:4" ht="51.75">
      <c r="B2091" s="132" t="s">
        <v>110</v>
      </c>
      <c r="C2091" s="115" t="s">
        <v>258</v>
      </c>
      <c r="D2091" s="173"/>
    </row>
    <row r="2092" spans="2:4" ht="51.75">
      <c r="B2092" s="132" t="s">
        <v>112</v>
      </c>
      <c r="C2092" s="115" t="s">
        <v>259</v>
      </c>
      <c r="D2092" s="173"/>
    </row>
    <row r="2093" spans="2:4">
      <c r="B2093" s="132" t="s">
        <v>114</v>
      </c>
      <c r="C2093" s="115" t="s">
        <v>161</v>
      </c>
      <c r="D2093" s="173"/>
    </row>
    <row r="2094" spans="2:4" ht="34.5">
      <c r="B2094" s="132" t="s">
        <v>162</v>
      </c>
      <c r="C2094" s="115" t="s">
        <v>173</v>
      </c>
      <c r="D2094" s="173"/>
    </row>
    <row r="2095" spans="2:4" ht="22.9" customHeight="1">
      <c r="B2095" s="505" t="s">
        <v>118</v>
      </c>
      <c r="C2095" s="505"/>
      <c r="D2095" s="173"/>
    </row>
    <row r="2096" spans="2:4">
      <c r="B2096" s="569" t="s">
        <v>529</v>
      </c>
      <c r="C2096" s="569"/>
      <c r="D2096" s="73">
        <v>-13</v>
      </c>
    </row>
    <row r="2097" spans="2:4">
      <c r="B2097" s="569" t="s">
        <v>530</v>
      </c>
      <c r="C2097" s="569"/>
      <c r="D2097" s="73"/>
    </row>
    <row r="2098" spans="2:4">
      <c r="B2098" s="569" t="s">
        <v>119</v>
      </c>
      <c r="C2098" s="569"/>
      <c r="D2098" s="73">
        <v>-4</v>
      </c>
    </row>
    <row r="2099" spans="2:4">
      <c r="B2099" s="569" t="s">
        <v>120</v>
      </c>
      <c r="C2099" s="569"/>
      <c r="D2099" s="73">
        <v>4</v>
      </c>
    </row>
    <row r="2100" spans="2:4">
      <c r="B2100" s="569" t="s">
        <v>262</v>
      </c>
      <c r="C2100" s="569"/>
      <c r="D2100" s="73">
        <v>111</v>
      </c>
    </row>
    <row r="2101" spans="2:4">
      <c r="B2101" s="569" t="s">
        <v>165</v>
      </c>
      <c r="C2101" s="569"/>
      <c r="D2101" s="73">
        <v>-22</v>
      </c>
    </row>
    <row r="2102" spans="2:4">
      <c r="B2102" s="569" t="s">
        <v>166</v>
      </c>
      <c r="C2102" s="569"/>
      <c r="D2102" s="73">
        <v>133</v>
      </c>
    </row>
    <row r="2103" spans="2:4">
      <c r="B2103" s="597" t="s">
        <v>123</v>
      </c>
      <c r="C2103" s="597"/>
      <c r="D2103" s="73">
        <v>-327.8</v>
      </c>
    </row>
    <row r="2104" spans="2:4">
      <c r="B2104" s="152"/>
      <c r="C2104" s="152"/>
    </row>
    <row r="2105" spans="2:4" ht="51.75">
      <c r="B2105" s="131" t="s">
        <v>106</v>
      </c>
      <c r="C2105" s="111" t="s">
        <v>107</v>
      </c>
      <c r="D2105" s="29" t="s">
        <v>5</v>
      </c>
    </row>
    <row r="2106" spans="2:4">
      <c r="B2106" s="131" t="s">
        <v>108</v>
      </c>
      <c r="C2106" s="111" t="s">
        <v>158</v>
      </c>
      <c r="D2106" s="46" t="s">
        <v>8</v>
      </c>
    </row>
    <row r="2107" spans="2:4" ht="60.75" customHeight="1">
      <c r="B2107" s="132" t="s">
        <v>110</v>
      </c>
      <c r="C2107" s="115" t="s">
        <v>263</v>
      </c>
      <c r="D2107" s="173"/>
    </row>
    <row r="2108" spans="2:4" ht="45.6" customHeight="1">
      <c r="B2108" s="132" t="s">
        <v>112</v>
      </c>
      <c r="C2108" s="115" t="s">
        <v>264</v>
      </c>
      <c r="D2108" s="173"/>
    </row>
    <row r="2109" spans="2:4" ht="45.6" customHeight="1">
      <c r="B2109" s="132" t="s">
        <v>114</v>
      </c>
      <c r="C2109" s="115" t="s">
        <v>161</v>
      </c>
      <c r="D2109" s="173"/>
    </row>
    <row r="2110" spans="2:4" ht="45.6" customHeight="1">
      <c r="B2110" s="132" t="s">
        <v>162</v>
      </c>
      <c r="C2110" s="115" t="s">
        <v>163</v>
      </c>
      <c r="D2110" s="173"/>
    </row>
    <row r="2111" spans="2:4">
      <c r="B2111" s="505" t="s">
        <v>118</v>
      </c>
      <c r="C2111" s="505"/>
      <c r="D2111" s="173"/>
    </row>
    <row r="2112" spans="2:4">
      <c r="B2112" s="569" t="s">
        <v>164</v>
      </c>
      <c r="C2112" s="569"/>
      <c r="D2112" s="73">
        <v>2</v>
      </c>
    </row>
    <row r="2113" spans="2:4">
      <c r="B2113" s="569" t="s">
        <v>165</v>
      </c>
      <c r="C2113" s="569"/>
      <c r="D2113" s="73">
        <v>-3</v>
      </c>
    </row>
    <row r="2114" spans="2:4">
      <c r="B2114" s="569" t="s">
        <v>166</v>
      </c>
      <c r="C2114" s="569"/>
      <c r="D2114" s="73">
        <v>5</v>
      </c>
    </row>
    <row r="2115" spans="2:4">
      <c r="B2115" s="597" t="s">
        <v>123</v>
      </c>
      <c r="C2115" s="597"/>
      <c r="D2115" s="73">
        <v>4000.5</v>
      </c>
    </row>
    <row r="2116" spans="2:4">
      <c r="B2116" s="152"/>
      <c r="C2116" s="152"/>
    </row>
    <row r="2117" spans="2:4" ht="51.75">
      <c r="B2117" s="131" t="s">
        <v>106</v>
      </c>
      <c r="C2117" s="111" t="s">
        <v>107</v>
      </c>
      <c r="D2117" s="29" t="s">
        <v>5</v>
      </c>
    </row>
    <row r="2118" spans="2:4">
      <c r="B2118" s="131" t="s">
        <v>108</v>
      </c>
      <c r="C2118" s="111" t="s">
        <v>265</v>
      </c>
      <c r="D2118" s="46" t="s">
        <v>8</v>
      </c>
    </row>
    <row r="2119" spans="2:4" ht="86.25">
      <c r="B2119" s="132" t="s">
        <v>110</v>
      </c>
      <c r="C2119" s="115" t="s">
        <v>266</v>
      </c>
      <c r="D2119" s="173"/>
    </row>
    <row r="2120" spans="2:4" ht="69">
      <c r="B2120" s="132" t="s">
        <v>112</v>
      </c>
      <c r="C2120" s="115" t="s">
        <v>267</v>
      </c>
      <c r="D2120" s="173"/>
    </row>
    <row r="2121" spans="2:4">
      <c r="B2121" s="132" t="s">
        <v>114</v>
      </c>
      <c r="C2121" s="115" t="s">
        <v>161</v>
      </c>
      <c r="D2121" s="173"/>
    </row>
    <row r="2122" spans="2:4" ht="51.75">
      <c r="B2122" s="132" t="s">
        <v>162</v>
      </c>
      <c r="C2122" s="115" t="s">
        <v>268</v>
      </c>
      <c r="D2122" s="173"/>
    </row>
    <row r="2123" spans="2:4">
      <c r="B2123" s="505" t="s">
        <v>118</v>
      </c>
      <c r="C2123" s="505"/>
      <c r="D2123" s="73"/>
    </row>
    <row r="2124" spans="2:4" ht="39" customHeight="1">
      <c r="B2124" s="569" t="s">
        <v>269</v>
      </c>
      <c r="C2124" s="569"/>
      <c r="D2124" s="73">
        <v>160</v>
      </c>
    </row>
    <row r="2125" spans="2:4" ht="21.6" customHeight="1">
      <c r="B2125" s="569" t="s">
        <v>312</v>
      </c>
      <c r="C2125" s="569"/>
      <c r="D2125" s="73"/>
    </row>
    <row r="2126" spans="2:4" ht="21.6" customHeight="1">
      <c r="B2126" s="597" t="s">
        <v>123</v>
      </c>
      <c r="C2126" s="597"/>
      <c r="D2126" s="73">
        <v>60639.4</v>
      </c>
    </row>
    <row r="2127" spans="2:4">
      <c r="B2127" s="152"/>
      <c r="C2127" s="152"/>
    </row>
    <row r="2128" spans="2:4" ht="51.75">
      <c r="B2128" s="131" t="s">
        <v>106</v>
      </c>
      <c r="C2128" s="111" t="s">
        <v>107</v>
      </c>
      <c r="D2128" s="29" t="s">
        <v>5</v>
      </c>
    </row>
    <row r="2129" spans="2:4">
      <c r="B2129" s="131" t="s">
        <v>108</v>
      </c>
      <c r="C2129" s="111" t="s">
        <v>271</v>
      </c>
      <c r="D2129" s="46" t="s">
        <v>8</v>
      </c>
    </row>
    <row r="2130" spans="2:4" ht="51.75">
      <c r="B2130" s="132" t="s">
        <v>110</v>
      </c>
      <c r="C2130" s="115" t="s">
        <v>272</v>
      </c>
      <c r="D2130" s="173"/>
    </row>
    <row r="2131" spans="2:4" ht="51.75">
      <c r="B2131" s="132" t="s">
        <v>112</v>
      </c>
      <c r="C2131" s="115" t="s">
        <v>273</v>
      </c>
      <c r="D2131" s="173"/>
    </row>
    <row r="2132" spans="2:4">
      <c r="B2132" s="132" t="s">
        <v>114</v>
      </c>
      <c r="C2132" s="115" t="s">
        <v>161</v>
      </c>
      <c r="D2132" s="173"/>
    </row>
    <row r="2133" spans="2:4" ht="69">
      <c r="B2133" s="132" t="s">
        <v>162</v>
      </c>
      <c r="C2133" s="115" t="s">
        <v>274</v>
      </c>
      <c r="D2133" s="173"/>
    </row>
    <row r="2134" spans="2:4">
      <c r="B2134" s="574" t="s">
        <v>118</v>
      </c>
      <c r="C2134" s="574"/>
      <c r="D2134" s="173"/>
    </row>
    <row r="2135" spans="2:4" ht="20.45" customHeight="1">
      <c r="B2135" s="569" t="s">
        <v>275</v>
      </c>
      <c r="C2135" s="569"/>
      <c r="D2135" s="73">
        <v>23</v>
      </c>
    </row>
    <row r="2136" spans="2:4" ht="27.6" customHeight="1">
      <c r="B2136" s="569" t="s">
        <v>270</v>
      </c>
      <c r="C2136" s="569"/>
      <c r="D2136" s="73"/>
    </row>
    <row r="2137" spans="2:4" ht="20.45" customHeight="1">
      <c r="B2137" s="597" t="s">
        <v>123</v>
      </c>
      <c r="C2137" s="597"/>
      <c r="D2137" s="73">
        <v>-28934.400000000001</v>
      </c>
    </row>
    <row r="2139" spans="2:4" ht="34.5">
      <c r="B2139" s="131" t="s">
        <v>106</v>
      </c>
      <c r="C2139" s="111" t="s">
        <v>107</v>
      </c>
      <c r="D2139" s="29" t="s">
        <v>391</v>
      </c>
    </row>
    <row r="2140" spans="2:4">
      <c r="B2140" s="131" t="s">
        <v>108</v>
      </c>
      <c r="C2140" s="111" t="s">
        <v>301</v>
      </c>
      <c r="D2140" s="46" t="s">
        <v>8</v>
      </c>
    </row>
    <row r="2141" spans="2:4" ht="34.5">
      <c r="B2141" s="132" t="s">
        <v>110</v>
      </c>
      <c r="C2141" s="115" t="s">
        <v>302</v>
      </c>
      <c r="D2141" s="75"/>
    </row>
    <row r="2142" spans="2:4" ht="69">
      <c r="B2142" s="132" t="s">
        <v>112</v>
      </c>
      <c r="C2142" s="115" t="s">
        <v>303</v>
      </c>
      <c r="D2142" s="75"/>
    </row>
    <row r="2143" spans="2:4">
      <c r="B2143" s="132" t="s">
        <v>114</v>
      </c>
      <c r="C2143" s="115" t="s">
        <v>161</v>
      </c>
      <c r="D2143" s="75"/>
    </row>
    <row r="2144" spans="2:4" ht="86.25">
      <c r="B2144" s="132" t="s">
        <v>162</v>
      </c>
      <c r="C2144" s="115" t="s">
        <v>304</v>
      </c>
      <c r="D2144" s="75"/>
    </row>
    <row r="2145" spans="2:4">
      <c r="B2145" s="505" t="s">
        <v>118</v>
      </c>
      <c r="C2145" s="505"/>
      <c r="D2145" s="75"/>
    </row>
    <row r="2146" spans="2:4">
      <c r="B2146" s="569" t="s">
        <v>305</v>
      </c>
      <c r="C2146" s="569"/>
      <c r="D2146" s="73">
        <v>3</v>
      </c>
    </row>
    <row r="2147" spans="2:4">
      <c r="B2147" s="597" t="s">
        <v>123</v>
      </c>
      <c r="C2147" s="597"/>
      <c r="D2147" s="73">
        <v>471.2</v>
      </c>
    </row>
    <row r="2149" spans="2:4">
      <c r="B2149" s="131" t="s">
        <v>167</v>
      </c>
      <c r="C2149" s="637" t="s">
        <v>168</v>
      </c>
      <c r="D2149" s="637"/>
    </row>
    <row r="2150" spans="2:4">
      <c r="B2150" s="111" t="s">
        <v>169</v>
      </c>
      <c r="C2150" s="566" t="s">
        <v>170</v>
      </c>
      <c r="D2150" s="566"/>
    </row>
    <row r="2151" spans="2:4">
      <c r="B2151" s="152"/>
      <c r="C2151" s="152"/>
      <c r="D2151" s="152"/>
    </row>
    <row r="2152" spans="2:4">
      <c r="B2152" s="627" t="s">
        <v>171</v>
      </c>
      <c r="C2152" s="627"/>
      <c r="D2152" s="627"/>
    </row>
    <row r="2154" spans="2:4" ht="34.5">
      <c r="B2154" s="131" t="s">
        <v>106</v>
      </c>
      <c r="C2154" s="111" t="s">
        <v>169</v>
      </c>
      <c r="D2154" s="29" t="s">
        <v>394</v>
      </c>
    </row>
    <row r="2155" spans="2:4">
      <c r="B2155" s="131" t="s">
        <v>108</v>
      </c>
      <c r="C2155" s="111" t="s">
        <v>257</v>
      </c>
      <c r="D2155" s="46" t="s">
        <v>8</v>
      </c>
    </row>
    <row r="2156" spans="2:4" ht="69">
      <c r="B2156" s="132" t="s">
        <v>110</v>
      </c>
      <c r="C2156" s="115" t="s">
        <v>276</v>
      </c>
      <c r="D2156" s="173"/>
    </row>
    <row r="2157" spans="2:4" ht="54.6" customHeight="1">
      <c r="B2157" s="132" t="s">
        <v>112</v>
      </c>
      <c r="C2157" s="115" t="s">
        <v>277</v>
      </c>
      <c r="D2157" s="173"/>
    </row>
    <row r="2158" spans="2:4" ht="26.45" customHeight="1">
      <c r="B2158" s="132" t="s">
        <v>114</v>
      </c>
      <c r="C2158" s="115" t="s">
        <v>161</v>
      </c>
      <c r="D2158" s="173"/>
    </row>
    <row r="2159" spans="2:4" ht="34.5">
      <c r="B2159" s="132" t="s">
        <v>278</v>
      </c>
      <c r="C2159" s="115" t="s">
        <v>279</v>
      </c>
      <c r="D2159" s="173"/>
    </row>
    <row r="2160" spans="2:4">
      <c r="B2160" s="574" t="s">
        <v>118</v>
      </c>
      <c r="C2160" s="574"/>
      <c r="D2160" s="173"/>
    </row>
    <row r="2161" spans="2:4" ht="40.15" customHeight="1">
      <c r="B2161" s="569" t="s">
        <v>280</v>
      </c>
      <c r="C2161" s="569"/>
      <c r="D2161" s="73"/>
    </row>
    <row r="2162" spans="2:4" ht="40.15" customHeight="1">
      <c r="B2162" s="569" t="s">
        <v>281</v>
      </c>
      <c r="C2162" s="569"/>
      <c r="D2162" s="73"/>
    </row>
    <row r="2163" spans="2:4" ht="40.15" customHeight="1">
      <c r="B2163" s="569" t="s">
        <v>282</v>
      </c>
      <c r="C2163" s="569"/>
      <c r="D2163" s="73"/>
    </row>
    <row r="2164" spans="2:4" ht="25.9" customHeight="1">
      <c r="B2164" s="597" t="s">
        <v>123</v>
      </c>
      <c r="C2164" s="597"/>
      <c r="D2164" s="73">
        <v>-53.7</v>
      </c>
    </row>
    <row r="2166" spans="2:4">
      <c r="B2166" s="131" t="s">
        <v>167</v>
      </c>
      <c r="C2166" s="637" t="s">
        <v>168</v>
      </c>
      <c r="D2166" s="637"/>
    </row>
    <row r="2167" spans="2:4">
      <c r="B2167" s="111" t="s">
        <v>283</v>
      </c>
      <c r="C2167" s="566" t="s">
        <v>284</v>
      </c>
      <c r="D2167" s="566"/>
    </row>
    <row r="2168" spans="2:4">
      <c r="B2168" s="152"/>
      <c r="C2168" s="152"/>
      <c r="D2168" s="152"/>
    </row>
    <row r="2169" spans="2:4">
      <c r="B2169" s="627" t="s">
        <v>171</v>
      </c>
      <c r="C2169" s="627"/>
      <c r="D2169" s="627"/>
    </row>
    <row r="2171" spans="2:4" ht="51.75">
      <c r="B2171" s="131" t="s">
        <v>106</v>
      </c>
      <c r="C2171" s="111" t="s">
        <v>283</v>
      </c>
      <c r="D2171" s="29" t="s">
        <v>5</v>
      </c>
    </row>
    <row r="2172" spans="2:4">
      <c r="B2172" s="131" t="s">
        <v>108</v>
      </c>
      <c r="C2172" s="111" t="s">
        <v>109</v>
      </c>
      <c r="D2172" s="46" t="s">
        <v>8</v>
      </c>
    </row>
    <row r="2173" spans="2:4" ht="34.5">
      <c r="B2173" s="132" t="s">
        <v>110</v>
      </c>
      <c r="C2173" s="115" t="s">
        <v>285</v>
      </c>
      <c r="D2173" s="173"/>
    </row>
    <row r="2174" spans="2:4" ht="69">
      <c r="B2174" s="132" t="s">
        <v>112</v>
      </c>
      <c r="C2174" s="115" t="s">
        <v>286</v>
      </c>
      <c r="D2174" s="173"/>
    </row>
    <row r="2175" spans="2:4">
      <c r="B2175" s="132" t="s">
        <v>114</v>
      </c>
      <c r="C2175" s="115" t="s">
        <v>115</v>
      </c>
      <c r="D2175" s="173"/>
    </row>
    <row r="2176" spans="2:4" ht="51.75">
      <c r="B2176" s="132" t="s">
        <v>116</v>
      </c>
      <c r="C2176" s="115" t="s">
        <v>193</v>
      </c>
      <c r="D2176" s="173"/>
    </row>
    <row r="2177" spans="2:4">
      <c r="B2177" s="574" t="s">
        <v>118</v>
      </c>
      <c r="C2177" s="574"/>
      <c r="D2177" s="173"/>
    </row>
    <row r="2178" spans="2:4">
      <c r="B2178" s="569" t="s">
        <v>288</v>
      </c>
      <c r="C2178" s="569"/>
      <c r="D2178" s="73">
        <v>10</v>
      </c>
    </row>
    <row r="2179" spans="2:4">
      <c r="B2179" s="569" t="s">
        <v>156</v>
      </c>
      <c r="C2179" s="569"/>
      <c r="D2179" s="73">
        <v>-28</v>
      </c>
    </row>
    <row r="2180" spans="2:4">
      <c r="B2180" s="569" t="s">
        <v>119</v>
      </c>
      <c r="C2180" s="569"/>
      <c r="D2180" s="73">
        <v>-15</v>
      </c>
    </row>
    <row r="2181" spans="2:4">
      <c r="B2181" s="569" t="s">
        <v>120</v>
      </c>
      <c r="C2181" s="569"/>
      <c r="D2181" s="73">
        <v>-13</v>
      </c>
    </row>
    <row r="2182" spans="2:4">
      <c r="B2182" s="569" t="s">
        <v>157</v>
      </c>
      <c r="C2182" s="569"/>
      <c r="D2182" s="73">
        <v>-28</v>
      </c>
    </row>
    <row r="2183" spans="2:4">
      <c r="B2183" s="597" t="s">
        <v>123</v>
      </c>
      <c r="C2183" s="597"/>
      <c r="D2183" s="73">
        <v>3669.3</v>
      </c>
    </row>
    <row r="2184" spans="2:4">
      <c r="B2184" s="152"/>
      <c r="C2184" s="152"/>
    </row>
    <row r="2185" spans="2:4" ht="51.75">
      <c r="B2185" s="131" t="s">
        <v>106</v>
      </c>
      <c r="C2185" s="111" t="s">
        <v>283</v>
      </c>
      <c r="D2185" s="29" t="s">
        <v>5</v>
      </c>
    </row>
    <row r="2186" spans="2:4">
      <c r="B2186" s="131" t="s">
        <v>108</v>
      </c>
      <c r="C2186" s="111" t="s">
        <v>289</v>
      </c>
      <c r="D2186" s="46" t="s">
        <v>8</v>
      </c>
    </row>
    <row r="2187" spans="2:4" ht="44.45" customHeight="1">
      <c r="B2187" s="132" t="s">
        <v>110</v>
      </c>
      <c r="C2187" s="115" t="s">
        <v>290</v>
      </c>
      <c r="D2187" s="173"/>
    </row>
    <row r="2188" spans="2:4" ht="75" customHeight="1">
      <c r="B2188" s="132" t="s">
        <v>112</v>
      </c>
      <c r="C2188" s="115" t="s">
        <v>291</v>
      </c>
      <c r="D2188" s="173"/>
    </row>
    <row r="2189" spans="2:4" ht="26.45" customHeight="1">
      <c r="B2189" s="132" t="s">
        <v>114</v>
      </c>
      <c r="C2189" s="115" t="s">
        <v>161</v>
      </c>
      <c r="D2189" s="173"/>
    </row>
    <row r="2190" spans="2:4" ht="34.5">
      <c r="B2190" s="132" t="s">
        <v>162</v>
      </c>
      <c r="C2190" s="115" t="s">
        <v>292</v>
      </c>
      <c r="D2190" s="173"/>
    </row>
    <row r="2191" spans="2:4">
      <c r="B2191" s="574" t="s">
        <v>118</v>
      </c>
      <c r="C2191" s="574"/>
      <c r="D2191" s="173"/>
    </row>
    <row r="2192" spans="2:4" ht="40.9" customHeight="1">
      <c r="B2192" s="569" t="s">
        <v>293</v>
      </c>
      <c r="C2192" s="569"/>
      <c r="D2192" s="73">
        <v>13</v>
      </c>
    </row>
    <row r="2193" spans="2:4" ht="56.45" customHeight="1">
      <c r="B2193" s="569" t="s">
        <v>294</v>
      </c>
      <c r="C2193" s="569"/>
      <c r="D2193" s="73">
        <v>-180</v>
      </c>
    </row>
    <row r="2194" spans="2:4" ht="30" customHeight="1">
      <c r="B2194" s="569" t="s">
        <v>295</v>
      </c>
      <c r="C2194" s="569"/>
      <c r="D2194" s="73">
        <v>533</v>
      </c>
    </row>
    <row r="2195" spans="2:4" ht="30" customHeight="1">
      <c r="B2195" s="597" t="s">
        <v>123</v>
      </c>
      <c r="C2195" s="597"/>
      <c r="D2195" s="73">
        <v>-60045.5</v>
      </c>
    </row>
    <row r="2196" spans="2:4">
      <c r="B2196" s="152"/>
      <c r="C2196" s="152"/>
    </row>
    <row r="2197" spans="2:4" ht="45.6" customHeight="1">
      <c r="B2197" s="131" t="s">
        <v>106</v>
      </c>
      <c r="C2197" s="111" t="s">
        <v>283</v>
      </c>
      <c r="D2197" s="29" t="s">
        <v>394</v>
      </c>
    </row>
    <row r="2198" spans="2:4" ht="33" customHeight="1">
      <c r="B2198" s="131" t="s">
        <v>108</v>
      </c>
      <c r="C2198" s="111" t="s">
        <v>257</v>
      </c>
      <c r="D2198" s="46" t="s">
        <v>8</v>
      </c>
    </row>
    <row r="2199" spans="2:4" ht="76.150000000000006" customHeight="1">
      <c r="B2199" s="132" t="s">
        <v>110</v>
      </c>
      <c r="C2199" s="115" t="s">
        <v>296</v>
      </c>
      <c r="D2199" s="173"/>
    </row>
    <row r="2200" spans="2:4" ht="34.5">
      <c r="B2200" s="132" t="s">
        <v>112</v>
      </c>
      <c r="C2200" s="115" t="s">
        <v>297</v>
      </c>
      <c r="D2200" s="173"/>
    </row>
    <row r="2201" spans="2:4" ht="30" customHeight="1">
      <c r="B2201" s="132" t="s">
        <v>114</v>
      </c>
      <c r="C2201" s="115" t="s">
        <v>161</v>
      </c>
      <c r="D2201" s="173"/>
    </row>
    <row r="2202" spans="2:4" ht="38.450000000000003" customHeight="1">
      <c r="B2202" s="132" t="s">
        <v>343</v>
      </c>
      <c r="C2202" s="115" t="s">
        <v>298</v>
      </c>
      <c r="D2202" s="173"/>
    </row>
    <row r="2203" spans="2:4" ht="27" customHeight="1">
      <c r="B2203" s="505" t="s">
        <v>118</v>
      </c>
      <c r="C2203" s="505"/>
      <c r="D2203" s="173"/>
    </row>
    <row r="2204" spans="2:4" ht="28.15" customHeight="1">
      <c r="B2204" s="569" t="s">
        <v>299</v>
      </c>
      <c r="C2204" s="569"/>
      <c r="D2204" s="73">
        <v>-700</v>
      </c>
    </row>
    <row r="2205" spans="2:4" ht="28.15" customHeight="1">
      <c r="B2205" s="569" t="s">
        <v>300</v>
      </c>
      <c r="C2205" s="569"/>
      <c r="D2205" s="73">
        <v>-10</v>
      </c>
    </row>
    <row r="2206" spans="2:4" ht="28.15" customHeight="1">
      <c r="B2206" s="597" t="s">
        <v>123</v>
      </c>
      <c r="C2206" s="597"/>
      <c r="D2206" s="73">
        <v>-3600</v>
      </c>
    </row>
  </sheetData>
  <mergeCells count="997">
    <mergeCell ref="B153:C153"/>
    <mergeCell ref="B154:C154"/>
    <mergeCell ref="C133:D133"/>
    <mergeCell ref="B135:C135"/>
    <mergeCell ref="B142:D142"/>
    <mergeCell ref="B143:C143"/>
    <mergeCell ref="B144:C144"/>
    <mergeCell ref="B152:D152"/>
    <mergeCell ref="B428:C428"/>
    <mergeCell ref="B387:C387"/>
    <mergeCell ref="B412:C412"/>
    <mergeCell ref="B306:C306"/>
    <mergeCell ref="B307:C307"/>
    <mergeCell ref="B323:C323"/>
    <mergeCell ref="B309:C309"/>
    <mergeCell ref="B310:C310"/>
    <mergeCell ref="B305:C305"/>
    <mergeCell ref="B319:C319"/>
    <mergeCell ref="B320:C320"/>
    <mergeCell ref="B321:C321"/>
    <mergeCell ref="B308:C308"/>
    <mergeCell ref="B179:C179"/>
    <mergeCell ref="B187:C187"/>
    <mergeCell ref="B249:C249"/>
    <mergeCell ref="B429:C429"/>
    <mergeCell ref="B430:C430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218:C218"/>
    <mergeCell ref="B219:C219"/>
    <mergeCell ref="B220:C220"/>
    <mergeCell ref="B208:C208"/>
    <mergeCell ref="B209:C209"/>
    <mergeCell ref="B210:C210"/>
    <mergeCell ref="C519:D519"/>
    <mergeCell ref="B500:C500"/>
    <mergeCell ref="B501:C501"/>
    <mergeCell ref="B502:C502"/>
    <mergeCell ref="B457:D457"/>
    <mergeCell ref="B451:C451"/>
    <mergeCell ref="C455:D455"/>
    <mergeCell ref="B362:C362"/>
    <mergeCell ref="B363:C363"/>
    <mergeCell ref="C454:D454"/>
    <mergeCell ref="B413:C413"/>
    <mergeCell ref="B414:C414"/>
    <mergeCell ref="B415:C415"/>
    <mergeCell ref="C400:D400"/>
    <mergeCell ref="C401:D401"/>
    <mergeCell ref="B403:D403"/>
    <mergeCell ref="B521:D521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81:C481"/>
    <mergeCell ref="B482:C482"/>
    <mergeCell ref="B483:C483"/>
    <mergeCell ref="B484:C484"/>
    <mergeCell ref="B503:C503"/>
    <mergeCell ref="B516:D516"/>
    <mergeCell ref="C486:D486"/>
    <mergeCell ref="C518:D518"/>
    <mergeCell ref="C487:D487"/>
    <mergeCell ref="B489:D489"/>
    <mergeCell ref="B497:C497"/>
    <mergeCell ref="B498:C498"/>
    <mergeCell ref="B499:C499"/>
    <mergeCell ref="B511:C511"/>
    <mergeCell ref="B512:C512"/>
    <mergeCell ref="B513:C513"/>
    <mergeCell ref="B431:C431"/>
    <mergeCell ref="B432:C432"/>
    <mergeCell ref="B349:C349"/>
    <mergeCell ref="B452:C452"/>
    <mergeCell ref="B324:C324"/>
    <mergeCell ref="B325:C325"/>
    <mergeCell ref="B333:C333"/>
    <mergeCell ref="B335:C335"/>
    <mergeCell ref="B336:C336"/>
    <mergeCell ref="B337:C337"/>
    <mergeCell ref="B374:C374"/>
    <mergeCell ref="B375:C375"/>
    <mergeCell ref="B376:C376"/>
    <mergeCell ref="B377:C377"/>
    <mergeCell ref="B388:C388"/>
    <mergeCell ref="B396:C396"/>
    <mergeCell ref="B397:C397"/>
    <mergeCell ref="B398:C398"/>
    <mergeCell ref="B411:C411"/>
    <mergeCell ref="B352:C352"/>
    <mergeCell ref="B345:C345"/>
    <mergeCell ref="B420:D420"/>
    <mergeCell ref="B450:C450"/>
    <mergeCell ref="B386:C386"/>
    <mergeCell ref="C417:D417"/>
    <mergeCell ref="C418:D418"/>
    <mergeCell ref="B1493:C1493"/>
    <mergeCell ref="B1382:C1382"/>
    <mergeCell ref="B1383:C1383"/>
    <mergeCell ref="B1384:C1384"/>
    <mergeCell ref="B1395:C1395"/>
    <mergeCell ref="B1396:C1396"/>
    <mergeCell ref="B1397:C1397"/>
    <mergeCell ref="B1398:C1398"/>
    <mergeCell ref="B1411:C1411"/>
    <mergeCell ref="B1412:C1412"/>
    <mergeCell ref="B1402:C1402"/>
    <mergeCell ref="B1423:C1423"/>
    <mergeCell ref="B1424:C1424"/>
    <mergeCell ref="B1413:C1413"/>
    <mergeCell ref="B1414:C1414"/>
    <mergeCell ref="B1415:C1415"/>
    <mergeCell ref="B1425:C1425"/>
    <mergeCell ref="B1426:C1426"/>
    <mergeCell ref="B1434:C1434"/>
    <mergeCell ref="B1447:C1447"/>
    <mergeCell ref="C1467:D1467"/>
    <mergeCell ref="B1446:C1446"/>
    <mergeCell ref="B1435:C1435"/>
    <mergeCell ref="B1445:C1445"/>
    <mergeCell ref="B1039:C1039"/>
    <mergeCell ref="B1040:C1040"/>
    <mergeCell ref="B1041:C1041"/>
    <mergeCell ref="C787:D787"/>
    <mergeCell ref="C788:D788"/>
    <mergeCell ref="B1385:C1385"/>
    <mergeCell ref="B1386:C1386"/>
    <mergeCell ref="B1368:C1368"/>
    <mergeCell ref="B1369:C1369"/>
    <mergeCell ref="B1370:C1370"/>
    <mergeCell ref="B1371:C1371"/>
    <mergeCell ref="B1334:C1334"/>
    <mergeCell ref="C1277:D1277"/>
    <mergeCell ref="C1278:D1278"/>
    <mergeCell ref="B1307:C1307"/>
    <mergeCell ref="B1308:C1308"/>
    <mergeCell ref="C1295:D1295"/>
    <mergeCell ref="B1288:C1288"/>
    <mergeCell ref="B1289:C1289"/>
    <mergeCell ref="B1290:C1290"/>
    <mergeCell ref="B535:D535"/>
    <mergeCell ref="B802:C802"/>
    <mergeCell ref="B798:C798"/>
    <mergeCell ref="B799:C799"/>
    <mergeCell ref="B800:C800"/>
    <mergeCell ref="B741:C741"/>
    <mergeCell ref="B749:C749"/>
    <mergeCell ref="B750:C750"/>
    <mergeCell ref="B751:C751"/>
    <mergeCell ref="B752:C752"/>
    <mergeCell ref="B753:C753"/>
    <mergeCell ref="B693:C693"/>
    <mergeCell ref="B671:C671"/>
    <mergeCell ref="B672:C672"/>
    <mergeCell ref="B673:C673"/>
    <mergeCell ref="B674:C674"/>
    <mergeCell ref="B675:C675"/>
    <mergeCell ref="B554:C554"/>
    <mergeCell ref="B566:C566"/>
    <mergeCell ref="B577:C577"/>
    <mergeCell ref="B607:C607"/>
    <mergeCell ref="B725:C725"/>
    <mergeCell ref="B2206:C2206"/>
    <mergeCell ref="B2194:C2194"/>
    <mergeCell ref="B2195:C2195"/>
    <mergeCell ref="B2203:C2203"/>
    <mergeCell ref="B2204:C2204"/>
    <mergeCell ref="B2205:C2205"/>
    <mergeCell ref="B2162:C2162"/>
    <mergeCell ref="B2163:C2163"/>
    <mergeCell ref="B2164:C2164"/>
    <mergeCell ref="C2166:D2166"/>
    <mergeCell ref="C2167:D2167"/>
    <mergeCell ref="B2169:D2169"/>
    <mergeCell ref="B2193:C2193"/>
    <mergeCell ref="B2183:C2183"/>
    <mergeCell ref="B2191:C2191"/>
    <mergeCell ref="B2192:C2192"/>
    <mergeCell ref="B2177:C2177"/>
    <mergeCell ref="B2178:C2178"/>
    <mergeCell ref="B2179:C2179"/>
    <mergeCell ref="B2180:C2180"/>
    <mergeCell ref="B2181:C2181"/>
    <mergeCell ref="B2182:C2182"/>
    <mergeCell ref="B1532:C1532"/>
    <mergeCell ref="B954:C954"/>
    <mergeCell ref="B955:C955"/>
    <mergeCell ref="B956:C956"/>
    <mergeCell ref="B2161:C2161"/>
    <mergeCell ref="B2124:C2124"/>
    <mergeCell ref="B2125:C2125"/>
    <mergeCell ref="B2126:C2126"/>
    <mergeCell ref="B2134:C2134"/>
    <mergeCell ref="B2135:C2135"/>
    <mergeCell ref="B2136:C2136"/>
    <mergeCell ref="B2145:C2145"/>
    <mergeCell ref="B2146:C2146"/>
    <mergeCell ref="B1115:C1115"/>
    <mergeCell ref="B1116:C1116"/>
    <mergeCell ref="B1083:C1083"/>
    <mergeCell ref="B1105:C1105"/>
    <mergeCell ref="B1106:C1106"/>
    <mergeCell ref="B1494:C1494"/>
    <mergeCell ref="B1495:C1495"/>
    <mergeCell ref="B1546:C1546"/>
    <mergeCell ref="B1547:C1547"/>
    <mergeCell ref="B1548:C1548"/>
    <mergeCell ref="B1549:C1549"/>
    <mergeCell ref="B2147:C2147"/>
    <mergeCell ref="B2137:C2137"/>
    <mergeCell ref="C2149:D2149"/>
    <mergeCell ref="C2150:D2150"/>
    <mergeCell ref="B2152:D2152"/>
    <mergeCell ref="B2160:C2160"/>
    <mergeCell ref="B2111:C2111"/>
    <mergeCell ref="B2112:C2112"/>
    <mergeCell ref="B2113:C2113"/>
    <mergeCell ref="B2114:C2114"/>
    <mergeCell ref="B2115:C2115"/>
    <mergeCell ref="B2123:C2123"/>
    <mergeCell ref="B2098:C2098"/>
    <mergeCell ref="B2099:C2099"/>
    <mergeCell ref="B2100:C2100"/>
    <mergeCell ref="B2101:C2101"/>
    <mergeCell ref="B2102:C2102"/>
    <mergeCell ref="B2103:C2103"/>
    <mergeCell ref="B2034:C2034"/>
    <mergeCell ref="B2035:C2035"/>
    <mergeCell ref="B2036:C2036"/>
    <mergeCell ref="B2095:C2095"/>
    <mergeCell ref="B2096:C2096"/>
    <mergeCell ref="B2097:C2097"/>
    <mergeCell ref="B2087:C2087"/>
    <mergeCell ref="B2073:C2073"/>
    <mergeCell ref="B2081:C2081"/>
    <mergeCell ref="B2083:C2083"/>
    <mergeCell ref="B2084:C2084"/>
    <mergeCell ref="B2085:C2085"/>
    <mergeCell ref="B2086:C2086"/>
    <mergeCell ref="B2082:C2082"/>
    <mergeCell ref="B2021:C2021"/>
    <mergeCell ref="B2022:C2022"/>
    <mergeCell ref="B2023:C2023"/>
    <mergeCell ref="B2024:C2024"/>
    <mergeCell ref="B2025:C2025"/>
    <mergeCell ref="B2033:C2033"/>
    <mergeCell ref="B2072:C2072"/>
    <mergeCell ref="B2052:C2052"/>
    <mergeCell ref="B2054:C2054"/>
    <mergeCell ref="B2055:C2055"/>
    <mergeCell ref="B2056:C2056"/>
    <mergeCell ref="B2057:C2057"/>
    <mergeCell ref="B2058:C2058"/>
    <mergeCell ref="B2039:D2039"/>
    <mergeCell ref="C2041:D2041"/>
    <mergeCell ref="C2042:D2042"/>
    <mergeCell ref="B2059:C2059"/>
    <mergeCell ref="B2067:C2067"/>
    <mergeCell ref="B2069:C2069"/>
    <mergeCell ref="B2070:C2070"/>
    <mergeCell ref="B2071:C2071"/>
    <mergeCell ref="B2068:C2068"/>
    <mergeCell ref="B2053:C2053"/>
    <mergeCell ref="B2011:C2011"/>
    <mergeCell ref="B2012:C2012"/>
    <mergeCell ref="B2013:C2013"/>
    <mergeCell ref="C1997:D1997"/>
    <mergeCell ref="B1999:D1999"/>
    <mergeCell ref="B2007:C2007"/>
    <mergeCell ref="B2008:C2008"/>
    <mergeCell ref="B2009:C2009"/>
    <mergeCell ref="B2010:C2010"/>
    <mergeCell ref="B1973:C1973"/>
    <mergeCell ref="B1981:C1981"/>
    <mergeCell ref="B1982:C1982"/>
    <mergeCell ref="B1983:C1983"/>
    <mergeCell ref="B1984:C1984"/>
    <mergeCell ref="C1996:D1996"/>
    <mergeCell ref="B1960:C1960"/>
    <mergeCell ref="B1961:C1961"/>
    <mergeCell ref="B1962:C1962"/>
    <mergeCell ref="B1970:C1970"/>
    <mergeCell ref="B1971:C1971"/>
    <mergeCell ref="B1972:C1972"/>
    <mergeCell ref="B1992:C1992"/>
    <mergeCell ref="B1993:C1993"/>
    <mergeCell ref="B1994:C1994"/>
    <mergeCell ref="B1959:C1959"/>
    <mergeCell ref="B1934:C1934"/>
    <mergeCell ref="B1942:C1942"/>
    <mergeCell ref="B1943:C1943"/>
    <mergeCell ref="B1944:C1944"/>
    <mergeCell ref="B1945:C1945"/>
    <mergeCell ref="B1946:C1946"/>
    <mergeCell ref="B1918:C1918"/>
    <mergeCell ref="B1919:C1919"/>
    <mergeCell ref="B1920:C1920"/>
    <mergeCell ref="B1723:C1723"/>
    <mergeCell ref="B1886:D1886"/>
    <mergeCell ref="B1900:C1900"/>
    <mergeCell ref="B1915:C1915"/>
    <mergeCell ref="B1947:C1947"/>
    <mergeCell ref="B1948:C1948"/>
    <mergeCell ref="B1949:C1949"/>
    <mergeCell ref="B1950:C1950"/>
    <mergeCell ref="B1958:C1958"/>
    <mergeCell ref="C1888:D1888"/>
    <mergeCell ref="C1889:D1889"/>
    <mergeCell ref="B1899:C1899"/>
    <mergeCell ref="B1901:C1901"/>
    <mergeCell ref="B1902:C1902"/>
    <mergeCell ref="B1903:C1903"/>
    <mergeCell ref="B1790:C1790"/>
    <mergeCell ref="B1704:D1704"/>
    <mergeCell ref="C1706:D1706"/>
    <mergeCell ref="B1822:C1822"/>
    <mergeCell ref="B1823:C1823"/>
    <mergeCell ref="B1856:C1856"/>
    <mergeCell ref="B1857:C1857"/>
    <mergeCell ref="B1858:C1858"/>
    <mergeCell ref="B1859:C1859"/>
    <mergeCell ref="C1842:D1842"/>
    <mergeCell ref="C1843:D1843"/>
    <mergeCell ref="B1845:D1845"/>
    <mergeCell ref="B1853:C1853"/>
    <mergeCell ref="B1854:C1854"/>
    <mergeCell ref="B1855:C1855"/>
    <mergeCell ref="B1807:B1808"/>
    <mergeCell ref="B1811:C1811"/>
    <mergeCell ref="B1812:C1812"/>
    <mergeCell ref="B1813:C1813"/>
    <mergeCell ref="B1801:C1801"/>
    <mergeCell ref="B1802:C1802"/>
    <mergeCell ref="C1825:D1825"/>
    <mergeCell ref="C1826:D1826"/>
    <mergeCell ref="B1821:C1821"/>
    <mergeCell ref="B1699:C1699"/>
    <mergeCell ref="B1653:C1653"/>
    <mergeCell ref="B1654:C1654"/>
    <mergeCell ref="B1655:C1655"/>
    <mergeCell ref="B1791:C1791"/>
    <mergeCell ref="B1701:C1701"/>
    <mergeCell ref="B1762:C1762"/>
    <mergeCell ref="B1763:C1763"/>
    <mergeCell ref="B1765:C1765"/>
    <mergeCell ref="B1766:C1766"/>
    <mergeCell ref="B1767:C1767"/>
    <mergeCell ref="B1751:C1751"/>
    <mergeCell ref="B1752:C1752"/>
    <mergeCell ref="B1760:C1760"/>
    <mergeCell ref="B1761:C1761"/>
    <mergeCell ref="B1764:C1764"/>
    <mergeCell ref="B1768:C1768"/>
    <mergeCell ref="B1776:C1776"/>
    <mergeCell ref="B1777:C1777"/>
    <mergeCell ref="B1778:C1778"/>
    <mergeCell ref="B1737:C1737"/>
    <mergeCell ref="B1738:C1738"/>
    <mergeCell ref="B1746:C1746"/>
    <mergeCell ref="B1779:C1779"/>
    <mergeCell ref="B1635:C1635"/>
    <mergeCell ref="B1607:C1607"/>
    <mergeCell ref="B1608:C1608"/>
    <mergeCell ref="B1609:C1609"/>
    <mergeCell ref="B1788:C1788"/>
    <mergeCell ref="B1700:C1700"/>
    <mergeCell ref="B1780:C1780"/>
    <mergeCell ref="B1720:C1720"/>
    <mergeCell ref="B1721:C1721"/>
    <mergeCell ref="B1733:C1733"/>
    <mergeCell ref="B1639:C1639"/>
    <mergeCell ref="C1660:D1660"/>
    <mergeCell ref="C1661:D1661"/>
    <mergeCell ref="B1663:D1663"/>
    <mergeCell ref="B1718:C1718"/>
    <mergeCell ref="B1671:C1671"/>
    <mergeCell ref="B1672:C1672"/>
    <mergeCell ref="B1688:C1688"/>
    <mergeCell ref="B1689:C1689"/>
    <mergeCell ref="B1690:C1690"/>
    <mergeCell ref="B1698:C1698"/>
    <mergeCell ref="B1677:C1677"/>
    <mergeCell ref="B1686:C1686"/>
    <mergeCell ref="B1687:C1687"/>
    <mergeCell ref="B1625:C1625"/>
    <mergeCell ref="B1626:C1626"/>
    <mergeCell ref="B1627:C1627"/>
    <mergeCell ref="B1596:C1596"/>
    <mergeCell ref="B1597:C1597"/>
    <mergeCell ref="B1557:C1557"/>
    <mergeCell ref="B1558:C1558"/>
    <mergeCell ref="B1573:C1573"/>
    <mergeCell ref="B1574:C1574"/>
    <mergeCell ref="B1575:C1575"/>
    <mergeCell ref="B1576:C1576"/>
    <mergeCell ref="B1577:C1577"/>
    <mergeCell ref="B1563:C1563"/>
    <mergeCell ref="B1598:C1598"/>
    <mergeCell ref="B1599:C1599"/>
    <mergeCell ref="B1496:C1496"/>
    <mergeCell ref="B1497:C1497"/>
    <mergeCell ref="B1481:C1481"/>
    <mergeCell ref="B1323:C1323"/>
    <mergeCell ref="B1324:C1324"/>
    <mergeCell ref="B1332:C1332"/>
    <mergeCell ref="B1333:C1333"/>
    <mergeCell ref="C1340:D1340"/>
    <mergeCell ref="C1341:D1341"/>
    <mergeCell ref="B1343:D1343"/>
    <mergeCell ref="B1351:C1351"/>
    <mergeCell ref="B1399:C1399"/>
    <mergeCell ref="B1335:C1335"/>
    <mergeCell ref="B1394:C1394"/>
    <mergeCell ref="B1354:C1354"/>
    <mergeCell ref="B1355:C1355"/>
    <mergeCell ref="B1356:C1356"/>
    <mergeCell ref="B1357:C1357"/>
    <mergeCell ref="B1358:C1358"/>
    <mergeCell ref="B1366:C1366"/>
    <mergeCell ref="B1338:D1338"/>
    <mergeCell ref="B1353:C1353"/>
    <mergeCell ref="B1352:C1352"/>
    <mergeCell ref="B1367:C1367"/>
    <mergeCell ref="B892:C892"/>
    <mergeCell ref="B893:C893"/>
    <mergeCell ref="B894:C894"/>
    <mergeCell ref="B1200:C1200"/>
    <mergeCell ref="B1180:C1180"/>
    <mergeCell ref="B1182:C1182"/>
    <mergeCell ref="B1183:C1183"/>
    <mergeCell ref="B1184:C1184"/>
    <mergeCell ref="B1185:C1185"/>
    <mergeCell ref="B1181:C1181"/>
    <mergeCell ref="B1196:C1196"/>
    <mergeCell ref="B1186:C1186"/>
    <mergeCell ref="B1197:C1197"/>
    <mergeCell ref="B1187:C1187"/>
    <mergeCell ref="B1195:C1195"/>
    <mergeCell ref="B1005:C1005"/>
    <mergeCell ref="B1072:C1072"/>
    <mergeCell ref="B1080:C1080"/>
    <mergeCell ref="B1081:C1081"/>
    <mergeCell ref="B1082:C1082"/>
    <mergeCell ref="B973:C973"/>
    <mergeCell ref="C975:D975"/>
    <mergeCell ref="C976:D976"/>
    <mergeCell ref="B1064:C1064"/>
    <mergeCell ref="B877:C877"/>
    <mergeCell ref="B882:C882"/>
    <mergeCell ref="B890:C890"/>
    <mergeCell ref="B864:C864"/>
    <mergeCell ref="B865:C865"/>
    <mergeCell ref="B866:C866"/>
    <mergeCell ref="B867:C867"/>
    <mergeCell ref="B878:C878"/>
    <mergeCell ref="B879:C879"/>
    <mergeCell ref="B880:C880"/>
    <mergeCell ref="B881:C881"/>
    <mergeCell ref="C851:D851"/>
    <mergeCell ref="B862:C862"/>
    <mergeCell ref="B868:C868"/>
    <mergeCell ref="B876:C876"/>
    <mergeCell ref="B861:C861"/>
    <mergeCell ref="B863:C863"/>
    <mergeCell ref="B831:C831"/>
    <mergeCell ref="B711:C711"/>
    <mergeCell ref="B821:C821"/>
    <mergeCell ref="C804:D804"/>
    <mergeCell ref="C805:D805"/>
    <mergeCell ref="B807:D807"/>
    <mergeCell ref="B815:C815"/>
    <mergeCell ref="B816:C816"/>
    <mergeCell ref="B783:C783"/>
    <mergeCell ref="B784:C784"/>
    <mergeCell ref="B790:D790"/>
    <mergeCell ref="B785:C785"/>
    <mergeCell ref="B801:C801"/>
    <mergeCell ref="B773:C773"/>
    <mergeCell ref="B830:C830"/>
    <mergeCell ref="B762:C762"/>
    <mergeCell ref="B834:C834"/>
    <mergeCell ref="B843:C843"/>
    <mergeCell ref="C103:D103"/>
    <mergeCell ref="B113:C113"/>
    <mergeCell ref="B248:C248"/>
    <mergeCell ref="B250:C250"/>
    <mergeCell ref="B553:C553"/>
    <mergeCell ref="B529:C529"/>
    <mergeCell ref="B530:C530"/>
    <mergeCell ref="B531:C531"/>
    <mergeCell ref="B532:C532"/>
    <mergeCell ref="B350:C350"/>
    <mergeCell ref="B346:C346"/>
    <mergeCell ref="B347:C347"/>
    <mergeCell ref="B348:C348"/>
    <mergeCell ref="B334:C334"/>
    <mergeCell ref="B385:C385"/>
    <mergeCell ref="B353:C353"/>
    <mergeCell ref="B361:C361"/>
    <mergeCell ref="B364:C364"/>
    <mergeCell ref="B365:C365"/>
    <mergeCell ref="B322:C322"/>
    <mergeCell ref="B551:C551"/>
    <mergeCell ref="B552:C552"/>
    <mergeCell ref="B280:C280"/>
    <mergeCell ref="B281:C281"/>
    <mergeCell ref="B266:C266"/>
    <mergeCell ref="B294:C294"/>
    <mergeCell ref="B295:C295"/>
    <mergeCell ref="B296:C296"/>
    <mergeCell ref="B304:C304"/>
    <mergeCell ref="B293:C293"/>
    <mergeCell ref="B267:C267"/>
    <mergeCell ref="B268:C268"/>
    <mergeCell ref="B276:C276"/>
    <mergeCell ref="B282:C282"/>
    <mergeCell ref="B290:C290"/>
    <mergeCell ref="B292:C292"/>
    <mergeCell ref="B291:C291"/>
    <mergeCell ref="B278:C278"/>
    <mergeCell ref="B279:C279"/>
    <mergeCell ref="B277:C277"/>
    <mergeCell ref="B264:C264"/>
    <mergeCell ref="B265:C265"/>
    <mergeCell ref="B251:C251"/>
    <mergeCell ref="B241:C241"/>
    <mergeCell ref="B234:C234"/>
    <mergeCell ref="B252:C252"/>
    <mergeCell ref="B253:C253"/>
    <mergeCell ref="B254:C254"/>
    <mergeCell ref="B262:C262"/>
    <mergeCell ref="B263:C263"/>
    <mergeCell ref="B1932:C1932"/>
    <mergeCell ref="B1933:C1933"/>
    <mergeCell ref="B1904:C1904"/>
    <mergeCell ref="B1905:C1905"/>
    <mergeCell ref="B1906:C1906"/>
    <mergeCell ref="B1914:C1914"/>
    <mergeCell ref="B1916:C1916"/>
    <mergeCell ref="B1917:C1917"/>
    <mergeCell ref="B1748:C1748"/>
    <mergeCell ref="B1749:C1749"/>
    <mergeCell ref="B1750:C1750"/>
    <mergeCell ref="B1828:D1828"/>
    <mergeCell ref="B1836:C1836"/>
    <mergeCell ref="B1837:C1837"/>
    <mergeCell ref="B1838:C1838"/>
    <mergeCell ref="B1839:C1839"/>
    <mergeCell ref="B1840:C1840"/>
    <mergeCell ref="B1799:C1799"/>
    <mergeCell ref="B1800:C1800"/>
    <mergeCell ref="B1930:C1930"/>
    <mergeCell ref="B1931:C1931"/>
    <mergeCell ref="B1880:C1880"/>
    <mergeCell ref="B1881:C1881"/>
    <mergeCell ref="B1882:C1882"/>
    <mergeCell ref="B1543:C1543"/>
    <mergeCell ref="B1545:C1545"/>
    <mergeCell ref="B1518:C1518"/>
    <mergeCell ref="B1519:C1519"/>
    <mergeCell ref="B1520:C1520"/>
    <mergeCell ref="B1521:C1521"/>
    <mergeCell ref="B125:C125"/>
    <mergeCell ref="B126:C126"/>
    <mergeCell ref="B127:C127"/>
    <mergeCell ref="B128:C128"/>
    <mergeCell ref="B351:C351"/>
    <mergeCell ref="B235:C235"/>
    <mergeCell ref="B236:C236"/>
    <mergeCell ref="B237:C237"/>
    <mergeCell ref="B238:C238"/>
    <mergeCell ref="B239:C239"/>
    <mergeCell ref="B240:C240"/>
    <mergeCell ref="B167:C167"/>
    <mergeCell ref="B168:C168"/>
    <mergeCell ref="B169:C169"/>
    <mergeCell ref="B177:C177"/>
    <mergeCell ref="B1515:C1515"/>
    <mergeCell ref="B1533:C1533"/>
    <mergeCell ref="B1534:C1534"/>
    <mergeCell ref="B1883:C1883"/>
    <mergeCell ref="B1928:C1928"/>
    <mergeCell ref="B1929:C1929"/>
    <mergeCell ref="B1868:C1868"/>
    <mergeCell ref="B1869:C1869"/>
    <mergeCell ref="B1870:C1870"/>
    <mergeCell ref="B1871:C1871"/>
    <mergeCell ref="B1872:C1872"/>
    <mergeCell ref="B1564:C1564"/>
    <mergeCell ref="B1565:C1565"/>
    <mergeCell ref="B1724:C1724"/>
    <mergeCell ref="B1732:C1732"/>
    <mergeCell ref="B1734:C1734"/>
    <mergeCell ref="B1735:C1735"/>
    <mergeCell ref="B1736:C1736"/>
    <mergeCell ref="C1707:D1707"/>
    <mergeCell ref="B1717:C1717"/>
    <mergeCell ref="B1719:C1719"/>
    <mergeCell ref="B1747:C1747"/>
    <mergeCell ref="B1722:C1722"/>
    <mergeCell ref="B1675:C1675"/>
    <mergeCell ref="B1676:C1676"/>
    <mergeCell ref="B1789:C1789"/>
    <mergeCell ref="B1673:C1673"/>
    <mergeCell ref="B1559:C1559"/>
    <mergeCell ref="B1560:C1560"/>
    <mergeCell ref="B1561:C1561"/>
    <mergeCell ref="B1562:C1562"/>
    <mergeCell ref="B1585:C1585"/>
    <mergeCell ref="B1586:C1586"/>
    <mergeCell ref="B1674:C1674"/>
    <mergeCell ref="B1622:C1622"/>
    <mergeCell ref="B1587:C1587"/>
    <mergeCell ref="B1588:C1588"/>
    <mergeCell ref="B1652:C1652"/>
    <mergeCell ref="C1641:D1641"/>
    <mergeCell ref="C1642:D1642"/>
    <mergeCell ref="B1656:C1656"/>
    <mergeCell ref="B1657:C1657"/>
    <mergeCell ref="B1658:C1658"/>
    <mergeCell ref="B1636:C1636"/>
    <mergeCell ref="B1637:C1637"/>
    <mergeCell ref="B1638:C1638"/>
    <mergeCell ref="C1611:D1611"/>
    <mergeCell ref="C1612:D1612"/>
    <mergeCell ref="B1614:D1614"/>
    <mergeCell ref="B1623:C1623"/>
    <mergeCell ref="B1624:C1624"/>
    <mergeCell ref="B1535:C1535"/>
    <mergeCell ref="B1480:C1480"/>
    <mergeCell ref="B1453:D1453"/>
    <mergeCell ref="B1461:C1461"/>
    <mergeCell ref="B1462:C1462"/>
    <mergeCell ref="B1463:C1463"/>
    <mergeCell ref="B1464:C1464"/>
    <mergeCell ref="B1465:C1465"/>
    <mergeCell ref="B1482:C1482"/>
    <mergeCell ref="B1483:C1483"/>
    <mergeCell ref="B1470:D1470"/>
    <mergeCell ref="B1478:C1478"/>
    <mergeCell ref="B1479:C1479"/>
    <mergeCell ref="B1530:C1530"/>
    <mergeCell ref="B1529:C1529"/>
    <mergeCell ref="B1531:C1531"/>
    <mergeCell ref="B1501:D1501"/>
    <mergeCell ref="C1503:D1503"/>
    <mergeCell ref="C1504:D1504"/>
    <mergeCell ref="B1514:C1514"/>
    <mergeCell ref="B1516:C1516"/>
    <mergeCell ref="B1517:C1517"/>
    <mergeCell ref="B1484:C1484"/>
    <mergeCell ref="C1468:D1468"/>
    <mergeCell ref="B1400:C1400"/>
    <mergeCell ref="B1401:C1401"/>
    <mergeCell ref="B1436:C1436"/>
    <mergeCell ref="B1437:C1437"/>
    <mergeCell ref="C1450:D1450"/>
    <mergeCell ref="C1451:D1451"/>
    <mergeCell ref="B1321:C1321"/>
    <mergeCell ref="B1322:C1322"/>
    <mergeCell ref="B1253:C1253"/>
    <mergeCell ref="B1262:C1262"/>
    <mergeCell ref="B1297:D1297"/>
    <mergeCell ref="B1305:C1305"/>
    <mergeCell ref="B1306:C1306"/>
    <mergeCell ref="B1310:C1310"/>
    <mergeCell ref="B1311:C1311"/>
    <mergeCell ref="B1320:C1320"/>
    <mergeCell ref="B1309:C1309"/>
    <mergeCell ref="B1381:C1381"/>
    <mergeCell ref="B1372:C1372"/>
    <mergeCell ref="B1380:C1380"/>
    <mergeCell ref="B1291:C1291"/>
    <mergeCell ref="B1292:C1292"/>
    <mergeCell ref="C1294:D1294"/>
    <mergeCell ref="B1280:D1280"/>
    <mergeCell ref="B1226:C1226"/>
    <mergeCell ref="B1227:C1227"/>
    <mergeCell ref="B1228:C1228"/>
    <mergeCell ref="B1229:C1229"/>
    <mergeCell ref="B1273:C1273"/>
    <mergeCell ref="B1274:C1274"/>
    <mergeCell ref="B1275:C1275"/>
    <mergeCell ref="B1231:C1231"/>
    <mergeCell ref="B1251:C1251"/>
    <mergeCell ref="B1242:C1242"/>
    <mergeCell ref="B1243:C1243"/>
    <mergeCell ref="B1198:C1198"/>
    <mergeCell ref="B1199:C1199"/>
    <mergeCell ref="B1138:D1138"/>
    <mergeCell ref="B1146:C1146"/>
    <mergeCell ref="B1147:C1147"/>
    <mergeCell ref="B1265:C1265"/>
    <mergeCell ref="B1230:C1230"/>
    <mergeCell ref="B1223:C1223"/>
    <mergeCell ref="B1252:C1252"/>
    <mergeCell ref="B1263:C1263"/>
    <mergeCell ref="B1254:C1254"/>
    <mergeCell ref="B1224:C1224"/>
    <mergeCell ref="B1225:C1225"/>
    <mergeCell ref="B1264:C1264"/>
    <mergeCell ref="B1201:C1201"/>
    <mergeCell ref="B1209:C1209"/>
    <mergeCell ref="B1211:C1211"/>
    <mergeCell ref="B1212:C1212"/>
    <mergeCell ref="B1213:C1213"/>
    <mergeCell ref="B1214:C1214"/>
    <mergeCell ref="B1215:C1215"/>
    <mergeCell ref="B1239:C1239"/>
    <mergeCell ref="B1240:C1240"/>
    <mergeCell ref="B1241:C1241"/>
    <mergeCell ref="B1210:C1210"/>
    <mergeCell ref="B1094:C1094"/>
    <mergeCell ref="B1095:C1095"/>
    <mergeCell ref="B1065:C1065"/>
    <mergeCell ref="B1053:C1053"/>
    <mergeCell ref="B1054:C1054"/>
    <mergeCell ref="B1026:C1026"/>
    <mergeCell ref="B1027:C1027"/>
    <mergeCell ref="B1167:D1167"/>
    <mergeCell ref="B1028:C1028"/>
    <mergeCell ref="B1037:C1037"/>
    <mergeCell ref="B1071:C1071"/>
    <mergeCell ref="B1092:C1092"/>
    <mergeCell ref="B1093:C1093"/>
    <mergeCell ref="B1066:C1066"/>
    <mergeCell ref="B1067:C1067"/>
    <mergeCell ref="B1068:C1068"/>
    <mergeCell ref="B1103:C1103"/>
    <mergeCell ref="B1042:C1042"/>
    <mergeCell ref="B1050:C1050"/>
    <mergeCell ref="B1052:C1052"/>
    <mergeCell ref="B1036:C1036"/>
    <mergeCell ref="B1038:C1038"/>
    <mergeCell ref="B1055:C1055"/>
    <mergeCell ref="B1056:C1056"/>
    <mergeCell ref="C1169:D1169"/>
    <mergeCell ref="C1170:D1170"/>
    <mergeCell ref="B1104:C1104"/>
    <mergeCell ref="C1118:D1118"/>
    <mergeCell ref="B1129:C1129"/>
    <mergeCell ref="B1130:C1130"/>
    <mergeCell ref="B1131:C1131"/>
    <mergeCell ref="B1150:C1150"/>
    <mergeCell ref="B1114:C1114"/>
    <mergeCell ref="B1151:C1151"/>
    <mergeCell ref="B1132:C1132"/>
    <mergeCell ref="B1161:C1161"/>
    <mergeCell ref="B1162:C1162"/>
    <mergeCell ref="B1163:C1163"/>
    <mergeCell ref="B1164:C1164"/>
    <mergeCell ref="B1152:C1152"/>
    <mergeCell ref="B1160:C1160"/>
    <mergeCell ref="C1119:D1119"/>
    <mergeCell ref="B1121:D1121"/>
    <mergeCell ref="C1135:D1135"/>
    <mergeCell ref="C1136:D1136"/>
    <mergeCell ref="B1149:C1149"/>
    <mergeCell ref="B1148:C1148"/>
    <mergeCell ref="B1023:C1023"/>
    <mergeCell ref="C959:D959"/>
    <mergeCell ref="B961:D961"/>
    <mergeCell ref="B908:C908"/>
    <mergeCell ref="B922:C922"/>
    <mergeCell ref="B923:C923"/>
    <mergeCell ref="B924:C924"/>
    <mergeCell ref="B969:C969"/>
    <mergeCell ref="B970:C970"/>
    <mergeCell ref="B971:C971"/>
    <mergeCell ref="B988:C988"/>
    <mergeCell ref="B991:C991"/>
    <mergeCell ref="B992:C992"/>
    <mergeCell ref="B1022:C1022"/>
    <mergeCell ref="B1003:C1003"/>
    <mergeCell ref="B989:C989"/>
    <mergeCell ref="B1008:D1008"/>
    <mergeCell ref="C1010:D1010"/>
    <mergeCell ref="B921:C921"/>
    <mergeCell ref="B1001:C1001"/>
    <mergeCell ref="B1002:C1002"/>
    <mergeCell ref="B978:D978"/>
    <mergeCell ref="B986:C986"/>
    <mergeCell ref="B987:C987"/>
    <mergeCell ref="B905:C905"/>
    <mergeCell ref="B990:C990"/>
    <mergeCell ref="B933:C933"/>
    <mergeCell ref="B934:C934"/>
    <mergeCell ref="B935:C935"/>
    <mergeCell ref="B943:C943"/>
    <mergeCell ref="B920:C920"/>
    <mergeCell ref="B896:C896"/>
    <mergeCell ref="B972:C972"/>
    <mergeCell ref="B844:C844"/>
    <mergeCell ref="B845:C845"/>
    <mergeCell ref="B848:D848"/>
    <mergeCell ref="C850:D850"/>
    <mergeCell ref="B842:C842"/>
    <mergeCell ref="B832:C832"/>
    <mergeCell ref="B833:C833"/>
    <mergeCell ref="B1133:C1133"/>
    <mergeCell ref="B946:C946"/>
    <mergeCell ref="C958:D958"/>
    <mergeCell ref="B1021:C1021"/>
    <mergeCell ref="B1051:C1051"/>
    <mergeCell ref="B1069:C1069"/>
    <mergeCell ref="B1070:C1070"/>
    <mergeCell ref="B1084:C1084"/>
    <mergeCell ref="B891:C891"/>
    <mergeCell ref="B1004:C1004"/>
    <mergeCell ref="B1025:C1025"/>
    <mergeCell ref="B932:C932"/>
    <mergeCell ref="B909:C909"/>
    <mergeCell ref="B910:C910"/>
    <mergeCell ref="B911:C911"/>
    <mergeCell ref="B912:C912"/>
    <mergeCell ref="B1024:C1024"/>
    <mergeCell ref="B895:C895"/>
    <mergeCell ref="B906:C906"/>
    <mergeCell ref="B907:C907"/>
    <mergeCell ref="C1011:D1011"/>
    <mergeCell ref="B944:C944"/>
    <mergeCell ref="B945:C945"/>
    <mergeCell ref="B904:C904"/>
    <mergeCell ref="B692:C692"/>
    <mergeCell ref="B608:C608"/>
    <mergeCell ref="B609:C609"/>
    <mergeCell ref="B721:C721"/>
    <mergeCell ref="B722:C722"/>
    <mergeCell ref="B723:C723"/>
    <mergeCell ref="B774:C774"/>
    <mergeCell ref="B620:C620"/>
    <mergeCell ref="C645:D645"/>
    <mergeCell ref="C646:D646"/>
    <mergeCell ref="B641:C641"/>
    <mergeCell ref="B642:C642"/>
    <mergeCell ref="B643:C643"/>
    <mergeCell ref="B694:C694"/>
    <mergeCell ref="B719:C719"/>
    <mergeCell ref="B720:C720"/>
    <mergeCell ref="B738:C738"/>
    <mergeCell ref="B83:C83"/>
    <mergeCell ref="B59:C59"/>
    <mergeCell ref="B60:C60"/>
    <mergeCell ref="B724:C724"/>
    <mergeCell ref="B763:C763"/>
    <mergeCell ref="B764:C764"/>
    <mergeCell ref="B736:C736"/>
    <mergeCell ref="B737:C737"/>
    <mergeCell ref="B820:C820"/>
    <mergeCell ref="B733:C733"/>
    <mergeCell ref="B734:C734"/>
    <mergeCell ref="B695:C695"/>
    <mergeCell ref="B696:C696"/>
    <mergeCell ref="B697:C697"/>
    <mergeCell ref="B705:C705"/>
    <mergeCell ref="B707:C707"/>
    <mergeCell ref="B708:C708"/>
    <mergeCell ref="B735:C735"/>
    <mergeCell ref="B706:C706"/>
    <mergeCell ref="B709:C709"/>
    <mergeCell ref="B710:C710"/>
    <mergeCell ref="B772:C772"/>
    <mergeCell ref="B739:C739"/>
    <mergeCell ref="B740:C740"/>
    <mergeCell ref="B116:C116"/>
    <mergeCell ref="B117:C117"/>
    <mergeCell ref="B178:C178"/>
    <mergeCell ref="B17:D17"/>
    <mergeCell ref="B30:C30"/>
    <mergeCell ref="C86:D86"/>
    <mergeCell ref="C102:D102"/>
    <mergeCell ref="C156:D156"/>
    <mergeCell ref="B43:C43"/>
    <mergeCell ref="B44:C44"/>
    <mergeCell ref="B45:C45"/>
    <mergeCell ref="B46:C46"/>
    <mergeCell ref="B56:C56"/>
    <mergeCell ref="B57:C57"/>
    <mergeCell ref="B58:C58"/>
    <mergeCell ref="B96:C96"/>
    <mergeCell ref="B97:C97"/>
    <mergeCell ref="B98:C98"/>
    <mergeCell ref="B99:C99"/>
    <mergeCell ref="B100:C100"/>
    <mergeCell ref="B72:C72"/>
    <mergeCell ref="B80:C80"/>
    <mergeCell ref="B81:C81"/>
    <mergeCell ref="B82:C82"/>
    <mergeCell ref="B200:C200"/>
    <mergeCell ref="C14:D14"/>
    <mergeCell ref="C15:D15"/>
    <mergeCell ref="B25:C25"/>
    <mergeCell ref="B26:C26"/>
    <mergeCell ref="B130:D130"/>
    <mergeCell ref="C222:D222"/>
    <mergeCell ref="B42:C42"/>
    <mergeCell ref="B114:C114"/>
    <mergeCell ref="C85:D85"/>
    <mergeCell ref="B27:C27"/>
    <mergeCell ref="B28:C28"/>
    <mergeCell ref="B29:C29"/>
    <mergeCell ref="B31:C31"/>
    <mergeCell ref="B32:C32"/>
    <mergeCell ref="B40:C40"/>
    <mergeCell ref="B41:C41"/>
    <mergeCell ref="B68:C68"/>
    <mergeCell ref="B69:C69"/>
    <mergeCell ref="B70:C70"/>
    <mergeCell ref="B71:C71"/>
    <mergeCell ref="B54:C54"/>
    <mergeCell ref="B55:C55"/>
    <mergeCell ref="B115:C115"/>
    <mergeCell ref="B633:C633"/>
    <mergeCell ref="B661:C661"/>
    <mergeCell ref="B662:C662"/>
    <mergeCell ref="B659:C659"/>
    <mergeCell ref="B660:C660"/>
    <mergeCell ref="B648:D648"/>
    <mergeCell ref="B656:C656"/>
    <mergeCell ref="B657:C657"/>
    <mergeCell ref="A2:D2"/>
    <mergeCell ref="A4:D4"/>
    <mergeCell ref="B6:D6"/>
    <mergeCell ref="B9:D9"/>
    <mergeCell ref="B12:D12"/>
    <mergeCell ref="C223:D223"/>
    <mergeCell ref="C225:D225"/>
    <mergeCell ref="B233:C233"/>
    <mergeCell ref="A3:B3"/>
    <mergeCell ref="C3:D3"/>
    <mergeCell ref="C157:D157"/>
    <mergeCell ref="B188:C188"/>
    <mergeCell ref="B189:C189"/>
    <mergeCell ref="B197:C197"/>
    <mergeCell ref="B198:C198"/>
    <mergeCell ref="B199:C199"/>
    <mergeCell ref="B549:C549"/>
    <mergeCell ref="A522:D522"/>
    <mergeCell ref="B595:C595"/>
    <mergeCell ref="B596:C596"/>
    <mergeCell ref="B564:C564"/>
    <mergeCell ref="B565:C565"/>
    <mergeCell ref="C537:D537"/>
    <mergeCell ref="C538:D538"/>
    <mergeCell ref="B548:C548"/>
    <mergeCell ref="B550:C550"/>
    <mergeCell ref="B579:C579"/>
    <mergeCell ref="B580:C580"/>
    <mergeCell ref="B581:C581"/>
    <mergeCell ref="B582:C582"/>
    <mergeCell ref="B583:C583"/>
    <mergeCell ref="B591:C591"/>
    <mergeCell ref="B592:C592"/>
    <mergeCell ref="B594:C594"/>
    <mergeCell ref="B593:C593"/>
    <mergeCell ref="B567:C567"/>
    <mergeCell ref="B568:C568"/>
    <mergeCell ref="B569:C569"/>
    <mergeCell ref="B555:C555"/>
    <mergeCell ref="B563:C563"/>
    <mergeCell ref="B1544:C1544"/>
    <mergeCell ref="B775:C775"/>
    <mergeCell ref="B761:C761"/>
    <mergeCell ref="B817:C817"/>
    <mergeCell ref="B818:C818"/>
    <mergeCell ref="B819:C819"/>
    <mergeCell ref="B597:C597"/>
    <mergeCell ref="B598:C598"/>
    <mergeCell ref="B578:C578"/>
    <mergeCell ref="B610:C610"/>
    <mergeCell ref="B611:C611"/>
    <mergeCell ref="B619:C619"/>
    <mergeCell ref="B658:C658"/>
    <mergeCell ref="B621:C621"/>
    <mergeCell ref="B678:D678"/>
    <mergeCell ref="B622:C622"/>
    <mergeCell ref="B599:C599"/>
    <mergeCell ref="B630:C630"/>
    <mergeCell ref="B631:C631"/>
    <mergeCell ref="B691:C691"/>
    <mergeCell ref="C679:D679"/>
    <mergeCell ref="C680:D680"/>
    <mergeCell ref="B690:C690"/>
    <mergeCell ref="B632:C632"/>
  </mergeCells>
  <pageMargins left="0.16" right="0.16" top="0.22" bottom="0.17" header="0.22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1"/>
  <sheetViews>
    <sheetView workbookViewId="0">
      <selection activeCell="F6" sqref="F6"/>
    </sheetView>
  </sheetViews>
  <sheetFormatPr defaultRowHeight="16.5"/>
  <cols>
    <col min="1" max="1" width="5.140625" style="246" customWidth="1"/>
    <col min="2" max="2" width="79.140625" style="246" customWidth="1"/>
    <col min="3" max="3" width="28.42578125" style="246" customWidth="1"/>
    <col min="4" max="4" width="9.85546875" style="246" bestFit="1" customWidth="1"/>
    <col min="5" max="5" width="9.7109375" style="246" bestFit="1" customWidth="1"/>
    <col min="6" max="16384" width="9.140625" style="246"/>
  </cols>
  <sheetData>
    <row r="1" spans="1:3" ht="17.25">
      <c r="A1" s="79"/>
      <c r="B1" s="482" t="s">
        <v>625</v>
      </c>
      <c r="C1" s="482"/>
    </row>
    <row r="2" spans="1:3" ht="17.25">
      <c r="A2" s="79"/>
      <c r="B2" s="483" t="s">
        <v>1</v>
      </c>
      <c r="C2" s="483"/>
    </row>
    <row r="3" spans="1:3" ht="17.25">
      <c r="A3" s="79"/>
      <c r="B3" s="482" t="s">
        <v>2</v>
      </c>
      <c r="C3" s="482"/>
    </row>
    <row r="4" spans="1:3" ht="17.25">
      <c r="A4" s="79"/>
      <c r="B4" s="79"/>
      <c r="C4" s="79"/>
    </row>
    <row r="5" spans="1:3" ht="22.5" customHeight="1">
      <c r="A5" s="79"/>
      <c r="B5" s="79"/>
      <c r="C5" s="79"/>
    </row>
    <row r="6" spans="1:3" ht="88.5" customHeight="1">
      <c r="A6" s="668" t="s">
        <v>538</v>
      </c>
      <c r="B6" s="668"/>
      <c r="C6" s="668"/>
    </row>
    <row r="7" spans="1:3" ht="17.25">
      <c r="A7" s="79"/>
      <c r="B7" s="79"/>
      <c r="C7" s="79"/>
    </row>
    <row r="8" spans="1:3" ht="17.25">
      <c r="A8" s="79"/>
      <c r="B8" s="79"/>
      <c r="C8" s="79" t="s">
        <v>539</v>
      </c>
    </row>
    <row r="9" spans="1:3" ht="150" customHeight="1">
      <c r="A9" s="247"/>
      <c r="B9" s="248" t="s">
        <v>540</v>
      </c>
      <c r="C9" s="248" t="s">
        <v>541</v>
      </c>
    </row>
    <row r="10" spans="1:3" ht="28.5" customHeight="1">
      <c r="A10" s="247">
        <v>1</v>
      </c>
      <c r="B10" s="258" t="s">
        <v>330</v>
      </c>
      <c r="C10" s="250">
        <v>317929.04550800007</v>
      </c>
    </row>
    <row r="11" spans="1:3" ht="28.5" customHeight="1">
      <c r="A11" s="247">
        <v>2</v>
      </c>
      <c r="B11" s="258" t="s">
        <v>331</v>
      </c>
      <c r="C11" s="250">
        <v>542839.80000000005</v>
      </c>
    </row>
    <row r="12" spans="1:3" ht="28.5" customHeight="1">
      <c r="A12" s="247">
        <v>3</v>
      </c>
      <c r="B12" s="258" t="s">
        <v>332</v>
      </c>
      <c r="C12" s="250">
        <v>799000</v>
      </c>
    </row>
    <row r="13" spans="1:3" ht="28.5" customHeight="1">
      <c r="A13" s="247">
        <v>4</v>
      </c>
      <c r="B13" s="258" t="s">
        <v>333</v>
      </c>
      <c r="C13" s="250">
        <v>216596.3</v>
      </c>
    </row>
    <row r="14" spans="1:3" ht="28.5" customHeight="1">
      <c r="A14" s="247">
        <v>5</v>
      </c>
      <c r="B14" s="258" t="s">
        <v>334</v>
      </c>
      <c r="C14" s="250">
        <v>506715</v>
      </c>
    </row>
    <row r="15" spans="1:3" ht="28.5" customHeight="1">
      <c r="A15" s="247">
        <v>6</v>
      </c>
      <c r="B15" s="258" t="s">
        <v>335</v>
      </c>
      <c r="C15" s="250">
        <v>146769</v>
      </c>
    </row>
    <row r="16" spans="1:3" ht="28.5" customHeight="1">
      <c r="A16" s="247">
        <v>7</v>
      </c>
      <c r="B16" s="258" t="s">
        <v>337</v>
      </c>
      <c r="C16" s="250">
        <v>321000</v>
      </c>
    </row>
    <row r="17" spans="1:5" ht="28.5" customHeight="1">
      <c r="A17" s="247">
        <v>8</v>
      </c>
      <c r="B17" s="258" t="s">
        <v>338</v>
      </c>
      <c r="C17" s="250">
        <v>95400</v>
      </c>
    </row>
    <row r="18" spans="1:5" ht="28.5" customHeight="1">
      <c r="A18" s="247">
        <v>9</v>
      </c>
      <c r="B18" s="258" t="s">
        <v>555</v>
      </c>
      <c r="C18" s="250">
        <v>79113.2</v>
      </c>
    </row>
    <row r="19" spans="1:5" ht="36" customHeight="1">
      <c r="A19" s="247">
        <v>10</v>
      </c>
      <c r="B19" s="258" t="s">
        <v>90</v>
      </c>
      <c r="C19" s="250">
        <v>1306939.3999999999</v>
      </c>
    </row>
    <row r="20" spans="1:5" ht="28.5" customHeight="1">
      <c r="A20" s="247">
        <v>11</v>
      </c>
      <c r="B20" s="258" t="s">
        <v>542</v>
      </c>
      <c r="C20" s="250">
        <v>850821.1</v>
      </c>
    </row>
    <row r="21" spans="1:5" ht="17.25" customHeight="1">
      <c r="A21" s="247"/>
      <c r="B21" s="249" t="s">
        <v>543</v>
      </c>
      <c r="C21" s="251">
        <f t="shared" ref="C21" si="0">+SUM(C10:C20)</f>
        <v>5183122.8455079999</v>
      </c>
      <c r="D21" s="252"/>
      <c r="E21" s="252"/>
    </row>
  </sheetData>
  <mergeCells count="4">
    <mergeCell ref="B1:C1"/>
    <mergeCell ref="B2:C2"/>
    <mergeCell ref="B3:C3"/>
    <mergeCell ref="A6:C6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havelvac 1 </vt:lpstr>
      <vt:lpstr>havelvac 2</vt:lpstr>
      <vt:lpstr>havelvac 3</vt:lpstr>
      <vt:lpstr>havelvac 4</vt:lpstr>
      <vt:lpstr>havelvac 5</vt:lpstr>
      <vt:lpstr>havelvac 6</vt:lpstr>
      <vt:lpstr>havelvac 7</vt:lpstr>
      <vt:lpstr>havelvac 8</vt:lpstr>
      <vt:lpstr>havelvac 9</vt:lpstr>
      <vt:lpstr>havelvac 10</vt:lpstr>
      <vt:lpstr>havelvac 11</vt:lpstr>
      <vt:lpstr>havelac12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https://mul2-edu.gov.am/tasks/1670512/oneclick?token=477552a8ec4a552eb8999a6ea3aeead7</cp:keywords>
  <cp:lastModifiedBy>User</cp:lastModifiedBy>
  <cp:lastPrinted>2024-12-02T11:35:40Z</cp:lastPrinted>
  <dcterms:created xsi:type="dcterms:W3CDTF">2015-06-05T18:17:20Z</dcterms:created>
  <dcterms:modified xsi:type="dcterms:W3CDTF">2024-12-05T06:11:52Z</dcterms:modified>
</cp:coreProperties>
</file>