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ubvencia\2024\FINANAAVORUM\14\2\"/>
    </mc:Choice>
  </mc:AlternateContent>
  <xr:revisionPtr revIDLastSave="0" documentId="8_{A255397A-833F-4767-8451-67E1365E744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h1" sheetId="36" r:id="rId1"/>
    <sheet name="h2" sheetId="48" r:id="rId2"/>
    <sheet name="h3" sheetId="56" r:id="rId3"/>
    <sheet name="h4" sheetId="59" r:id="rId4"/>
    <sheet name="հ5․" sheetId="60" r:id="rId5"/>
    <sheet name="h6" sheetId="63" r:id="rId6"/>
    <sheet name="h7" sheetId="57" r:id="rId7"/>
    <sheet name="h8." sheetId="61" r:id="rId8"/>
    <sheet name="h9" sheetId="58" r:id="rId9"/>
    <sheet name="h10" sheetId="51" r:id="rId10"/>
    <sheet name="h11" sheetId="46" r:id="rId11"/>
    <sheet name="h12." sheetId="49" r:id="rId12"/>
    <sheet name="h13" sheetId="62" r:id="rId13"/>
  </sheets>
  <externalReferences>
    <externalReference r:id="rId14"/>
    <externalReference r:id="rId15"/>
    <externalReference r:id="rId16"/>
  </externalReferences>
  <definedNames>
    <definedName name="_tab10" localSheetId="0">#REF!</definedName>
    <definedName name="_tab10" localSheetId="10">#REF!</definedName>
    <definedName name="_tab10" localSheetId="1">#REF!</definedName>
    <definedName name="_tab10">#REF!</definedName>
    <definedName name="_tab11" localSheetId="0">#REF!</definedName>
    <definedName name="_tab11" localSheetId="10">#REF!</definedName>
    <definedName name="_tab11" localSheetId="1">#REF!</definedName>
    <definedName name="_tab11">#REF!</definedName>
    <definedName name="_tab12" localSheetId="0">#REF!</definedName>
    <definedName name="_tab12" localSheetId="10">#REF!</definedName>
    <definedName name="_tab12" localSheetId="1">#REF!</definedName>
    <definedName name="_tab12">#REF!</definedName>
    <definedName name="_tab13" localSheetId="0">#REF!</definedName>
    <definedName name="_tab13" localSheetId="10">#REF!</definedName>
    <definedName name="_tab13" localSheetId="1">#REF!</definedName>
    <definedName name="_tab13">#REF!</definedName>
    <definedName name="_tab14" localSheetId="0">#REF!</definedName>
    <definedName name="_tab14" localSheetId="10">#REF!</definedName>
    <definedName name="_tab14" localSheetId="1">#REF!</definedName>
    <definedName name="_tab14">#REF!</definedName>
    <definedName name="_tab15" localSheetId="0">#REF!</definedName>
    <definedName name="_tab15" localSheetId="10">#REF!</definedName>
    <definedName name="_tab15" localSheetId="1">#REF!</definedName>
    <definedName name="_tab15">#REF!</definedName>
    <definedName name="_tab16" localSheetId="0">#REF!</definedName>
    <definedName name="_tab16" localSheetId="10">#REF!</definedName>
    <definedName name="_tab16" localSheetId="1">#REF!</definedName>
    <definedName name="_tab16">#REF!</definedName>
    <definedName name="_tab17" localSheetId="0">#REF!</definedName>
    <definedName name="_tab17" localSheetId="10">#REF!</definedName>
    <definedName name="_tab17" localSheetId="1">#REF!</definedName>
    <definedName name="_tab17">#REF!</definedName>
    <definedName name="_tab18" localSheetId="0">#REF!</definedName>
    <definedName name="_tab18" localSheetId="10">#REF!</definedName>
    <definedName name="_tab18" localSheetId="1">#REF!</definedName>
    <definedName name="_tab18">#REF!</definedName>
    <definedName name="_tab19" localSheetId="0">#REF!</definedName>
    <definedName name="_tab19" localSheetId="10">#REF!</definedName>
    <definedName name="_tab19" localSheetId="1">#REF!</definedName>
    <definedName name="_tab19">#REF!</definedName>
    <definedName name="_tab20" localSheetId="0">#REF!</definedName>
    <definedName name="_tab20" localSheetId="10">#REF!</definedName>
    <definedName name="_tab20" localSheetId="1">#REF!</definedName>
    <definedName name="_tab20">#REF!</definedName>
    <definedName name="_tab21" localSheetId="0">#REF!</definedName>
    <definedName name="_tab21" localSheetId="10">#REF!</definedName>
    <definedName name="_tab21" localSheetId="1">#REF!</definedName>
    <definedName name="_tab21">#REF!</definedName>
    <definedName name="_tab22" localSheetId="0">#REF!</definedName>
    <definedName name="_tab22" localSheetId="10">#REF!</definedName>
    <definedName name="_tab22" localSheetId="1">#REF!</definedName>
    <definedName name="_tab22">#REF!</definedName>
    <definedName name="_tab23" localSheetId="0">#REF!</definedName>
    <definedName name="_tab23" localSheetId="10">#REF!</definedName>
    <definedName name="_tab23" localSheetId="1">#REF!</definedName>
    <definedName name="_tab23">#REF!</definedName>
    <definedName name="_tab24" localSheetId="0">#REF!</definedName>
    <definedName name="_tab24" localSheetId="10">#REF!</definedName>
    <definedName name="_tab24" localSheetId="1">#REF!</definedName>
    <definedName name="_tab24">#REF!</definedName>
    <definedName name="_tab5" localSheetId="0">#REF!</definedName>
    <definedName name="_tab5" localSheetId="10">#REF!</definedName>
    <definedName name="_tab5" localSheetId="1">#REF!</definedName>
    <definedName name="_tab5">#REF!</definedName>
    <definedName name="_tab6" localSheetId="0">#REF!</definedName>
    <definedName name="_tab6" localSheetId="10">#REF!</definedName>
    <definedName name="_tab6" localSheetId="1">#REF!</definedName>
    <definedName name="_tab6">#REF!</definedName>
    <definedName name="_tab7" localSheetId="0">#REF!</definedName>
    <definedName name="_tab7" localSheetId="10">#REF!</definedName>
    <definedName name="_tab7" localSheetId="1">#REF!</definedName>
    <definedName name="_tab7">#REF!</definedName>
    <definedName name="_tab8" localSheetId="0">#REF!</definedName>
    <definedName name="_tab8" localSheetId="10">#REF!</definedName>
    <definedName name="_tab8" localSheetId="1">#REF!</definedName>
    <definedName name="_tab8">#REF!</definedName>
    <definedName name="_tab9" localSheetId="0">#REF!</definedName>
    <definedName name="_tab9" localSheetId="10">#REF!</definedName>
    <definedName name="_tab9" localSheetId="1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0">#REF!,#REF!,#REF!,#REF!,#REF!</definedName>
    <definedName name="par_qual" localSheetId="1">#REF!,#REF!,#REF!,#REF!,#REF!</definedName>
    <definedName name="par_qual">#REF!,#REF!,#REF!,#REF!,#REF!</definedName>
    <definedName name="par_time" localSheetId="0">#REF!,#REF!,#REF!,#REF!</definedName>
    <definedName name="par_time" localSheetId="10">#REF!,#REF!,#REF!,#REF!</definedName>
    <definedName name="par_time" localSheetId="1">#REF!,#REF!,#REF!,#REF!</definedName>
    <definedName name="par_time">#REF!,#REF!,#REF!,#REF!</definedName>
    <definedName name="par2.12s" localSheetId="0">#REF!</definedName>
    <definedName name="par2.12s" localSheetId="10">#REF!</definedName>
    <definedName name="par2.12s" localSheetId="1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0">#REF!,#REF!</definedName>
    <definedName name="par2.5s" localSheetId="1">#REF!,#REF!</definedName>
    <definedName name="par2.5s">#REF!,#REF!</definedName>
    <definedName name="par2.6s" localSheetId="0">#REF!,#REF!,#REF!,#REF!</definedName>
    <definedName name="par2.6s" localSheetId="10">#REF!,#REF!,#REF!,#REF!</definedName>
    <definedName name="par2.6s" localSheetId="1">#REF!,#REF!,#REF!,#REF!</definedName>
    <definedName name="par2.6s">#REF!,#REF!,#REF!,#REF!</definedName>
    <definedName name="par2.7s" localSheetId="0">#REF!,#REF!</definedName>
    <definedName name="par2.7s" localSheetId="10">#REF!,#REF!</definedName>
    <definedName name="par2.7s" localSheetId="1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0">#REF!,#REF!</definedName>
    <definedName name="par4.10s" localSheetId="1">#REF!,#REF!</definedName>
    <definedName name="par4.10s">#REF!,#REF!</definedName>
    <definedName name="par4.11d" localSheetId="0">#REF!,#REF!,#REF!,#REF!,#REF!</definedName>
    <definedName name="par4.11d" localSheetId="10">#REF!,#REF!,#REF!,#REF!,#REF!</definedName>
    <definedName name="par4.11d" localSheetId="1">#REF!,#REF!,#REF!,#REF!,#REF!</definedName>
    <definedName name="par4.11d">#REF!,#REF!,#REF!,#REF!,#REF!</definedName>
    <definedName name="par4.12d" localSheetId="0">#REF!</definedName>
    <definedName name="par4.12d" localSheetId="10">#REF!</definedName>
    <definedName name="par4.12d" localSheetId="1">#REF!</definedName>
    <definedName name="par4.12d">#REF!</definedName>
    <definedName name="par4.13s" localSheetId="0">#REF!</definedName>
    <definedName name="par4.13s" localSheetId="10">#REF!</definedName>
    <definedName name="par4.13s" localSheetId="1">#REF!</definedName>
    <definedName name="par4.13s">#REF!</definedName>
    <definedName name="par4.14" localSheetId="0">#REF!,#REF!,#REF!,#REF!,#REF!,#REF!</definedName>
    <definedName name="par4.14" localSheetId="10">#REF!,#REF!,#REF!,#REF!,#REF!,#REF!</definedName>
    <definedName name="par4.14" localSheetId="1">#REF!,#REF!,#REF!,#REF!,#REF!,#REF!</definedName>
    <definedName name="par4.14">#REF!,#REF!,#REF!,#REF!,#REF!,#REF!</definedName>
    <definedName name="par4.15" localSheetId="0">#REF!,#REF!,#REF!</definedName>
    <definedName name="par4.15" localSheetId="10">#REF!,#REF!,#REF!</definedName>
    <definedName name="par4.15" localSheetId="1">#REF!,#REF!,#REF!</definedName>
    <definedName name="par4.15">#REF!,#REF!,#REF!</definedName>
    <definedName name="par4.16" localSheetId="0">#REF!,#REF!,#REF!</definedName>
    <definedName name="par4.16" localSheetId="10">#REF!,#REF!,#REF!</definedName>
    <definedName name="par4.16" localSheetId="1">#REF!,#REF!,#REF!</definedName>
    <definedName name="par4.16">#REF!,#REF!,#REF!</definedName>
    <definedName name="par4.17" localSheetId="0">#REF!,#REF!,#REF!,#REF!</definedName>
    <definedName name="par4.17" localSheetId="10">#REF!,#REF!,#REF!,#REF!</definedName>
    <definedName name="par4.17" localSheetId="1">#REF!,#REF!,#REF!,#REF!</definedName>
    <definedName name="par4.17">#REF!,#REF!,#REF!,#REF!</definedName>
    <definedName name="par4.18d" localSheetId="0">#REF!,#REF!</definedName>
    <definedName name="par4.18d" localSheetId="10">#REF!,#REF!</definedName>
    <definedName name="par4.18d" localSheetId="1">#REF!,#REF!</definedName>
    <definedName name="par4.18d">#REF!,#REF!</definedName>
    <definedName name="par4.19s" localSheetId="0">#REF!</definedName>
    <definedName name="par4.19s" localSheetId="10">#REF!</definedName>
    <definedName name="par4.19s" localSheetId="1">#REF!</definedName>
    <definedName name="par4.19s">#REF!</definedName>
    <definedName name="par4.20f" localSheetId="0">#REF!</definedName>
    <definedName name="par4.20f" localSheetId="10">#REF!</definedName>
    <definedName name="par4.20f" localSheetId="1">#REF!</definedName>
    <definedName name="par4.20f">#REF!</definedName>
    <definedName name="par4.21f" localSheetId="0">#REF!</definedName>
    <definedName name="par4.21f" localSheetId="10">#REF!</definedName>
    <definedName name="par4.21f" localSheetId="1">#REF!</definedName>
    <definedName name="par4.21f">#REF!</definedName>
    <definedName name="par4.22" localSheetId="0">#REF!</definedName>
    <definedName name="par4.22" localSheetId="10">#REF!</definedName>
    <definedName name="par4.22" localSheetId="1">#REF!</definedName>
    <definedName name="par4.22">#REF!</definedName>
    <definedName name="par4.4" localSheetId="0">#REF!</definedName>
    <definedName name="par4.4" localSheetId="10">#REF!</definedName>
    <definedName name="par4.4" localSheetId="1">#REF!</definedName>
    <definedName name="par4.4">#REF!</definedName>
    <definedName name="par4.5" localSheetId="0">#REF!</definedName>
    <definedName name="par4.5" localSheetId="10">#REF!</definedName>
    <definedName name="par4.5" localSheetId="1">#REF!</definedName>
    <definedName name="par4.5">#REF!</definedName>
    <definedName name="par4.6s" localSheetId="0">#REF!</definedName>
    <definedName name="par4.6s" localSheetId="10">#REF!</definedName>
    <definedName name="par4.6s" localSheetId="1">#REF!</definedName>
    <definedName name="par4.6s">#REF!</definedName>
    <definedName name="par4.7s" localSheetId="0">#REF!</definedName>
    <definedName name="par4.7s" localSheetId="10">#REF!</definedName>
    <definedName name="par4.7s" localSheetId="1">#REF!</definedName>
    <definedName name="par4.7s">#REF!</definedName>
    <definedName name="par4.8" localSheetId="0">#REF!,#REF!,#REF!,#REF!,#REF!</definedName>
    <definedName name="par4.8" localSheetId="10">#REF!,#REF!,#REF!,#REF!,#REF!</definedName>
    <definedName name="par4.8" localSheetId="1">#REF!,#REF!,#REF!,#REF!,#REF!</definedName>
    <definedName name="par4.8">#REF!,#REF!,#REF!,#REF!,#REF!</definedName>
    <definedName name="par4.9" localSheetId="0">#REF!,#REF!,#REF!,#REF!,#REF!,#REF!</definedName>
    <definedName name="par4.9" localSheetId="10">#REF!,#REF!,#REF!,#REF!,#REF!,#REF!</definedName>
    <definedName name="par4.9" localSheetId="1">#REF!,#REF!,#REF!,#REF!,#REF!,#REF!</definedName>
    <definedName name="par4.9">#REF!,#REF!,#REF!,#REF!,#REF!,#REF!</definedName>
    <definedName name="par5.1" localSheetId="0">#REF!,#REF!</definedName>
    <definedName name="par5.1" localSheetId="10">#REF!,#REF!</definedName>
    <definedName name="par5.1" localSheetId="1">#REF!,#REF!</definedName>
    <definedName name="par5.1">#REF!,#REF!</definedName>
    <definedName name="par5.3" localSheetId="0">#REF!,#REF!,#REF!,#REF!,#REF!,#REF!</definedName>
    <definedName name="par5.3" localSheetId="10">#REF!,#REF!,#REF!,#REF!,#REF!,#REF!</definedName>
    <definedName name="par5.3" localSheetId="1">#REF!,#REF!,#REF!,#REF!,#REF!,#REF!</definedName>
    <definedName name="par5.3">#REF!,#REF!,#REF!,#REF!,#REF!,#REF!</definedName>
    <definedName name="par5.4" localSheetId="0">#REF!,#REF!,#REF!,#REF!,#REF!</definedName>
    <definedName name="par5.4" localSheetId="10">#REF!,#REF!,#REF!,#REF!,#REF!</definedName>
    <definedName name="par5.4" localSheetId="1">#REF!,#REF!,#REF!,#REF!,#REF!</definedName>
    <definedName name="par5.4">#REF!,#REF!,#REF!,#REF!,#REF!</definedName>
    <definedName name="par5.5" localSheetId="0">#REF!</definedName>
    <definedName name="par5.5" localSheetId="10">#REF!</definedName>
    <definedName name="par5.5" localSheetId="1">#REF!</definedName>
    <definedName name="par5.5">#REF!</definedName>
    <definedName name="par5.6" localSheetId="0">#REF!,#REF!</definedName>
    <definedName name="par5.6" localSheetId="10">#REF!,#REF!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1">'h12.'!$A$1:$G$69</definedName>
    <definedName name="_xlnm.Print_Area" localSheetId="1">'h2'!$A$1:$G$271</definedName>
    <definedName name="_xlnm.Print_Titles" localSheetId="1">'h2'!$7:$8</definedName>
    <definedName name="program" localSheetId="0">#REF!,#REF!,#REF!,#REF!,#REF!,#REF!,#REF!,#REF!,#REF!,#REF!,#REF!,#REF!,#REF!,#REF!,#REF!,#REF!,#REF!,#REF!,#REF!,#REF!</definedName>
    <definedName name="program" localSheetId="1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SUM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58" l="1"/>
  <c r="D68" i="36"/>
  <c r="E13" i="60"/>
  <c r="E11" i="60"/>
  <c r="G13" i="60"/>
  <c r="G15" i="60"/>
  <c r="E15" i="60"/>
  <c r="G154" i="48"/>
  <c r="G155" i="48"/>
  <c r="G157" i="48"/>
  <c r="G156" i="48" s="1"/>
  <c r="G48" i="62"/>
  <c r="G237" i="48"/>
  <c r="G236" i="48" s="1"/>
  <c r="G239" i="48"/>
  <c r="G238" i="48" s="1"/>
  <c r="G235" i="48" l="1"/>
  <c r="G234" i="48" s="1"/>
  <c r="G233" i="48" s="1"/>
  <c r="G231" i="48" s="1"/>
  <c r="G229" i="48" s="1"/>
  <c r="G227" i="48" s="1"/>
  <c r="G225" i="48" s="1"/>
  <c r="G223" i="48" s="1"/>
  <c r="G221" i="48" s="1"/>
  <c r="G219" i="48" s="1"/>
  <c r="E12" i="63" l="1"/>
  <c r="F12" i="63"/>
  <c r="D12" i="63"/>
  <c r="E25" i="63" l="1"/>
  <c r="D28" i="63"/>
  <c r="F27" i="63"/>
  <c r="E27" i="63"/>
  <c r="E24" i="63" s="1"/>
  <c r="F26" i="63" l="1"/>
  <c r="D27" i="63"/>
  <c r="E23" i="63"/>
  <c r="D26" i="63" l="1"/>
  <c r="F25" i="63"/>
  <c r="E22" i="63"/>
  <c r="F24" i="63" l="1"/>
  <c r="D25" i="63"/>
  <c r="E20" i="63"/>
  <c r="F23" i="63" l="1"/>
  <c r="D24" i="63"/>
  <c r="E18" i="63"/>
  <c r="E16" i="63" s="1"/>
  <c r="E15" i="63" s="1"/>
  <c r="E14" i="63" s="1"/>
  <c r="F22" i="63" l="1"/>
  <c r="D23" i="63"/>
  <c r="F20" i="63" l="1"/>
  <c r="D22" i="63"/>
  <c r="F18" i="63" l="1"/>
  <c r="D20" i="63"/>
  <c r="F16" i="63" l="1"/>
  <c r="F15" i="63" s="1"/>
  <c r="F14" i="63" s="1"/>
  <c r="D18" i="63"/>
  <c r="D16" i="63" s="1"/>
  <c r="D15" i="63" s="1"/>
  <c r="D14" i="63" s="1"/>
  <c r="E19" i="57" l="1"/>
  <c r="G31" i="49"/>
  <c r="G14" i="49"/>
  <c r="G13" i="49" s="1"/>
  <c r="G37" i="49"/>
  <c r="E26" i="57"/>
  <c r="D20" i="59" l="1"/>
  <c r="D33" i="59"/>
  <c r="D48" i="59"/>
  <c r="D61" i="59"/>
  <c r="D72" i="59"/>
  <c r="D95" i="59"/>
  <c r="D103" i="59"/>
  <c r="C102" i="51"/>
  <c r="F25" i="60" l="1"/>
  <c r="F26" i="60"/>
  <c r="E39" i="60"/>
  <c r="G23" i="60"/>
  <c r="E28" i="60"/>
  <c r="G27" i="60"/>
  <c r="F27" i="60"/>
  <c r="E26" i="60"/>
  <c r="G25" i="60"/>
  <c r="E25" i="60" s="1"/>
  <c r="F24" i="60"/>
  <c r="F23" i="60"/>
  <c r="F22" i="60"/>
  <c r="B13" i="49"/>
  <c r="G47" i="62" l="1"/>
  <c r="G46" i="62" s="1"/>
  <c r="G45" i="62" s="1"/>
  <c r="G43" i="62" s="1"/>
  <c r="E27" i="60"/>
  <c r="G24" i="60"/>
  <c r="E24" i="60" l="1"/>
  <c r="E23" i="60" l="1"/>
  <c r="G22" i="60"/>
  <c r="E22" i="60" s="1"/>
  <c r="C122" i="51" l="1"/>
  <c r="D110" i="59"/>
  <c r="G101" i="48" s="1"/>
  <c r="G87" i="48"/>
  <c r="D80" i="59"/>
  <c r="G80" i="48" s="1"/>
  <c r="G73" i="48"/>
  <c r="G66" i="48"/>
  <c r="G59" i="48"/>
  <c r="G52" i="48"/>
  <c r="D23" i="59"/>
  <c r="G45" i="48" s="1"/>
  <c r="G38" i="48"/>
  <c r="G94" i="48" l="1"/>
  <c r="G153" i="48" l="1"/>
  <c r="G37" i="48"/>
  <c r="G36" i="48" s="1"/>
  <c r="G35" i="48" s="1"/>
  <c r="G34" i="48" s="1"/>
  <c r="G32" i="48" s="1"/>
  <c r="G44" i="48"/>
  <c r="G43" i="48" s="1"/>
  <c r="G42" i="48" s="1"/>
  <c r="G41" i="48" s="1"/>
  <c r="G39" i="48" s="1"/>
  <c r="G51" i="48"/>
  <c r="G50" i="48" s="1"/>
  <c r="G49" i="48" s="1"/>
  <c r="G48" i="48" s="1"/>
  <c r="G46" i="48" s="1"/>
  <c r="G65" i="48"/>
  <c r="G64" i="48" s="1"/>
  <c r="G63" i="48" s="1"/>
  <c r="G62" i="48" s="1"/>
  <c r="G60" i="48" s="1"/>
  <c r="G72" i="48"/>
  <c r="G71" i="48" s="1"/>
  <c r="G70" i="48" s="1"/>
  <c r="G69" i="48" s="1"/>
  <c r="G67" i="48" s="1"/>
  <c r="G86" i="48"/>
  <c r="G85" i="48" s="1"/>
  <c r="G84" i="48" s="1"/>
  <c r="G83" i="48" s="1"/>
  <c r="G81" i="48" s="1"/>
  <c r="G93" i="48"/>
  <c r="G92" i="48" s="1"/>
  <c r="G91" i="48" s="1"/>
  <c r="G90" i="48" s="1"/>
  <c r="G88" i="48" s="1"/>
  <c r="G100" i="48"/>
  <c r="G99" i="48" s="1"/>
  <c r="G98" i="48" s="1"/>
  <c r="G97" i="48" s="1"/>
  <c r="G95" i="48" s="1"/>
  <c r="G79" i="48"/>
  <c r="G78" i="48" s="1"/>
  <c r="G77" i="48" s="1"/>
  <c r="G76" i="48" s="1"/>
  <c r="G74" i="48" s="1"/>
  <c r="G58" i="48"/>
  <c r="G57" i="48" s="1"/>
  <c r="G56" i="48" s="1"/>
  <c r="G55" i="48" s="1"/>
  <c r="G53" i="48" s="1"/>
  <c r="G173" i="48"/>
  <c r="G172" i="48" s="1"/>
  <c r="G171" i="48" s="1"/>
  <c r="G170" i="48" s="1"/>
  <c r="G168" i="48" s="1"/>
  <c r="G166" i="48" s="1"/>
  <c r="G152" i="48" l="1"/>
  <c r="G151" i="48" s="1"/>
  <c r="G149" i="48" s="1"/>
  <c r="G147" i="48" s="1"/>
  <c r="C98" i="46"/>
  <c r="C23" i="46"/>
  <c r="C23" i="51"/>
  <c r="D31" i="36"/>
  <c r="C114" i="46"/>
  <c r="C229" i="46"/>
  <c r="G84" i="62"/>
  <c r="G83" i="62" s="1"/>
  <c r="G82" i="62" s="1"/>
  <c r="G81" i="62" s="1"/>
  <c r="G80" i="62" s="1"/>
  <c r="G78" i="62" s="1"/>
  <c r="C210" i="46"/>
  <c r="G77" i="62"/>
  <c r="G76" i="62" s="1"/>
  <c r="G75" i="62" s="1"/>
  <c r="G74" i="62" s="1"/>
  <c r="G73" i="62" s="1"/>
  <c r="G71" i="62" s="1"/>
  <c r="C192" i="46"/>
  <c r="G70" i="62"/>
  <c r="G69" i="62" s="1"/>
  <c r="G68" i="62" s="1"/>
  <c r="G67" i="62" s="1"/>
  <c r="G66" i="62" s="1"/>
  <c r="G64" i="62" s="1"/>
  <c r="C165" i="46"/>
  <c r="G63" i="62"/>
  <c r="G62" i="62" s="1"/>
  <c r="G61" i="62" s="1"/>
  <c r="G60" i="62" s="1"/>
  <c r="G59" i="62" s="1"/>
  <c r="G57" i="62" s="1"/>
  <c r="C298" i="46"/>
  <c r="G105" i="62"/>
  <c r="G104" i="62" s="1"/>
  <c r="G103" i="62" s="1"/>
  <c r="G102" i="62" s="1"/>
  <c r="G101" i="62" s="1"/>
  <c r="G99" i="62" s="1"/>
  <c r="C267" i="46"/>
  <c r="G98" i="62"/>
  <c r="G97" i="62" s="1"/>
  <c r="G96" i="62" s="1"/>
  <c r="G95" i="62" s="1"/>
  <c r="G94" i="62" s="1"/>
  <c r="G92" i="62" s="1"/>
  <c r="C248" i="46"/>
  <c r="G91" i="62"/>
  <c r="G90" i="62" s="1"/>
  <c r="G89" i="62" s="1"/>
  <c r="G88" i="62" s="1"/>
  <c r="G87" i="62" s="1"/>
  <c r="G85" i="62" s="1"/>
  <c r="C131" i="46"/>
  <c r="G56" i="62"/>
  <c r="G55" i="62" s="1"/>
  <c r="G54" i="62" s="1"/>
  <c r="G53" i="62" s="1"/>
  <c r="G52" i="62" s="1"/>
  <c r="G50" i="62" s="1"/>
  <c r="E12" i="61"/>
  <c r="E11" i="61" s="1"/>
  <c r="E10" i="61" s="1"/>
  <c r="E9" i="61" s="1"/>
  <c r="G217" i="48"/>
  <c r="G216" i="48" s="1"/>
  <c r="G215" i="48" s="1"/>
  <c r="G214" i="48" s="1"/>
  <c r="G212" i="48" s="1"/>
  <c r="G210" i="48" s="1"/>
  <c r="G20" i="60"/>
  <c r="G18" i="60" s="1"/>
  <c r="C62" i="51"/>
  <c r="C53" i="46"/>
  <c r="E38" i="60"/>
  <c r="E37" i="60" s="1"/>
  <c r="E36" i="60" s="1"/>
  <c r="E35" i="60" s="1"/>
  <c r="E33" i="60" s="1"/>
  <c r="E31" i="60" s="1"/>
  <c r="G38" i="60"/>
  <c r="G37" i="60" s="1"/>
  <c r="G36" i="60" s="1"/>
  <c r="G35" i="60" s="1"/>
  <c r="G33" i="60" s="1"/>
  <c r="G31" i="60" s="1"/>
  <c r="G29" i="60" s="1"/>
  <c r="F38" i="60"/>
  <c r="F37" i="60" s="1"/>
  <c r="F36" i="60" s="1"/>
  <c r="F35" i="60" s="1"/>
  <c r="F33" i="60" s="1"/>
  <c r="F31" i="60" s="1"/>
  <c r="F29" i="60" s="1"/>
  <c r="G145" i="48" l="1"/>
  <c r="G143" i="48" s="1"/>
  <c r="G141" i="48" s="1"/>
  <c r="C88" i="51"/>
  <c r="D18" i="36"/>
  <c r="D11" i="36" s="1"/>
  <c r="G41" i="62"/>
  <c r="G139" i="48"/>
  <c r="C81" i="46"/>
  <c r="E29" i="60"/>
  <c r="D55" i="36"/>
  <c r="G16" i="60"/>
  <c r="G14" i="60"/>
  <c r="F15" i="60"/>
  <c r="F13" i="60" s="1"/>
  <c r="F11" i="60" s="1"/>
  <c r="G11" i="60" l="1"/>
  <c r="E14" i="60"/>
  <c r="F20" i="60" l="1"/>
  <c r="G137" i="48"/>
  <c r="G136" i="48" s="1"/>
  <c r="G135" i="48" s="1"/>
  <c r="G134" i="48" s="1"/>
  <c r="G132" i="48" s="1"/>
  <c r="G130" i="48" s="1"/>
  <c r="D61" i="36"/>
  <c r="E20" i="60" l="1"/>
  <c r="F18" i="60"/>
  <c r="G128" i="48"/>
  <c r="G126" i="48" s="1"/>
  <c r="G124" i="48" s="1"/>
  <c r="G122" i="48" s="1"/>
  <c r="D134" i="59"/>
  <c r="D132" i="59" s="1"/>
  <c r="D130" i="59" s="1"/>
  <c r="C76" i="51"/>
  <c r="F16" i="60" l="1"/>
  <c r="E16" i="60" s="1"/>
  <c r="E18" i="60"/>
  <c r="C68" i="46"/>
  <c r="C122" i="59" l="1"/>
  <c r="D124" i="59"/>
  <c r="D122" i="59" s="1"/>
  <c r="D129" i="59"/>
  <c r="D127" i="59" s="1"/>
  <c r="D14" i="58" l="1"/>
  <c r="D11" i="58" s="1"/>
  <c r="D12" i="58"/>
  <c r="F27" i="56"/>
  <c r="D29" i="56"/>
  <c r="E33" i="57" s="1"/>
  <c r="E35" i="57" l="1"/>
  <c r="D35" i="57"/>
  <c r="E34" i="57"/>
  <c r="D34" i="57"/>
  <c r="E28" i="57"/>
  <c r="D28" i="57"/>
  <c r="E27" i="57"/>
  <c r="D27" i="57"/>
  <c r="E25" i="57"/>
  <c r="D25" i="57"/>
  <c r="E23" i="57"/>
  <c r="D23" i="57"/>
  <c r="E22" i="57"/>
  <c r="D22" i="57"/>
  <c r="D21" i="57"/>
  <c r="E20" i="57"/>
  <c r="E18" i="57" s="1"/>
  <c r="D20" i="57"/>
  <c r="D19" i="57"/>
  <c r="D18" i="57"/>
  <c r="D31" i="56"/>
  <c r="D30" i="56"/>
  <c r="H27" i="56"/>
  <c r="G27" i="56"/>
  <c r="G209" i="48"/>
  <c r="E27" i="56"/>
  <c r="F26" i="56"/>
  <c r="D26" i="56" s="1"/>
  <c r="D25" i="56"/>
  <c r="D24" i="56"/>
  <c r="D23" i="56"/>
  <c r="H22" i="56"/>
  <c r="G22" i="56"/>
  <c r="E22" i="56"/>
  <c r="D21" i="56"/>
  <c r="D20" i="56"/>
  <c r="H19" i="56"/>
  <c r="G19" i="56"/>
  <c r="F19" i="56"/>
  <c r="E19" i="56"/>
  <c r="D18" i="56"/>
  <c r="D17" i="56"/>
  <c r="H16" i="56"/>
  <c r="G16" i="56"/>
  <c r="F16" i="56"/>
  <c r="E16" i="56"/>
  <c r="G47" i="49"/>
  <c r="G44" i="49"/>
  <c r="G40" i="49"/>
  <c r="G119" i="48"/>
  <c r="G30" i="48"/>
  <c r="G29" i="48" s="1"/>
  <c r="G28" i="48" s="1"/>
  <c r="G27" i="48" s="1"/>
  <c r="G25" i="48" s="1"/>
  <c r="G23" i="48" s="1"/>
  <c r="E31" i="57" l="1"/>
  <c r="E29" i="57" s="1"/>
  <c r="C103" i="51"/>
  <c r="D81" i="36"/>
  <c r="G43" i="49"/>
  <c r="G30" i="49"/>
  <c r="D16" i="56"/>
  <c r="F22" i="56"/>
  <c r="D22" i="56" s="1"/>
  <c r="G208" i="48"/>
  <c r="G207" i="48" s="1"/>
  <c r="G206" i="48" s="1"/>
  <c r="G205" i="48" s="1"/>
  <c r="G203" i="48" s="1"/>
  <c r="G201" i="48" s="1"/>
  <c r="C53" i="51" s="1"/>
  <c r="C337" i="46"/>
  <c r="D19" i="59"/>
  <c r="D17" i="59" s="1"/>
  <c r="D15" i="59" s="1"/>
  <c r="D13" i="59" s="1"/>
  <c r="G118" i="48"/>
  <c r="G117" i="48" s="1"/>
  <c r="G116" i="48" s="1"/>
  <c r="G115" i="48" s="1"/>
  <c r="G113" i="48" s="1"/>
  <c r="G111" i="48" s="1"/>
  <c r="E24" i="57"/>
  <c r="D49" i="36"/>
  <c r="C44" i="46"/>
  <c r="E21" i="57"/>
  <c r="G14" i="56"/>
  <c r="G12" i="56" s="1"/>
  <c r="G10" i="56" s="1"/>
  <c r="D19" i="56"/>
  <c r="H14" i="56"/>
  <c r="H12" i="56" s="1"/>
  <c r="H10" i="56" s="1"/>
  <c r="E14" i="56"/>
  <c r="D27" i="56"/>
  <c r="E16" i="57" l="1"/>
  <c r="E14" i="57" s="1"/>
  <c r="E12" i="57" s="1"/>
  <c r="F14" i="56"/>
  <c r="C346" i="46"/>
  <c r="G12" i="49"/>
  <c r="G11" i="49" s="1"/>
  <c r="D11" i="59"/>
  <c r="D9" i="59" s="1"/>
  <c r="E10" i="57"/>
  <c r="D14" i="56"/>
  <c r="F12" i="56"/>
  <c r="F10" i="56" s="1"/>
  <c r="G200" i="48"/>
  <c r="E12" i="56"/>
  <c r="D12" i="56" s="1"/>
  <c r="E10" i="56" l="1"/>
  <c r="D10" i="56" s="1"/>
  <c r="G199" i="48" l="1"/>
  <c r="G198" i="48" s="1"/>
  <c r="G197" i="48" s="1"/>
  <c r="G196" i="48" s="1"/>
  <c r="G110" i="48"/>
  <c r="G114" i="62" s="1"/>
  <c r="G113" i="62" s="1"/>
  <c r="G112" i="62" s="1"/>
  <c r="G111" i="62" s="1"/>
  <c r="G110" i="62" s="1"/>
  <c r="G108" i="62" s="1"/>
  <c r="G106" i="62" s="1"/>
  <c r="G39" i="62" s="1"/>
  <c r="G37" i="62" s="1"/>
  <c r="G35" i="62" s="1"/>
  <c r="G33" i="62" s="1"/>
  <c r="G31" i="62" s="1"/>
  <c r="G30" i="62" s="1"/>
  <c r="G189" i="48"/>
  <c r="G188" i="48" s="1"/>
  <c r="G187" i="48" s="1"/>
  <c r="G186" i="48" s="1"/>
  <c r="G184" i="48" s="1"/>
  <c r="C284" i="46" s="1"/>
  <c r="G195" i="48" l="1"/>
  <c r="G193" i="48" s="1"/>
  <c r="G191" i="48" s="1"/>
  <c r="C34" i="46" s="1"/>
  <c r="G61" i="49"/>
  <c r="G60" i="49" s="1"/>
  <c r="G182" i="48"/>
  <c r="G181" i="48" s="1"/>
  <c r="G180" i="48" s="1"/>
  <c r="G179" i="48" s="1"/>
  <c r="D43" i="36" l="1"/>
  <c r="G59" i="49"/>
  <c r="G58" i="49"/>
  <c r="G57" i="49" s="1"/>
  <c r="G177" i="48"/>
  <c r="G175" i="48" s="1"/>
  <c r="G164" i="48" s="1"/>
  <c r="G162" i="48" s="1"/>
  <c r="G56" i="49"/>
  <c r="G55" i="49" s="1"/>
  <c r="G109" i="48"/>
  <c r="G108" i="48" s="1"/>
  <c r="G107" i="48" s="1"/>
  <c r="G106" i="48" s="1"/>
  <c r="G104" i="48" s="1"/>
  <c r="G102" i="48" s="1"/>
  <c r="C43" i="51" l="1"/>
  <c r="G258" i="48"/>
  <c r="G29" i="62" s="1"/>
  <c r="G28" i="62" s="1"/>
  <c r="G27" i="62" s="1"/>
  <c r="G26" i="62" s="1"/>
  <c r="G24" i="62" s="1"/>
  <c r="G22" i="62" s="1"/>
  <c r="G20" i="62" s="1"/>
  <c r="G18" i="62" s="1"/>
  <c r="G16" i="62" s="1"/>
  <c r="G14" i="62" s="1"/>
  <c r="G12" i="62" s="1"/>
  <c r="G11" i="62" s="1"/>
  <c r="G9" i="62" s="1"/>
  <c r="G21" i="48"/>
  <c r="G19" i="48" s="1"/>
  <c r="G17" i="48" s="1"/>
  <c r="C150" i="46"/>
  <c r="G53" i="49"/>
  <c r="G52" i="49" s="1"/>
  <c r="G10" i="49" s="1"/>
  <c r="G54" i="49"/>
  <c r="D37" i="36"/>
  <c r="D24" i="36" s="1"/>
  <c r="G257" i="48" l="1"/>
  <c r="G256" i="48" s="1"/>
  <c r="G255" i="48" s="1"/>
  <c r="G253" i="48" s="1"/>
  <c r="G251" i="48" s="1"/>
  <c r="C174" i="46"/>
  <c r="D113" i="36" l="1"/>
  <c r="C324" i="46"/>
  <c r="C148" i="51" s="1"/>
  <c r="C113" i="51"/>
  <c r="D87" i="36"/>
  <c r="D74" i="36" s="1"/>
  <c r="D10" i="36" s="1"/>
  <c r="G15" i="48" l="1"/>
  <c r="G13" i="48" s="1"/>
  <c r="C33" i="51" l="1"/>
  <c r="G160" i="48" l="1"/>
  <c r="G158" i="48" s="1"/>
  <c r="G120" i="48" s="1"/>
  <c r="G266" i="48" l="1"/>
  <c r="G265" i="48" s="1"/>
  <c r="G264" i="48" s="1"/>
  <c r="G263" i="48" s="1"/>
  <c r="G261" i="48" s="1"/>
  <c r="G259" i="48" s="1"/>
  <c r="D107" i="36" s="1"/>
  <c r="G11" i="48"/>
  <c r="D100" i="36" l="1"/>
  <c r="D99" i="36" s="1"/>
  <c r="D9" i="36" s="1"/>
  <c r="C315" i="46"/>
  <c r="C139" i="51" s="1"/>
  <c r="G249" i="48"/>
  <c r="G247" i="48" s="1"/>
  <c r="G245" i="48" s="1"/>
  <c r="G243" i="48" s="1"/>
  <c r="G241" i="48" s="1"/>
  <c r="G240" i="48" l="1"/>
  <c r="G9" i="48" s="1"/>
</calcChain>
</file>

<file path=xl/sharedStrings.xml><?xml version="1.0" encoding="utf-8"?>
<sst xmlns="http://schemas.openxmlformats.org/spreadsheetml/2006/main" count="1781" uniqueCount="537">
  <si>
    <t>Տարի</t>
  </si>
  <si>
    <t>Ծրագրային դասիչը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</si>
  <si>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</si>
  <si>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</si>
  <si>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</si>
  <si>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</si>
  <si>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</si>
  <si>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</si>
  <si>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</si>
  <si>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</si>
  <si>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</si>
  <si>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</si>
  <si>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</si>
  <si>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</si>
  <si>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</si>
  <si>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01</t>
  </si>
  <si>
    <t xml:space="preserve"> Միջոցառման տեսակը`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</si>
  <si>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</si>
  <si>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</si>
  <si>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</si>
  <si>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</si>
  <si>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</si>
  <si>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</si>
  <si>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</si>
  <si>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</si>
  <si>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</si>
  <si>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</si>
  <si>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</si>
  <si>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</si>
  <si>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</si>
  <si>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</si>
  <si>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</si>
  <si>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Միջոցառման վրա կատարվող ծախսը (հազար դրամ) </t>
  </si>
  <si>
    <t xml:space="preserve"> Միջոցառումն իրականացնողի անվանումը </t>
  </si>
  <si>
    <t>Ցուցանիշների փոփոխությունը
 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</si>
  <si>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</si>
  <si>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</si>
  <si>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</si>
  <si>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</si>
  <si>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</si>
  <si>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</si>
  <si>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</si>
  <si>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</si>
  <si>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</si>
  <si>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</si>
  <si>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</si>
  <si>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</si>
  <si>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</si>
  <si>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</si>
  <si>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ԸՆԹԱՑԻԿ ԾԱԽՍԵՐ</t>
  </si>
  <si>
    <t xml:space="preserve"> </t>
  </si>
  <si>
    <t xml:space="preserve"> ՄԱՍ II.  ԱՇԽԱՏԱՆՔՆԵՐ</t>
  </si>
  <si>
    <t xml:space="preserve"> ԾԱՌԱՅՈՒԹՅՈՒՆՆԵՐԻ  ԵՎ   ԱՊՐԱՆՔՆԵՐԻ  ՁԵՌՔԲԵՐՈՒՄ</t>
  </si>
  <si>
    <t xml:space="preserve">ԸՆԴԱՄԵՆԸ </t>
  </si>
  <si>
    <t>այդ թվում`</t>
  </si>
  <si>
    <t>Արդյունքի չափորոշիչներ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</si>
  <si>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</si>
  <si>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</si>
  <si>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</si>
  <si>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</si>
  <si>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</si>
  <si>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</si>
  <si>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</si>
  <si>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</si>
  <si>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</si>
  <si>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>Բաժին</t>
  </si>
  <si>
    <t>Խումբ</t>
  </si>
  <si>
    <t>Դաս</t>
  </si>
  <si>
    <t>ՀՀ կառավարության 2024 թվականի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</si>
  <si>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</si>
  <si>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</si>
  <si>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Մարզերում առաջնահերթ լուծում պահանջող հիմնախնդիրների լուծում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</si>
  <si>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</si>
  <si>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Տրանսֆերտների տրամադրում</t>
  </si>
  <si>
    <t xml:space="preserve">ՀԱՅԱՍՏԱՆԻ ՀԱՆՐԱՊԵՏՈՒԹՅԱՆ ԿԱՌԱՎԱՐՈՒԹՅԱՆ 2023 ԹՎԱԿԱՆԻ ԴԵԿՏԵՄԲԵՐԻ 28-Ի N 2323-Ն ՈՐՈՇՄԱՆ NN 3 ԵՎ 4 ՀԱՎԵԼՎԱԾՆԵՐՈՒՄ ԿԱՏԱՐՎՈՂ ՓՈՓՈԽՈՒԹՅՈՒՆՆԵՐԸ ԵՎ ԼՐԱՑՈՒՄՆԵՐԸ </t>
  </si>
  <si>
    <t xml:space="preserve">  Մարզերում առաջնահերթ լուծում պահանջող հիմնախնդիրների լուծում</t>
  </si>
  <si>
    <t>դրամ</t>
  </si>
  <si>
    <t>ՀՀ կառավարության  2024 թվականի</t>
  </si>
  <si>
    <t xml:space="preserve"> Աղյուսակ 9.7</t>
  </si>
  <si>
    <t xml:space="preserve"> Ծառայությունների մատուցում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</si>
  <si>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</si>
  <si>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</si>
  <si>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</si>
  <si>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</si>
  <si>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</si>
  <si>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Մարզային նշանակության ավտոճանապարհների պահպանման և անվտանգ երթևեկության ծառայություններ</t>
  </si>
  <si>
    <t>04</t>
  </si>
  <si>
    <t xml:space="preserve"> ՏՆՏԵՍԱԿԱՆ ՀԱՐԱԲԵՐՈՒԹՅՈՒՆՆԵՐ</t>
  </si>
  <si>
    <t>05</t>
  </si>
  <si>
    <t xml:space="preserve"> Տրանսպորտ</t>
  </si>
  <si>
    <t xml:space="preserve"> Ճանապարհային տրանսպորտ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</si>
  <si>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</si>
  <si>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</si>
  <si>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</si>
  <si>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</si>
  <si>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 xml:space="preserve"> 1049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</si>
  <si>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</si>
  <si>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</si>
  <si>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Մարզային նշանակության ավտոճանապարհների պահպանման և անվտանգ երթևեկության ծառայություններ </t>
  </si>
  <si>
    <t>Մարզային նշանակության ավտոճանապարհների պահպանման և անվտանգ երթևեկության ծառայություններ</t>
  </si>
  <si>
    <t>ՀԲՄ</t>
  </si>
  <si>
    <t xml:space="preserve">  Մարզպետարան, մրցութային կարգով ընտրված կազմակերպություններ </t>
  </si>
  <si>
    <t>Համայնքներ</t>
  </si>
  <si>
    <t>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</si>
  <si>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</si>
  <si>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</si>
  <si>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</si>
  <si>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Ծրագրային դասիչը</t>
  </si>
  <si>
    <t xml:space="preserve"> Ծրագիր</t>
  </si>
  <si>
    <t>-------------- ի № ---- -Ն որոշման</t>
  </si>
  <si>
    <t xml:space="preserve"> ԸՆԴԱՄԵՆԸ </t>
  </si>
  <si>
    <t xml:space="preserve"> Տարածքային զարգացում</t>
  </si>
  <si>
    <t>12025</t>
  </si>
  <si>
    <t>այդ թվում` ըստ ուղղությունների</t>
  </si>
  <si>
    <t xml:space="preserve"> ՀՀ Գեղարքունիքի մարզպետի աշխատակազմ</t>
  </si>
  <si>
    <t xml:space="preserve"> ՀՀ Գեղարքունիքի  մարզպետի աշխատակազմ</t>
  </si>
  <si>
    <t xml:space="preserve"> ՀՀ Գեղարքունիքի   մարզպետի աշխատակազմ</t>
  </si>
  <si>
    <t xml:space="preserve"> Աղյուսակ 9.1.51</t>
  </si>
  <si>
    <t>Ճամբարակ քաղաքի Գարեգին Նժդեհ փողոցի սկզբնամասում գտնվող հենապատի և փլված կամուրջի վերանորոգման աշխատանքներ</t>
  </si>
  <si>
    <t>ՀՀ Գեղարքունիքի  մարզպետի աշխատակազմ</t>
  </si>
  <si>
    <t xml:space="preserve"> Բաժին N 04</t>
  </si>
  <si>
    <t xml:space="preserve"> Խումբ N 05</t>
  </si>
  <si>
    <t xml:space="preserve"> Դաս N 01</t>
  </si>
  <si>
    <t>1049 /11002</t>
  </si>
  <si>
    <t xml:space="preserve"> 45231176-1</t>
  </si>
  <si>
    <t xml:space="preserve">  ճանապարհների պահպանման աշխատանքներ</t>
  </si>
  <si>
    <t>Ճանապարհային ցանցի բարելավում</t>
  </si>
  <si>
    <t xml:space="preserve">           ՀՀ        ՎԱՐՉԱՊԵՏԻ ԱՇԽԱՏԱԿԱԶՄԻ</t>
  </si>
  <si>
    <t xml:space="preserve">Շահառուների ընտրության
չափանիշները </t>
  </si>
  <si>
    <t>Ցուցանիշների փոփոխությունը
 (ավելացումները նշված են դրական նշանով)</t>
  </si>
  <si>
    <t>Ցուցանիշների փոփոխությունը
 ( նվազեցումները նշված են փակագծերում)</t>
  </si>
  <si>
    <t>Ցուցանիշների փոփոխությունը (նվազեցումները նշված են փակագծերում)</t>
  </si>
  <si>
    <t xml:space="preserve">  (հազար դրամ)</t>
  </si>
  <si>
    <t xml:space="preserve"> Կապիտալ սուբվենցիաներ համայնքներին</t>
  </si>
  <si>
    <t xml:space="preserve"> ՀՀ Տավուշի մարզպետի աշխատակազմ</t>
  </si>
  <si>
    <t>ՀՀ  Տավուշի մարզպետի աշխատակազմ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</si>
  <si>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</si>
  <si>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</si>
  <si>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Հանրության կողմից անմիջականորեն օգտագործվող ակտիվների հետ կապված միջոցառումներ</t>
  </si>
  <si>
    <t xml:space="preserve">ՀՀ կառավարության  2024 թվականի </t>
  </si>
  <si>
    <t>______________ ի    ___Ն որոշման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</si>
  <si>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</si>
  <si>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</si>
  <si>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</si>
  <si>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</si>
  <si>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</si>
  <si>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</si>
  <si>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</si>
  <si>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</si>
  <si>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</si>
  <si>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</si>
  <si>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</si>
  <si>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ՀՀ ՏԱՐԱԾՔԱՅԻՆ ԿԱՌԱՎԱՐՄԱՆ ԵՎ ԵՆԹԱԿԱՌՈՒՑՎԱԾՔՆԵՐԻ ՆԱԽԱՐԱՐՈՒԹՅՈՒՆ</t>
  </si>
  <si>
    <t>21001</t>
  </si>
  <si>
    <t>Պետական նշանակության ավտոճանապարհների հիմնանորոգում</t>
  </si>
  <si>
    <t>1</t>
  </si>
  <si>
    <t>Միջպետական նշանակության ավտոճանապարհներ, այդ թվում</t>
  </si>
  <si>
    <t>Մ-2, (Սյունիք) /Մ-2/ - Աղվանի- Տաթև - /Մ-2/ միջպետական նշանակության ավտոճանապարհի Վերին Խոտանանը շրջանցող ճանապարհահատվածի կառուցում (II փուլ)</t>
  </si>
  <si>
    <t>Մ-12, /Մ-2/ (Գորիս) – ՀՀ սահման միջպետական նշանակության ավտոճանապարհի կմ0+000 - կմ4+000 հատվածի հիմնանորոգում</t>
  </si>
  <si>
    <t>2</t>
  </si>
  <si>
    <t>Հանրապետական նշանակության ավտոճանապարհներ, այդ թվում</t>
  </si>
  <si>
    <t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t>
  </si>
  <si>
    <t>Մարզային նշանակության ավտոճանապարհներ, այդ թվում</t>
  </si>
  <si>
    <t>Կիրանց գյուղի հատվածում Հ-58 հանրապետական նշանակության ավտոմոբիլային ճանապարհի շրջանցիկ հատվածի կառուցում</t>
  </si>
  <si>
    <t>Տ-6-29, Երևան (Բագրևանդի փող.) – Ձորաղբյուր (Տ-6-42) ավտոճանապարհի կմ0+000-կմ5+200 հատվածի հիմնանորոգում</t>
  </si>
  <si>
    <t>Տ-10-30, /Մ-16/ - Աճարկուտ - Կիրանց պատմական հուշարձան ավտոճանապարհի 3,5 կմ երկարությամբ հատվածի վերակառուցում</t>
  </si>
  <si>
    <t>Որոտան-Խոտ ավտոճանապարհի վերակառուցում</t>
  </si>
  <si>
    <t>հազ․ դրամ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</si>
  <si>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</si>
  <si>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թվում` ըստ կատարողների</t>
  </si>
  <si>
    <t>այդ թվում՝ ըստ ուղղությունների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</si>
  <si>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</si>
  <si>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</si>
  <si>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</si>
  <si>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</si>
  <si>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 Մասնագիտացված միավոր </t>
  </si>
  <si>
    <t xml:space="preserve"> Մարզային նշանակության ավտոճանապարհներ,կմ </t>
  </si>
  <si>
    <t xml:space="preserve"> Աղյուսակ 9.1․7</t>
  </si>
  <si>
    <t xml:space="preserve">ՀՀ տարածքային կառավարման և ենթակառուցվածքների նախարարություն </t>
  </si>
  <si>
    <t xml:space="preserve"> այդ թվում`բյուջետային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</si>
  <si>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</si>
  <si>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</si>
  <si>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</si>
  <si>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</si>
  <si>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- Շենքերի և շինությունների կապիտալ վերանորոգում</t>
  </si>
  <si>
    <t xml:space="preserve"> ՀՀ մարզերին սուբվենցիաների տրամադրում՛ ենթակառուցվածքների զարգացման նպատակով_x000D_</t>
  </si>
  <si>
    <t xml:space="preserve"> ՀՀ կառավարություն</t>
  </si>
  <si>
    <t xml:space="preserve"> 12007</t>
  </si>
  <si>
    <t xml:space="preserve"> ՀՀ մարզերին սուբվենցիաների տրամադրում՛ ենթակառուցվածքների զարգացման նպատակով</t>
  </si>
  <si>
    <t>Աղյուսակ 9.1.58</t>
  </si>
  <si>
    <t xml:space="preserve"> 1212 </t>
  </si>
  <si>
    <t xml:space="preserve"> Տարածքային զարգացում </t>
  </si>
  <si>
    <t>Ցուցանիշների փոփոխությունը 
(նվազեցումները նշված են փակագծերում)</t>
  </si>
  <si>
    <t xml:space="preserve"> 12007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</si>
  <si>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</si>
  <si>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</si>
  <si>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 xml:space="preserve"> Տրանսֆերտների տրամադրում </t>
  </si>
  <si>
    <t xml:space="preserve">  Շահառուների ընտրության չափանիշները </t>
  </si>
  <si>
    <t xml:space="preserve">  ՀՀ կառավարության 16. 11.2006 թվականի  «ՀՀ պետական բյուջեից համայնքներին սուբվենցիաների տրամադրման կարգը հաստատելու մասին»  1708-Ն որոշում </t>
  </si>
  <si>
    <t>ՀՀ մարզերին սուբվենցիաների տրամադրում՝ ենթակառուցվածքների զարգացման նպատակով</t>
  </si>
  <si>
    <t>ՀՀ կառավարություն</t>
  </si>
  <si>
    <t>ՀՀ Արագածոտնի մարզպետի աշխատակազմ</t>
  </si>
  <si>
    <t>Աշտարակ համայնքի Աշտարակ, Ավան, Բյուրական, Լեռնարոտ, Ոսկեվազ, Վերին Սասունիկ և Ուջան բնակավայրերի փողոցների հիմնանորոգում, տուֆ քարով սալապատում</t>
  </si>
  <si>
    <t>ՀՀ Արարատի մարզպետի աշխատակազմ</t>
  </si>
  <si>
    <t xml:space="preserve">Մասիս համայնքի  Այնթապ, Արբաթ, Դաշտավան, Դարակերտ, Նորաբաց, Սայաթ - Նովա բնակավայրերի   գազաֆիկացման աշխատանքներ </t>
  </si>
  <si>
    <t xml:space="preserve">Մասիս համայնքի Նորամարգ բնակավայրի գազիֆիկացման
աշխատանքներ </t>
  </si>
  <si>
    <t>Վեդի համայնքի Վանաշեն, Սիսավան, Գոռավան,
Շաղափ և Գինեվետ բնակավայրերի խմելու ջրագծի կառուցում</t>
  </si>
  <si>
    <t>Արտաշատ համայնքի Մխչյան/խորքային հոր/ եւ Մրգավետ բնակավայրերի ոռոգման համակարգի կառուցում /նորոգում/</t>
  </si>
  <si>
    <t>Արարատ համայնքի Արմաշ
բնակավայրի ջրամատակարարում /2-րդ փուլ /</t>
  </si>
  <si>
    <t>Վեդի համայնքի Այգավան բնակավայրի խմելու ջրագծի կառուցում</t>
  </si>
  <si>
    <t xml:space="preserve">«Մասիս համայնքի Նիզամի, Դաշտավան,  Ազատաշեն, Ռանչպար, Գետափնյա բնակավայրերում   փողոցային լուսավորության համակարգի  կառուցում և նորոգում», «Մասիս համայնքի  Մարմարաշեն, Արևաբույր, Այնթապ, Ջրահովիտ, Նոր Խարբերդ բնակավայրերում   փողոցային լուսավորության համակարգի  կառուցում և նորոգում» և «Մասիս համայնքի  Արբաթ, Զորակ, Դաշտավան, Դարակերտ, Նորամարգ, Խաչփար, Այնթապ, Սիս, Դարբնիկ բնակավայրերում   փողոցային լուսավորության համակարգի  կառուցում և նորոգում» </t>
  </si>
  <si>
    <t>Մասիս համայնքի Հայանիստ և Սայաթ-Նովա բնակավայրերում ոռոգման համակարգի կառուցում  և նորոգում</t>
  </si>
  <si>
    <t>ՀՀ Արմավիրի մարզպետի աշխատակազմ</t>
  </si>
  <si>
    <r>
      <t>Արաքս համայնքի Ջրառատ գյուղի մշակույթի տան հիմնանորոգում և Արաքս բնակավայրի մշակույթի տան 2-րդ հարկի վերանորոգում</t>
    </r>
    <r>
      <rPr>
        <b/>
        <sz val="12"/>
        <rFont val="GHEA Grapalat"/>
        <family val="3"/>
      </rPr>
      <t xml:space="preserve"> /Արաքս/</t>
    </r>
  </si>
  <si>
    <t xml:space="preserve">Խոյ  համայնքի Դաշտ գյուղի մշակույթի տան տանիքի հիմնանորոգում, Արագած գյուղի մշակույթի տան 2-րդ և 3-րդ հարկերի վերանորոգում և ջեռուցում/Արագած գյուղի մշակույթի տան 2-րդ և 3-րդ հարկերի վերանորոգում և ջեռուցում/
</t>
  </si>
  <si>
    <t>Մեծամոր համայնքի Ալաշկերտ, Ամասիա, Արգավանդ, Արևիկ, Բամբակաշատ, Գետաշեն, Հայկավան, Նալբանդյան, Նոր Արմավիր, Նոր Արտագերս, Նոր Կեսարիա, Շենավան, Ջանֆիդա, Ջրաշեն, Վարդանաշեն, Փշատավան, Տարոնիկ և Մրգաշատ բնակավայրերի խմելու ջրամատակարարման ցանցերի կառուցում/Նոր Արմավիր բնակավայրի խմելու ջրամատակարարման ցանցի կառուցում/</t>
  </si>
  <si>
    <t>Խոյ համայնքի Այգեշատ, Ամբերդ, Ծիածան, Ծաղկունք, Արագած, Դողս, Հովտամեջ բնակավայրերի ներտնտեսային ոռոգման ջրագծերի վերակառուցում</t>
  </si>
  <si>
    <t>ք.Մեծամորի թիվ 2 մանկապարտեզի հիմնանորոգման և հարակից տարածքի բարեկարգման աշխատանքներ</t>
  </si>
  <si>
    <t>Տանձուտ բնակավայրի մանկապարտեզի հիմնանորոգման աշխատանքներ</t>
  </si>
  <si>
    <t>Դալարիկ բնակավայրի մանկապարտեզի ջեռուցման համակարգի կառուցում</t>
  </si>
  <si>
    <t>Քարակերտ բնակավայրի Թումանյան հասցեում գտնվող թիվ 2 մանկապարտեզի ջեռուցման համակարգի կառուցում</t>
  </si>
  <si>
    <t>Ամասիա բնակավայրի խմելու ջրամատակարարման ցանցի կառուցում</t>
  </si>
  <si>
    <t>Արմավիր քաղաքի Հանրապետության փողոցի մայթերի բարեկարգում և կանաչապատ տարածքների ոռոգման համակարգի կառուցում</t>
  </si>
  <si>
    <t>ՀՀ Գեղարքունիքի մարզպետի աշխատակազմ</t>
  </si>
  <si>
    <r>
      <t xml:space="preserve">Սևան համայնքի  Զովաբեր, Գագարին, Գեղամավան, Չկալովկա, Նորաշեն,  Ծովագյուղ, Ծաղկունք և Դդմաշեն բնակավայրերի փողոցների հիմնանորոգում,/1-ին փուլ, 2023 թվական 1-ին փուլ՝ Ծովագյուղ, Ծաղկունք և Դդմաշեն բնակավայրերի փողոցների հիմնանորոգում, 2024 թվական 2-րդ փուլ՝ Զովաբեր, Գագարին, Գեղամավան, Չկալովկա և Նորաշեն բնակավայրերի փողոցների հիմնանորոգում/Սևան քաղաքի Խորհուրդների, 
Սունդուկյան, Մարզպետունի փող․, Գագարին գյուղի 
Բաղրամյան և Կոմիտաս փող./ </t>
    </r>
    <r>
      <rPr>
        <b/>
        <sz val="12"/>
        <color theme="1"/>
        <rFont val="GHEA Grapalat"/>
        <family val="3"/>
      </rPr>
      <t>/Գագարին, Զովաբեր, Գեղամավան, Չկալովկա, Նորաշեն  /</t>
    </r>
  </si>
  <si>
    <r>
      <t xml:space="preserve">Վարդենիս համայնքի Ախպրաձոր, Ակունք, Արփունք, Լուսակունք, Խաչաղբյուր, Մաքենիս, Շատջրեք, Տրետուք, Մեծ Մասրիկ, Նորաբակ բնակավայրերում ոռոգման ջրի գրագծերի կառուցում կամ վերակառուցում </t>
    </r>
    <r>
      <rPr>
        <b/>
        <sz val="12"/>
        <color theme="1"/>
        <rFont val="GHEA Grapalat"/>
        <family val="3"/>
      </rPr>
      <t>/Նորաբակ, Փոքր Մասրիկ /</t>
    </r>
  </si>
  <si>
    <r>
      <t xml:space="preserve">Ճամբարակ համայնքի թիվ 5 մանկապարտեզի 1-ին հարկի և ցանկապատի վերանորոգման ու 3-րդ մանկապարտեզի մասնաշենքի հիմնանորոգման աշխատանքներ </t>
    </r>
    <r>
      <rPr>
        <b/>
        <sz val="10"/>
        <color rgb="FF000000"/>
        <rFont val="GHEA Grapalat"/>
        <family val="3"/>
      </rPr>
      <t>/թիվ 3 մանկապարտեզ/</t>
    </r>
  </si>
  <si>
    <t xml:space="preserve">Վարդենիս խոշորացված համայնքի Ավազան, Արփունք, Արեգունի, Գեղամասար, Սոթք, Կուտական, Նորակերտ, Տրետուք, Փամբակ, Փոքր Մասրիկ, Կարճաղբյուր և Լուսակունք բնակավայրերի խմելու ջրի ջրագծերի, կապտաժների և ՕԿՋ-ների կառուցում </t>
  </si>
  <si>
    <t xml:space="preserve">Գավառ համայնքի Հայրավանք և Բերդկունք գյուղերի համար նոր մանկապարտեզի շենքի կառուցման աշխատանքներ </t>
  </si>
  <si>
    <t>Ճամբարակ համայնքի    Այգուտ բնակավայրի արտաքին ջրագծի վերակառուցման  աշխատանքներ</t>
  </si>
  <si>
    <t xml:space="preserve">Ճամբարակ համայնքի Դպրաբակ, Այգուտ, Գետիկ, Մարտունի, Կալավան, Բարեպատ բնակավայրերի և Վերին Ճամբարակ թաղամասի Կոմիտաս փողոցի, Շողակաթ համայնքի 6 բնակավայրերի փողոցների, Դրախտիկ Շողակաթ խաչմերուկի ու Ճամբարակ քաղաքի Թումանյան փողոցի լուսավորության ցանցերի կառուցման աշխատանքներ </t>
  </si>
  <si>
    <t>Ճամբարակ համայնքի Շողակաթ բնակավայրում խելացի ոռոգման համակարգի կառուցում</t>
  </si>
  <si>
    <t>Վարդենիս համայնքի Բանդեր թաղամասի կոյուղագծի և դրենաժային համակարգի կառուցում</t>
  </si>
  <si>
    <t>Մարտունի նամայնքի Գեղհովիտ բնակավայրում ասֆալտապատման աշխատանքների իրականացում</t>
  </si>
  <si>
    <t>ՀՀ Լոռու մարզպետի աշխատակազմ</t>
  </si>
  <si>
    <t>Վանաձոր համայնքի Վանաձոր բն․ թիվ8 տնակային մանկապարտեզի շենքի կառուցում/2-րդ փուլ/</t>
  </si>
  <si>
    <t>Ախթալա համայնքի Նեղոց գյուղի և Ախթալա քաղաքի կենտրոնական խաղահրապարակների, Ճոճկան գյուղում Հայրենական Մեծ պատերազմի զոհերի հուշարձանի տարածքի վերակառուցում</t>
  </si>
  <si>
    <t>Մեծավան համայնքի Մեծավան բն․ զբոսայգու բարեկարգում, կանաչապատում, մանկական խաղահրապարակի ստեղծում</t>
  </si>
  <si>
    <t>Գյուլագարակ համայնքի Գարգառ բն․ ՕԿՋ-ի և ներքին ցանցի կառուցում</t>
  </si>
  <si>
    <t>Ալավերդի համայնքի համայնքապատկան շենքերի՝ Ճոճկան բն․ վարչական նստավայրի շենքի տանիքի, Ալավերդի բն․ մշակույթի տան /նախկին ՄՍԿ/, Շամլուղ բն վարչական նստավայրի և Ճոճկան բն․ «Բժշկական ամբուլատորիա» ՀՈԱԿ-ի շենքերի հիմնանորոգում  /Ճոճկան բն․ «Բժշկական ամբուլատորիա» ՀՈԱԿ/</t>
  </si>
  <si>
    <t>Ալավերդի համայնքի ճանապարհների կապիտալ վերանորոգում ասֆալտապատմամբ /Օձուն, Հագվի/</t>
  </si>
  <si>
    <t>Սպիտակ համայնքի Սպիտակ բնակավայրի ԲԲՇ-ների բակային տարածքների ասֆալտապատում և Ս. Ավետիսյան փողոցի ջրահեռացման համակարգի կառուցում, Լուսաղբյուր բնակավայրի ճանապարհների ասֆալտապատում և սելավատարների գաբիոնով կառուցում, Արևաշող բնակավայրի կենտրոնական ճանապարհի հիմնանորոգում (2-րդ փուլ), Կաթնաջուր բնակավայրի հրապարակի հարակից տարածքի բարեկարգում և հենապատի կառուցում /Լուսաղբյուր/</t>
  </si>
  <si>
    <t>Սպիտակ համայնքի Սպիտակ բն․ նոր ավտոկայանատեղիի կառուցում և Մեծ Պարնի բն․ մշակույթի տան ներքին հարդարում, Քարաձոր բն․ ժամանցի կենտրոնին կից խոհանոցի կառուցում                                                       /Մեծ Պարնի/</t>
  </si>
  <si>
    <t>Լերմոնտովո համայնքի Անտառաշեն բնակավայրի գազիֆիկացում</t>
  </si>
  <si>
    <t>ՀՀ Կոտայքի մարզպետի աշխատակազմ</t>
  </si>
  <si>
    <t>Արզնի համայնքի ոռոգման համակարգի կառուցում և փոխարինում</t>
  </si>
  <si>
    <t>Նոր Հաճն համայնքի Նոր Գեղի բնակավայրի Ֆուտբոլային դաշտի վերակառուցում և սպորտային կենտրոնի կառուցում /Նոր Գեղի բնակավայրի Ֆուտբոլային դաշտի վերակառուցում</t>
  </si>
  <si>
    <t>Նոր Հաճն համայնքի Չարենցի և Շահումյան փողոցների հիմնանորոգում</t>
  </si>
  <si>
    <t>Գառնի համայնքի խմելու ջրի խողովակների անցկացում</t>
  </si>
  <si>
    <t>ՀՀ Շիրակի մարզպետի աշխատակազմ</t>
  </si>
  <si>
    <t>Գյումրի համայնքի թվով 10 մանկապարտեզների վերանորոգում                                                             /Փարոս, Ձյունիկ, Լապտերիկ, Անի պարտեզ, Կարմիր գլխարկ, Հենզել-Գրետել, Երազանք, Արձագանք և Հուսո Առագաստ մանկապարտեզներ/</t>
  </si>
  <si>
    <t>Ախուրյան համայնքի Հովիտ, Բասեն և Երազգավորս բնակավայրերի ոռոգման ցանցերի հիմնանորոգման աշխատանքներ /Հովիտ/</t>
  </si>
  <si>
    <t>Աշոցք համայնքի Թավշուտ բնակավայրում ոռոգման համակարգի կառուցման աշխատանքներ</t>
  </si>
  <si>
    <t>Ամասիա համայնքի Ամասիա բնակավայրի Հայասա թաղամասի, Բերդաշեն բնակավայրի խմելու ջրագծի վերանորոգման և վերակառուցման աշխատանքներ /Բերդաշեն/</t>
  </si>
  <si>
    <t>Աշոցք համայնքի Բավրա, Զույգաղբյուր, Ղազանչի և Կարմրավան բնակավայրերի բնական գազի ներքին ցանցի կառուցում</t>
  </si>
  <si>
    <t>Երազգավորս բնակավայրերի որոգման ցանցերի հիմնանորոգման աշխատանքներ</t>
  </si>
  <si>
    <t>Բենիամին բնակավայրի ներբնակավայրային ճանապարհի ասֆալտապատման աշխատանքներ</t>
  </si>
  <si>
    <t>Գյումրի համայնքի թվով 5 փողոցների հիմնանորոգում  (Թելման, Նիզամի, Ավետիսյան, Ալավերդյան և Մատրոսով փողոցներ)</t>
  </si>
  <si>
    <t xml:space="preserve"> Մ7 հանրապետական նշանակության ճանապարհի կմ12+325-ից մինչև Կրաշենի խաչմերուկ</t>
  </si>
  <si>
    <t>Մուշ-2 թաղամաս, 7-1 բազմաբնակարան շենքի էներգաարդյունավետ արդիականացում</t>
  </si>
  <si>
    <t>Գոհար մանկապարտեզի վերանորոգում</t>
  </si>
  <si>
    <t>Արթիկ համայնքի Լեռնակերտ, Գեղանիստ, Հոռոմ և Հայրենյաց բնակավայրերի գազատարի ներքին ցանցի կառուցում</t>
  </si>
  <si>
    <t>Արթիկ, Արևշատ, Նահապետավան ճանապարհների տուֆ քարով սալապատում</t>
  </si>
  <si>
    <t>ՀՀ Սյունիքի մարզպետի աշխատակազմ</t>
  </si>
  <si>
    <t>Տեղ համայնքի Տեղ բնակավայրի ոռոգման ներտնտեսային ցանցի կառուցում</t>
  </si>
  <si>
    <r>
      <t xml:space="preserve">Կապան համայնքի «Դավիթ Բեկ բնակավայրի ջրամատակարարում,  Սրաշեն բնակավայրի խմելու ջրամատակարարման ապահովում և Կաղնուտ բնակավայրի խմելու ջրամատակարարման ապահովում», </t>
    </r>
    <r>
      <rPr>
        <b/>
        <sz val="10"/>
        <color theme="1"/>
        <rFont val="GHEA Grapalat"/>
        <family val="3"/>
      </rPr>
      <t>/Դավիթ Բեկ բնակավայրի ջրամատակարարում/</t>
    </r>
  </si>
  <si>
    <r>
      <t xml:space="preserve">Կապան համայնքի «Կապանի թիվ 2 ՆՈՒՀ» ՀՈԱԿ-ի շենքի հիմնանորոգում և տարածքի բարեկարգում, «Արծվանիկ»ՆՈՒՀ ՀՈԱԿ-ի հարևանությամբ տարածքի բարեկարգում </t>
    </r>
    <r>
      <rPr>
        <b/>
        <sz val="10"/>
        <color theme="1"/>
        <rFont val="GHEA Grapalat"/>
        <family val="3"/>
      </rPr>
      <t>/Կապանի թիվ 2 ՆՈՒՀ/</t>
    </r>
  </si>
  <si>
    <t>Կապան համայնքի Սզնակ բնակվայրի ջրամատակարարման համակարգի բարելավում</t>
  </si>
  <si>
    <t>Կապան համայնքի Կապան քաղաքի Գարեգին Նժդեհ
փողոցի աջակողմյան մայթի նորոգում</t>
  </si>
  <si>
    <t>ՀՀ Վայոց ձորի մարզպետի աշխատակազմ</t>
  </si>
  <si>
    <t>Ջերմուկ համայնքի Գնդեվազ գյուղի խմելու ջրի ակունքի և խմելու ջրի ջրագծերի հիմնանորոգում</t>
  </si>
  <si>
    <t>Ջերմուկ համայնքի Գնդեվազ գյուղի ոռոգման ցանցի ընդլայնում</t>
  </si>
  <si>
    <t xml:space="preserve"> Արենի համայնքի Ագարակաձոր բնակավայրում 500 գծմ ոռոգման ներքին ցանցի կառուցում, Խաչիկ բնակավայրում 2.5 կմ արտաքին ցանցի կառւցում, Ռինդ բնակավայրում «Ավշար» հանդամասում 300 գծմ, «Իշխանասար» հանդամասում 200 գծմ արտաքին ցանցի կառուցում</t>
  </si>
  <si>
    <t>Արենի համայնքում  Գնիշիկ բնակավայրում «Կարմիր քար» ջրագծի 1 կմ հատվածի հիմնանորոգում, Խաչիկ բնակավայրում «40 աղբյուր» ջրաղբյուրի ջրագծի կառուցում, Չիվա բնակավայրում «Բարսեղի աղբյուր» ջրաղբյուրի կապտաժի և 400 գծմ ջրագծի հիմնանորոգում, Չիվա բնակավայրում կոյուղու մաքրման կայանի կառուցում/ Չիվա բնակավայրում «Բարսեղի աղբյուր» ջրաղբյուրի կապտաժի և 400 գծմ ջրագծի հիմնանորոգում, Չիվա բնակավայրում կոյուղու մաքրման կայանի կառուցում/</t>
  </si>
  <si>
    <t xml:space="preserve"> Արենի համայնքի Ագարակաձոր բնակավայրում չլուսավորված 26 փողոցների լուսավորության համակարգերի կառուցում, Ելփին բնակավայրի 24 փողոցների արտաքին լուսավորության ցանցի կառուցում, Չիվա բնակավայրում 22 փողոցների լուսավորման համակարգերի կառուցում</t>
  </si>
  <si>
    <t>ՀՀ Տավուշի մարզպետի աշխատակազմ</t>
  </si>
  <si>
    <t>Նոյեմբերյան համայնքի Կողբ․ Բերդավան, Պտղավան, Ոսկեպար, Դեղձավան և Բագրատաշեն բնակավայրերի փողոցների ասֆալտապատում /Պտղավան, Դեղձավան, Կողբ/</t>
  </si>
  <si>
    <t>Նոյեմբերյան համայնքի Ոսկեպար բնակավայրի մանկապարտեզին հատկացված տարածքի հիմնանորոգում, Կողբի թիվ 1 մանկապարտեզի նոր շենքի կառուցում և Բաղանիս, Բերդավան, Զորական, Կողբ, Արճիս, Ոսկեվան բնակավայրերի մանկապարտեզների բակերի բարեկարգում /Բերդավան/</t>
  </si>
  <si>
    <t>Դիլիջան համայնքի Դիլիջան բնակավայրի Գետափնյա փողոցի ասֆալտապատում և մայթերի վերանորոգում և Մյասնիկյան- Սայաթ Նովա- Աղստև հատվածի սելավատարի կառուցում /Մյասնիկյան- Սայաթ Նովա- Աղստև հատվածի սելավատարի կառուցում/</t>
  </si>
  <si>
    <t>Իջևան համայնքի Իջևան և Աչաջուր բնակավայրերի ճանապարհների հիմնանորոգում, ասֆալտապատում /Աչաջուր/</t>
  </si>
  <si>
    <t>Իջևան համայնքի Իջևան,Ծաղկավան, Բերքաբեր և Կիրանց բնակավայրերի ճանապարհների հիմնանորոգում և սալարկում տուֆ քարով  /Իջևան համայնքի 
Մետաղագործների փողոցի 9 հարկանիներից դեպի սեփական տներ տանող ճանապարհ/</t>
  </si>
  <si>
    <t>Բերդ համայնքի Բերդ բն․ թիվ 2 և թիվ3, Տավուշ, Վ․Ծաղկավան, Չինչին, Վ․Կ․Աղբյուր, Այգեձոր, Այգեպար, Արծվաբերդ, Մովսես, Նավուր, Չինարի, Չորաթան և Պառավաքար բնակավայրերի մանկապարտեզների շենքերի վերանորոգում Տավուշ, Չորաթան, Պառավաքար, Չինչին, Վ․կ․ աղբյուր, Բերդի թիվ2, Արծվաբերդ, Այգեձոր, Այգեպար, Մովսես/</t>
  </si>
  <si>
    <t>Նոյեմբերյան համայնքի Կողբ, Նոյեմբերյան, Ոսկեպար, Հաղթանակ  Այրում, Կոթի և Արճիս բնակավայրերի փողոցների տուֆապատում   /Ոսկեպար/</t>
  </si>
  <si>
    <t>Նոյեմբերյան համայնքի Կողբ  բնակավայրի խմելու ջրի համակարգի կառուցում և վերանորոգում</t>
  </si>
  <si>
    <t>Նոյեմբերյան համայնքի Բագրատաշեն բնակավայրի ոռոգման համակարգի արդիականացում</t>
  </si>
  <si>
    <t xml:space="preserve"> ՀՀ Արագածոտնի մարզպետի աշխատակազմ</t>
  </si>
  <si>
    <t xml:space="preserve"> ՀՀ Արարատի մարզպետի աշխատակազմ</t>
  </si>
  <si>
    <t xml:space="preserve"> ՀՀ Արմավիրի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</si>
  <si>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</si>
  <si>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</si>
  <si>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</si>
  <si>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</si>
  <si>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 xml:space="preserve"> ՀՀ Վայոց ձորի մարզպետի աշխատակազմ</t>
  </si>
  <si>
    <t>Ցուցանիշների փոփոխությունը (ավելացումները նշված են դրական նշանով)</t>
  </si>
  <si>
    <t xml:space="preserve">  ՀՀ կառավարության 16. 11.2006 թվականի «ՀՀ պետական բյուջեից համայնքներին սուբվենցիաների տրամադրման կարգը հաստատելու մասին»  1708-Ն որոշում </t>
  </si>
  <si>
    <t xml:space="preserve"> Ծրագրերի քանակ, հատ </t>
  </si>
  <si>
    <t>Աղյուսակ 9.1.48</t>
  </si>
  <si>
    <t xml:space="preserve">ՀՀ Արագածոտնի մարզպետի աշխատակազմ </t>
  </si>
  <si>
    <t>Աղյուսակ 9.1.50</t>
  </si>
  <si>
    <t xml:space="preserve">ՀՀ Արմավիրի մարզպետի աշխատակազմ </t>
  </si>
  <si>
    <t>Աղյուսակ 9.1.52</t>
  </si>
  <si>
    <t xml:space="preserve"> ՀՀ Լոռու մարզպետի աշխատակազմ </t>
  </si>
  <si>
    <t>Աղյուսակ 9.1.53</t>
  </si>
  <si>
    <t xml:space="preserve"> ՀՀ Կոտայքի մարզպետի աշխատակազմ </t>
  </si>
  <si>
    <t>Աղյուսակ 9.1.54</t>
  </si>
  <si>
    <t xml:space="preserve"> ՀՀ Շիրակի մարզպետի աշխատակազմ </t>
  </si>
  <si>
    <t>Աղյուսակ 9.1.55</t>
  </si>
  <si>
    <t xml:space="preserve"> ՀՀ Սյունիքի մարզպետի աշխատակազմ </t>
  </si>
  <si>
    <t xml:space="preserve">ՀՀ Արարատի մարզպետի աշխատակազմ </t>
  </si>
  <si>
    <t xml:space="preserve"> 12027</t>
  </si>
  <si>
    <t xml:space="preserve"> Սուբվենցիաներ՛ մասնակցային բյուջետավորմամբ ձևավորված ծրագրերի իրականացման  համար</t>
  </si>
  <si>
    <t xml:space="preserve"> ՀՀ պետական բյուջեից մասնակցային բյուջետավորմամբ ձևավորված  ծրագրերի  իրականացման նպատակով սուբվենցիաների  տրամադրում</t>
  </si>
  <si>
    <t>Բաժին N 04</t>
  </si>
  <si>
    <t>Խումբ N 05</t>
  </si>
  <si>
    <t>Դաս N 01</t>
  </si>
  <si>
    <t>1049   21001</t>
  </si>
  <si>
    <t>45231177/65</t>
  </si>
  <si>
    <t>ճանապարհների վերանորոգման աշխատանքներ</t>
  </si>
  <si>
    <t>45231177/638</t>
  </si>
  <si>
    <t>45231177/77</t>
  </si>
  <si>
    <t>45231162/3</t>
  </si>
  <si>
    <t>ճանապարհների կառուցման աշխատանքներ</t>
  </si>
  <si>
    <t>ՀՄԱ</t>
  </si>
  <si>
    <t>45231177/562</t>
  </si>
  <si>
    <t>ԲՄ</t>
  </si>
  <si>
    <t>45231177/108</t>
  </si>
  <si>
    <t>45231177/</t>
  </si>
  <si>
    <t>ՄԱ</t>
  </si>
  <si>
    <t xml:space="preserve"> ՄԱՍ III. ԾԱՌԱՅՈՒԹՅՈՒՆՆԵՐ</t>
  </si>
  <si>
    <t>71351540/121</t>
  </si>
  <si>
    <t>տեխնիկական հսկողության ծառայություններ</t>
  </si>
  <si>
    <t>98111140/92</t>
  </si>
  <si>
    <t>հեղինակային հսկողության ծառայություններ</t>
  </si>
  <si>
    <t>1049   21002</t>
  </si>
  <si>
    <t>Տրանսպորտային օբյեկտների հիմնանորոգում</t>
  </si>
  <si>
    <t xml:space="preserve"> ՄԱՍ II  ԱՇԽԱՏԱՆՔՆԵՐ</t>
  </si>
  <si>
    <t>45221117/507</t>
  </si>
  <si>
    <t>կամուրջների վերանորոգման շինարարական աշխատանքներ</t>
  </si>
  <si>
    <t>45221117/</t>
  </si>
  <si>
    <t>71351540/561</t>
  </si>
  <si>
    <t>71351540/</t>
  </si>
  <si>
    <t>98111140/</t>
  </si>
  <si>
    <t>21002</t>
  </si>
  <si>
    <t>Մ-6, Վանաձոր (Մ-3 հատման կետ) – Ալավերդի - ՀՀ սահման միջպետական նշանակության ավտոճանապարհի կմ 51+100-ում գտնող փլուզված հենապատի վերականգում</t>
  </si>
  <si>
    <t>Մ-10, Սևան-Մարտունի-Գետափ միջպետական նշանակության ավտոճանապարհի կմ21+500-ում գտնվող փլուզված հողային պաստառի շեպի վերականգնում</t>
  </si>
  <si>
    <t>ՀԱՅԱՍՏԱՆԻ ՀԱՆՐԱՊԵՏՈՒԹՅԱՆ ԿԱՌԱՎԱՐՈՒԹՅԱՆ 2023 ԹՎԱԿԱՆԻ ԴԵԿՏԵՄԲԵՐԻ 28-Ի N 2323-Ն ՈՐՈՇՄԱՆ N 5 ՀԱՎԵԼՎԱԾԻ N 2 ԱՂՅՈՒՍԱԿՈՒՄ ԿԱՏԱՐՎՈՂ ՓՈՓՈԽՈՒԹՅՈՒՆՆԵՐԸ</t>
  </si>
  <si>
    <t xml:space="preserve">«ՀԱՅԱՍՏԱՆԻ ՀԱՆՐԱՊԵՏՈՒԹՅԱՆ 2024 ԹՎԱԿԱՆԻ ՊԵՏԱԿԱՆ ԲՅՈՒՋԵԻ ՄԱՍԻՆ» ՕՐԵՆՔԻ N 1 ՀԱՎԵԼՎԱԾԻ N 3 ԱՂՅՈՒՍԱԿՈՒՄ ԿԱՏԱՐՎՈՂ ՓՈՓՈԽՈՒԹՅՈՒՆՆԵՐԸ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</si>
  <si>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</si>
  <si>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</si>
  <si>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</si>
  <si>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21002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</si>
  <si>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</si>
  <si>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</si>
  <si>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 xml:space="preserve"> 12006</t>
  </si>
  <si>
    <t xml:space="preserve"> Եվրոպական ներդրումային բանկի աջակցությամբ իրականացվող Երևանի էներգաարդյունավետության ծրագրին պետական աջակցություն</t>
  </si>
  <si>
    <t>Ցուցանիշների փոփոխությունը 
(նվազեցումները նշված են փակագծերում</t>
  </si>
  <si>
    <t xml:space="preserve"> 12027 </t>
  </si>
  <si>
    <t xml:space="preserve"> Սուբվենցիաներ՛ մասնակցային բյուջետավորմամբ ձևավորված ծրագրերի իրականացման  համար </t>
  </si>
  <si>
    <t xml:space="preserve"> ՀՀ պետական բյուջեից մասնակցային բյուջետավորմամբ ձևավորված  ծրագրերի  իրականացման նպատակով սուբվենցիաների  տրամադրում </t>
  </si>
  <si>
    <t xml:space="preserve">  ՀՀ տարածքային կառավարման և ենթակառուցվածքների նախարարություն </t>
  </si>
  <si>
    <t>Երևան քաղաքի Հրազդանի գետի վրա «Կիևյան» կամուրջի հիմնանորոգում</t>
  </si>
  <si>
    <t>(հազ. դրամ)</t>
  </si>
  <si>
    <t xml:space="preserve">Բյուջետային հատակացումների գլխավոր կարգադրիչներ, ծրագրերի, միջոցառումների անվանումները </t>
  </si>
  <si>
    <t xml:space="preserve">Քաղաքային զարգացում </t>
  </si>
  <si>
    <t>ՀԱՅԱՍՏԱՆԻ ՀԱՆՐԱՊԵՏՈՒԹՅԱՆ</t>
  </si>
  <si>
    <t xml:space="preserve">ՎԱՐՉԱՊԵՏԻ  ԱՇԽԱՏԱԿԱԶՄԻ ՂԵԿԱՎԱՐ </t>
  </si>
  <si>
    <t xml:space="preserve"> Ա. ՀԱՐՈՒԹՅՈՒՆՅԱՆ</t>
  </si>
  <si>
    <t xml:space="preserve">    </t>
  </si>
  <si>
    <t xml:space="preserve"> Հիմնանորոգվող տրանսպորտային օբյեկտների թիվը, այդ թվում՜ </t>
  </si>
  <si>
    <t xml:space="preserve">Ծաղկաձոր համայնքի Մհեր Մկրտչյան և Չարենցի փողոցների հենապատերի վերակառուցման աշխատանքներ </t>
  </si>
  <si>
    <t>Հրազդան համայնքի տարածքում մայթերի նոր եզրաքարերի կառուցման աշխատանքներ</t>
  </si>
  <si>
    <t>Հավելված  № 4</t>
  </si>
  <si>
    <t>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</si>
  <si>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</si>
  <si>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</si>
  <si>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Ծրագրի միջոցառումներ </t>
  </si>
  <si>
    <t xml:space="preserve"> Ծրագրի շրջանակներում հանրային շենքերում իրականացվող էներգաարդյունավետության և էներգախնայողության աշխատանքներ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</si>
  <si>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</si>
  <si>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</si>
  <si>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ՀՀ ԿԱՌԱՎԱՐՈՒԹՅՈՒՆ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</si>
  <si>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</si>
  <si>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</si>
  <si>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</si>
  <si>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11001</t>
  </si>
  <si>
    <t xml:space="preserve"> ԱՅԼ  ԾԱԽՍԵՐ</t>
  </si>
  <si>
    <t xml:space="preserve"> Պահուստային միջոցներ</t>
  </si>
  <si>
    <t xml:space="preserve"> 1157</t>
  </si>
  <si>
    <t xml:space="preserve">Ծրագրի միջոցառումները </t>
  </si>
  <si>
    <t>Ծրագրի դասիչը՝</t>
  </si>
  <si>
    <t>Միջոցառման դասիչը՝</t>
  </si>
  <si>
    <t xml:space="preserve"> Եվրոպական ներդրումային բանկի աջակցությամբ իրականացվող Երևանի էներգաարդյունավետության ծրագրին պետական աջակցություն </t>
  </si>
  <si>
    <t xml:space="preserve"> Ծրագրի շրջանակներում հանրային շենքերում իրականացվող էներգաարդյունավետության և էներգախնայողության աշխատանքներ </t>
  </si>
  <si>
    <t xml:space="preserve"> Միջոցառումն իրականացնողի անվանումը`</t>
  </si>
  <si>
    <t xml:space="preserve">  Երևան համայնք </t>
  </si>
  <si>
    <t>Միջոցառման վրա կատարվող ծախսը (հազար դրամ)</t>
  </si>
  <si>
    <t xml:space="preserve"> Քաղաքային զարգացում</t>
  </si>
  <si>
    <t xml:space="preserve"> 21012</t>
  </si>
  <si>
    <t xml:space="preserve"> Ճանապարհաշինական աշխատանքներ</t>
  </si>
  <si>
    <t xml:space="preserve"> ԱՅԼ ՀԻՄՆԱԿԱՆ ՄԻՋՈՑՆԵՐ</t>
  </si>
  <si>
    <t xml:space="preserve"> - Նախագծահետազոտական ծախսեր</t>
  </si>
  <si>
    <t>հազար դրամով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</si>
  <si>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</si>
  <si>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</si>
  <si>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Միջոցառում</t>
  </si>
  <si>
    <t>Վարկային միջոցներ</t>
  </si>
  <si>
    <t xml:space="preserve"> Համաֆինան սավորում</t>
  </si>
  <si>
    <t xml:space="preserve"> ԸՆԴԱՄԵՆԸ</t>
  </si>
  <si>
    <t>Ցուցանիշների փոփոխությունը
(նվազեցումները` փակագծերում)</t>
  </si>
  <si>
    <t xml:space="preserve"> Ճանապարհաշինական աշխատանքներ </t>
  </si>
  <si>
    <t xml:space="preserve"> Միջոցառումն իրականացնողի անվանումը՛ </t>
  </si>
  <si>
    <t xml:space="preserve"> Մասնագիտացված միավոր </t>
  </si>
  <si>
    <t xml:space="preserve">Միջոցառման վրա կատարվող ծախսը (հազար դրամ) </t>
  </si>
  <si>
    <t xml:space="preserve"> 21012 </t>
  </si>
  <si>
    <t xml:space="preserve"> Եվրասիական զարգացման բանկի աջակցությամբ իրականացվող Հյուսիս-հարավ միջանցքի զարգացման ծրագիր </t>
  </si>
  <si>
    <t xml:space="preserve"> Ջրամատակարարաման և ջրահեռացման բարելավում</t>
  </si>
  <si>
    <t xml:space="preserve"> 11010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</si>
  <si>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</si>
  <si>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ՀՀ  տարածքային կառավարման և ենթակառուցվածքների նախարարության ջրային կոմիտե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</si>
  <si>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</si>
  <si>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</si>
  <si>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</si>
  <si>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04</t>
  </si>
  <si>
    <t xml:space="preserve"> Ոռոգում</t>
  </si>
  <si>
    <t xml:space="preserve"> Ոռոգման համակարգի առողջացում</t>
  </si>
  <si>
    <t xml:space="preserve"> Այլ ծախսեր</t>
  </si>
  <si>
    <t>Բյուջետային ծրագրերի, միջոցառումների  և աշխատանքների անվանումները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</si>
  <si>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</si>
  <si>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</si>
  <si>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>1.1 Միջպետական և հանրապետական նշանակության ավտոճանապարհների ձմեռային և ընթացիկ պահպանում</t>
  </si>
  <si>
    <t>Ցուցանիշների փոփոխությունը
(նվազեցումները նշված են փակագծերում)</t>
  </si>
  <si>
    <t xml:space="preserve">ՀԱՅԱՍՏԱՆԻ ՀԱՆՐԱՊԵՏՈՒԹՅԱՆ ԿԱՌԱՎԱՐՈՒԹՅԱՆ 2023 ԹՎԱԿԱՆԻ ԴԵԿՏԵՄԲԵՐԻ 28-Ի N 2323-Ն ՈՐՈՇՄԱՆ N 5 ՀԱՎԵԼՎԱԾԻ N5 ԱՂՅՈՒՍԱԿՈՒՄ ԿԱՏԱՐՎՈՂ ՓՈՓՈԽՈՒԹՅՈՒՆԸ </t>
  </si>
  <si>
    <t xml:space="preserve"> 21001</t>
  </si>
  <si>
    <t xml:space="preserve"> Եվրասիական զարգացման բանկի աջակցությամբ իրականացվող Հյուսիս-հարավ միջանցքի զարգացման ծրագիր</t>
  </si>
  <si>
    <t>Հավելված N 3</t>
  </si>
  <si>
    <t xml:space="preserve">Արաքս համայնքի Արաքս և Մեծամոր բնակավայրերը սնուցող գազատար խողովակի կառուցման, Արաքս բնակավայրի Դեմիրճյան և Դրոյի փողոցների, Մեծամոր բնակավայրի Սարյան և Աբովյան փողոցների գազաֆիկացում </t>
  </si>
  <si>
    <t>Մեծամոր համայնքի Մեծամոր քաղաքի թիվ 3, Տանձուտ և Տարոնիկ բնակավայրերի մանկապարտեզների շենքերի հարակից տարածքների բարեկարգում, Ակնալիճ բնակավայրի մանկապարտեզի հիմնանորոգում, Ջանֆիդա գյուղի «Վազգեն Սարգսյանի անվան մանկապարտեզ» ՀՈԱԿ-ի ջեռուցում /Տարոնիկ/</t>
  </si>
  <si>
    <r>
      <t xml:space="preserve">Մարտունի համայնքի «Արծվանիստ, Ծովինար, Վարդենիկ, Զոլաքար, Աստղաձոր, Վաղաշեն, Գեղհովիտ, Լեռնակերտ, Ն․ Գետաշեն, Վ․ Գետաշեն, Մադինա, Լիճք, Ծովասար, Ձորագյուղ, Վարդաձոր և Երանոս բնակավայրերում ոռոգման ջրատարների և Վարդենիկ, Աստղաձոր բնակավայրերում խորքային հորերի կառուցում»   </t>
    </r>
    <r>
      <rPr>
        <b/>
        <sz val="12"/>
        <color theme="1"/>
        <rFont val="GHEA Grapalat"/>
        <family val="3"/>
      </rPr>
      <t xml:space="preserve"> </t>
    </r>
    <r>
      <rPr>
        <sz val="12"/>
        <color theme="1"/>
        <rFont val="GHEA Grapalat"/>
        <family val="3"/>
      </rPr>
      <t>/Արծվանիստ, Վարդենիկ, Զոլաքար, Վաղաշեն, Երանոս և Վարդաձոր բնակավայրի ջրատար/</t>
    </r>
  </si>
  <si>
    <r>
      <rPr>
        <sz val="12"/>
        <color rgb="FF000000"/>
        <rFont val="Times New Roman"/>
        <family val="1"/>
      </rPr>
      <t xml:space="preserve">      </t>
    </r>
    <r>
      <rPr>
        <sz val="12"/>
        <color rgb="FF000000"/>
        <rFont val="GHEA Grapalat"/>
        <family val="3"/>
      </rPr>
      <t>Կապան համայնքի «Կապանի համայնքապետարանի մասնաշենքի ուժեղացում, վերակառուցում և նոր մասնաշենքի կառուցում»:</t>
    </r>
  </si>
  <si>
    <t>Դիլիջան համայնքի թվով 6 ԲԲՇ-ների տանիքների հիմնանորոգում  /Մյասնիկյան 84, Գետափնյա 74, Օրջոնոկիձե 77 շենքեր/</t>
  </si>
  <si>
    <t xml:space="preserve">Ցուցանիշների փոփոխությունը (նվազեցումները նշված են փակագծերում)  </t>
  </si>
  <si>
    <t>Աղյուսակ 9.1.56</t>
  </si>
  <si>
    <t xml:space="preserve"> ՀՀ Վայոց ձորի մարզպետի աշխատակազմ </t>
  </si>
  <si>
    <t>Աղյուսակ 9.1.57</t>
  </si>
  <si>
    <t xml:space="preserve"> 1004 </t>
  </si>
  <si>
    <t xml:space="preserve"> 11010 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</si>
  <si>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</si>
  <si>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</si>
  <si>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Ծառայությունը մատուցող կազմակերպության անվանումը </t>
  </si>
  <si>
    <t xml:space="preserve"> ՀՀ  տարածքային կառավարման և ենթակառուցվածքների նախարարության ջրային կոմիտե </t>
  </si>
  <si>
    <t xml:space="preserve"> Աղյուսակ 9.1.25 </t>
  </si>
  <si>
    <t xml:space="preserve">                   -ի N        -Ն որոշման</t>
  </si>
  <si>
    <t xml:space="preserve"> ՀԱՅԱՍՏԱՆԻ ՀԱՆՐԱՊԵՏՈՒԹՅԱՆ ԿԱՌԱՎԱՐՈՒԹՅԱՆ ՊԱՀՈՒՍՏԱՅԻՆ ՖՈՆԴԻՑ ԿԱՏԱՐՎՈՂ ՀԱՏԿԱՑՈՒՄԸ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</si>
  <si>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</si>
  <si>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</si>
  <si>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Տարի</t>
  </si>
  <si>
    <t xml:space="preserve"> Բաժին</t>
  </si>
  <si>
    <t xml:space="preserve"> Խումբ</t>
  </si>
  <si>
    <t xml:space="preserve"> Դաս</t>
  </si>
  <si>
    <t xml:space="preserve"> 11</t>
  </si>
  <si>
    <t xml:space="preserve"> 1139</t>
  </si>
  <si>
    <t xml:space="preserve"> ԸՆԴՀԱՆՈՒՐ ԲՆՈՒՅԹԻ ՀԱՆՐԱՅԻՆ ԾԱՌԱՅՈՒԹՅՈՒՆՆԵՐ</t>
  </si>
  <si>
    <t>ՀԱՅԱՍՏԱՆԻ ՀԱՆՐԱՊԵՏՈՒԹՅԱՆ                                                                                ՎԱՐՉԱՊԵՏԻ ԱՇԽԱՏԱԿԱԶՄԻ ՂԵԿԱՎԱՐ   Ա. ՀԱՐՈՒԹՅՈՒՆՅԱՆ</t>
  </si>
  <si>
    <t xml:space="preserve"> 1139 </t>
  </si>
  <si>
    <t xml:space="preserve"> ՀՀ կառավարության պահուստային ֆոնդ </t>
  </si>
  <si>
    <t>Ցուցանիշների փոփոխությունը 
(ավելացումները նշված են դրական նշանով)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</si>
  <si>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</si>
  <si>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</si>
  <si>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</si>
  <si>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>Աղյուսակ 9.48</t>
  </si>
  <si>
    <t>ՀԱՅԱՍՏԱՆԻ ՀԱՆՐԱՊԵՏՈՒԹՅԱՆ ԿԱՌԱՎԱՐՈՒԹՅԱՆ 2023 ԹՎԱԿԱՆԻ ԴԵԿՏԵՄԲԵՐԻ 28-Ի N 2323-Ն ՈՐՈՇՄԱՆ N 9 ՀԱՎԵԼՎԱԾԻ N 9.7 ԵՎ 9․48  ԱՂՅՈՒՍԱԿՈՒՄ ԿԱՏԱՐՎՈՂ ՓՈՓՈԽՈՒԹՅՈՒՆՆԵՐԸ ԵՎ ԼՐԱՑՈՒՄՆԵՐԸ</t>
  </si>
  <si>
    <t>ՀԱՅԱՍՏԱՆԻ ՀԱՆՐԱՊԵՏՈՒԹՅԱՆ ԿԱՌԱՎԱՐՈՒԹՅԱՆ 2023 ԹՎԱԿԱՆԻ ԴԵԿՏԵՄԲԵՐԻ 28-Ի N 2323-Ն ՈՐՈՇՄԱՆ N 9.1 ՀԱՎԵԼՎԱԾԻ NN 9․1․7,9.1.25, 9.1.48, 9.1.49, 9.1.50, 9.1.51, 9.1.52, 9.1.53, 9.1.54, 9.1.55, 9.1.56, 9.1.57  ԵՎ 9.1.58 ԱՂՅՈՒՍԱԿՈՒՄ ԿԱՏԱՐՎՈՂ ՓՈՓՈԽՈՒԹՅՈՒՆԸ ԵՎ ԼՐԱՑՈՒՄԸ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</si>
  <si>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</si>
  <si>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</si>
  <si>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</si>
  <si>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</si>
  <si>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</si>
  <si>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</si>
  <si>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</si>
  <si>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</si>
  <si>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</si>
  <si>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 ՀՀ տարածքային կառավարման և ենթակառուցվածքների նախարարություն, մրցութային կարգով ընտրված կազմակերպություններ </t>
  </si>
  <si>
    <t xml:space="preserve">Մեծամոր համայնքի Նորապատ բնակավայրի 2-րդ և 9-րդ փողոցների կոյուղու կառուցում, Նորապատ բնակավայրի 2-րդ, 9-րդ փողոցների և 9-րդ փողոցի 1-ին նրբանցքի ջրագծերի փոխարինում </t>
  </si>
  <si>
    <t>ճանապարհների պահպանման աշխատանքներ</t>
  </si>
  <si>
    <t>45231176/91</t>
  </si>
  <si>
    <t>45231176/84</t>
  </si>
  <si>
    <t>45231176/83</t>
  </si>
  <si>
    <t>45231176/82</t>
  </si>
  <si>
    <t>45231176/81</t>
  </si>
  <si>
    <t>45231176/80</t>
  </si>
  <si>
    <t>45231176/78</t>
  </si>
  <si>
    <t>45231176/77</t>
  </si>
  <si>
    <t>45231176/76</t>
  </si>
  <si>
    <t>45231176/75</t>
  </si>
  <si>
    <t>45231176/65</t>
  </si>
  <si>
    <t>45231176/588</t>
  </si>
  <si>
    <t>45231176/58</t>
  </si>
  <si>
    <t>45231176/4</t>
  </si>
  <si>
    <t>45231176/1</t>
  </si>
  <si>
    <t>1049   11001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</si>
  <si>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</si>
  <si>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</si>
  <si>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«ՀԱՅԱՍՏԱՆԻ ՀԱՆՐԱՊԵՏՈՒԹՅԱՆ 2024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ՓՈՓՈԽՈՒԹՅՈՒՆՆԵՐԸ ԵՎ ԼՐԱՑՈՒՄՆԵՐԸ</t>
  </si>
  <si>
    <t xml:space="preserve">«ՀԱՅԱUՏԱՆԻ ՀԱՆՐԱՊԵՏՈՒԹՅԱՆ 2024 ԹՎԱԿԱՆԻ ՊԵՏԱԿԱՆ ԲՅՈՒՋԵԻ ՄԱUԻՆ» OՐԵՆՔԻ N 1 ՀԱՎԵԼՎԱԾԻ N 4 ԱՂՅՈՒՍԱԿՈՒՄ  ԵՎ ՀԱՅԱՍՏԱՆԻ ՀԱՆՐԱՊԵՏՈՒԹՅԱՆ ԿԱՌԱՎԱՐՈՒԹՅԱՆ 2023 ԹՎԱԿԱՆԻ ԴԵԿՏԵՄԲԵՐԻ 28-Ի N 2323-Ն ՈՐՈՇՄԱՆ N 5 ՀԱՎԵԼՎԱԾԻ N 3 ԱՂՅՈՒՍԱԿՈՒՄ ԿԱՏԱՐՎՈՂ ՓՈՓՈԽՈՒԹՅՈՒՆՆԵՐԸ </t>
  </si>
  <si>
    <t xml:space="preserve"> ՀԱՅԱՍՏԱՆԻ ՀԱՆՐԱՊԵՏՈՒԹՅԱՆ ԿԱՌԱՎԱՐՈՒԹՅԱՆ 2023 ԹՎԱԿԱՆԻ ԴԵԿՏԵՄԲԵՐԻ 28-Ի N 2323-Ն ՈՐՈՇՄԱՆ N 8 ՀԱՎԵԼՎԱԾՈՒՄ ԿԱՏԱՐՎՈՂ ՓՈՓՈԽՈՒԹՅՈՒՆՆԵՐԸ </t>
  </si>
  <si>
    <t>Հավելված N 8</t>
  </si>
  <si>
    <t>Հավելված N  5</t>
  </si>
  <si>
    <t>Հավելված 6</t>
  </si>
  <si>
    <t>Հավելված N 9</t>
  </si>
  <si>
    <t>Հավելված N 10</t>
  </si>
  <si>
    <t>Հավելված N 11</t>
  </si>
  <si>
    <t xml:space="preserve">ՀԱՅԱՍՏԱՆԻ ՀԱՆՐԱՊԵՏՈՒԹՅԱՆ ԿԱՌԱՎԱՐՈՒԹՅԱՆ 2023 ԹՎԱԿԱՆԻ ԴԵԿՏԵՄԲԵՐԻ 28-Ի N 2323-Ն ՈՐՈՇՄԱՆ N 10 ՀԱՎԵԼՎԱԾՈՒՄ ԿԱՏԱՐՎՈՂ ՓՈՓՈԽՈՒԹՅՈՒՆՆԵՐԸ </t>
  </si>
  <si>
    <t>Տ-8-56, /Մ-2/ - Հարժիս ավտոճանապարհի կմ0+000 - կմ8+000 հատվածի հիմնանորոգում</t>
  </si>
  <si>
    <t>45231177/33</t>
  </si>
  <si>
    <t xml:space="preserve"> ՀՀ կառավարության 2024 թվականի</t>
  </si>
  <si>
    <t xml:space="preserve"> -----------------ի N -----------Ն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</si>
  <si>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</si>
  <si>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</si>
  <si>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Ընդամենը</t>
  </si>
  <si>
    <t xml:space="preserve"> Դրամաշնորհային միջոցներ</t>
  </si>
  <si>
    <t>համաֆինանսավորում</t>
  </si>
  <si>
    <t xml:space="preserve"> ՄԵՔԵՆԱՆԵՐ  ԵՎ  ՍԱՐՔԱՎՈՐՈՒՄՆԵՐ</t>
  </si>
  <si>
    <t xml:space="preserve"> 1040</t>
  </si>
  <si>
    <t xml:space="preserve"> Կոշտ թափոնների կառավարում</t>
  </si>
  <si>
    <t xml:space="preserve"> 32004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</si>
  <si>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t>
  </si>
  <si>
    <t xml:space="preserve"> - Այլ մեքենաներ և սարքավորումներ</t>
  </si>
  <si>
    <t xml:space="preserve">       ՀԱՅԱՍՏԱՆԻ ՀԱՆՐԱՊԵՏՈՒԹՅԱՆ                        ՎԱՐՉԱՊԵՏԻ ԱՇԽԱՏԱԿԱԶՄԻ ՂԵԿԱՎԱՐ</t>
  </si>
  <si>
    <t>Ա. ՀԱՐՈՒԹՅՈՒՆՅԱՆ</t>
  </si>
  <si>
    <t xml:space="preserve">   Ցուցանիշների փոփոխությունը (նվազեցումները նշված են փակագծերում)</t>
  </si>
  <si>
    <t xml:space="preserve">«ՀԱՅԱՍՏԱՆԻ ՀԱՆՐԱՊԵՏՈՒԹՅԱՆ 2024 ԹՎԱԿԱՆԻ ՊԵՏԱԿԱՆ ԲՅՈՒՋԵԻ ՄԱՍԻՆ» ՀԱՅԱՍՏԱՆԻ ՀԱՆՐԱՊԵՏՈՒԹՅԱՆ
ՕՐԵՆՔԻ N 1 ՀԱՎԵԼՎԱԾԻ N 5 ԱՂՅՈՒՍԱԿՈՒՄ ԵՎ ՀԱՅԱՍՏԱՆԻ ՀԱՆՐԱՊԵՏՈՒԹՅԱՆ ԿԱՌԱՎԱՐՈՒԹՅԱՆ 2023 ԹՎԱԿԱՆԻ
ԴԵԿՏԵՄԲԵՐԻ 28-Ի N 2323-Ն ՈՐՈՇՄԱՆ N 5 ՀԱՎԵԼՎԱԾԻ N 4 ԱՂՅՈՒՍԱԿՈՒՄ ԿԱՏԱՐՎՈՂ ՓՈՓՈԽՈՒԹՅՈՒՆԸ </t>
  </si>
  <si>
    <t>Հավելված 13</t>
  </si>
  <si>
    <t>Հավելված N 12</t>
  </si>
  <si>
    <t>Հավելված 7</t>
  </si>
  <si>
    <t xml:space="preserve"> 05</t>
  </si>
  <si>
    <t xml:space="preserve"> ՇՐՋԱԿԱ  ՄԻՋԱՎԱՅՐԻ ՊԱՇՏՊԱՆՈՒԹՅՈՒՆ</t>
  </si>
  <si>
    <t xml:space="preserve"> Աղբահանում</t>
  </si>
  <si>
    <t>Աղյուսակ 9.1.49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</si>
</sst>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(* #,##0.0_);_(* \(#,##0.0\);_(* &quot;-&quot;?_);_(@_)"/>
    <numFmt numFmtId="170" formatCode="_ * #,##0.00_)\ _€_ ;_ * \(#,##0.00\)\ _€_ ;_ * &quot;-&quot;??_)\ _€_ ;_ @_ "/>
    <numFmt numFmtId="171" formatCode="_-* #,##0.0_-;\-* #,##0.0_-;_-* &quot;-&quot;?_-;_-@_-"/>
    <numFmt numFmtId="172" formatCode="#,##0.0"/>
    <numFmt numFmtId="173" formatCode="_(* #,##0_);_(* \(#,##0\);_(* &quot;-&quot;??_);_(@_)"/>
    <numFmt numFmtId="174" formatCode="_-* #,##0.00\ _₽_-;\-* #,##0.00\ _₽_-;_-* &quot;-&quot;??\ _₽_-;_-@_-"/>
    <numFmt numFmtId="175" formatCode="_(* #,##0.000000_);_(* \(#,##0.000000\);_(* &quot;-&quot;??_);_(@_)"/>
    <numFmt numFmtId="176" formatCode="_(* #,##0.000000000000000_);_(* \(#,##0.000000000000000\);_(* &quot;-&quot;??_);_(@_)"/>
    <numFmt numFmtId="177" formatCode="_-* #,##0.0000000_-;\-* #,##0.0000000_-;_-* &quot;-&quot;??_-;_-@_-"/>
    <numFmt numFmtId="178" formatCode="_(* #,##0.00000_);_(* \(#,##0.00000\);_(* &quot;-&quot;??_);_(@_)"/>
    <numFmt numFmtId="179" formatCode="##,##0.00000000000000000000;\(##,##0.00000000000000000000\);\-"/>
    <numFmt numFmtId="180" formatCode="_-* #,##0.0_-;\-* #,##0.0_-;_-* &quot;-&quot;??_-;_-@_-"/>
    <numFmt numFmtId="181" formatCode="##,##0;\(##,##0\);\-"/>
    <numFmt numFmtId="182" formatCode="#,##0.0000000000_);\(#,##0.0000000000\)"/>
    <numFmt numFmtId="183" formatCode="[&lt;=9999999]###\-####;\(###\)\ ###\-####"/>
  </numFmts>
  <fonts count="1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b/>
      <sz val="12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8"/>
      <color theme="3"/>
      <name val="Cambria"/>
      <family val="2"/>
      <scheme val="major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sz val="10"/>
      <color rgb="FF000000"/>
      <name val="GHEA Grapalat"/>
      <family val="3"/>
    </font>
    <font>
      <sz val="12"/>
      <color rgb="FF000000"/>
      <name val="GHEA Grapalat"/>
      <family val="3"/>
      <charset val="1"/>
    </font>
    <font>
      <b/>
      <sz val="10"/>
      <color theme="1"/>
      <name val="GHEA Grapalat"/>
      <family val="3"/>
    </font>
    <font>
      <sz val="12"/>
      <color rgb="FF000000"/>
      <name val="Times New Roman"/>
      <family val="1"/>
    </font>
    <font>
      <b/>
      <u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b/>
      <sz val="1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i/>
      <sz val="12"/>
      <color indexed="8"/>
      <name val="GHEA Grapalat"/>
      <family val="3"/>
    </font>
    <font>
      <sz val="12"/>
      <color rgb="FF000000"/>
      <name val="GHEA Grapalat"/>
      <family val="1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58">
    <xf numFmtId="0" fontId="0" fillId="0" borderId="0"/>
    <xf numFmtId="0" fontId="7" fillId="0" borderId="0"/>
    <xf numFmtId="0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10" fillId="0" borderId="0"/>
    <xf numFmtId="0" fontId="7" fillId="0" borderId="0"/>
    <xf numFmtId="0" fontId="9" fillId="0" borderId="0"/>
    <xf numFmtId="0" fontId="27" fillId="0" borderId="0"/>
    <xf numFmtId="0" fontId="9" fillId="0" borderId="0"/>
    <xf numFmtId="0" fontId="29" fillId="0" borderId="0"/>
    <xf numFmtId="9" fontId="9" fillId="0" borderId="0" applyFont="0" applyFill="0" applyBorder="0" applyAlignment="0" applyProtection="0"/>
    <xf numFmtId="0" fontId="11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8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21" borderId="2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7" fillId="23" borderId="7" applyNumberFormat="0" applyFont="0" applyAlignment="0" applyProtection="0"/>
    <xf numFmtId="0" fontId="24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10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4" fontId="47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9" fillId="0" borderId="0"/>
    <xf numFmtId="0" fontId="10" fillId="0" borderId="0"/>
    <xf numFmtId="0" fontId="47" fillId="0" borderId="0"/>
    <xf numFmtId="0" fontId="10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48" fillId="0" borderId="0"/>
    <xf numFmtId="43" fontId="47" fillId="0" borderId="0" applyFont="0" applyFill="0" applyBorder="0" applyAlignment="0" applyProtection="0"/>
    <xf numFmtId="167" fontId="49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1" fillId="0" borderId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/>
    <xf numFmtId="0" fontId="52" fillId="24" borderId="0" applyNumberFormat="0" applyBorder="0" applyAlignment="0" applyProtection="0"/>
    <xf numFmtId="0" fontId="51" fillId="0" borderId="0"/>
    <xf numFmtId="0" fontId="7" fillId="0" borderId="0"/>
    <xf numFmtId="0" fontId="50" fillId="2" borderId="0" applyNumberFormat="0" applyBorder="0" applyAlignment="0" applyProtection="0"/>
    <xf numFmtId="0" fontId="50" fillId="3" borderId="0" applyNumberFormat="0" applyBorder="0" applyAlignment="0" applyProtection="0"/>
    <xf numFmtId="0" fontId="50" fillId="4" borderId="0" applyNumberFormat="0" applyBorder="0" applyAlignment="0" applyProtection="0"/>
    <xf numFmtId="0" fontId="50" fillId="5" borderId="0" applyNumberFormat="0" applyBorder="0" applyAlignment="0" applyProtection="0"/>
    <xf numFmtId="0" fontId="50" fillId="6" borderId="0" applyNumberFormat="0" applyBorder="0" applyAlignment="0" applyProtection="0"/>
    <xf numFmtId="0" fontId="50" fillId="7" borderId="0" applyNumberFormat="0" applyBorder="0" applyAlignment="0" applyProtection="0"/>
    <xf numFmtId="0" fontId="50" fillId="8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5" borderId="0" applyNumberFormat="0" applyBorder="0" applyAlignment="0" applyProtection="0"/>
    <xf numFmtId="0" fontId="50" fillId="8" borderId="0" applyNumberFormat="0" applyBorder="0" applyAlignment="0" applyProtection="0"/>
    <xf numFmtId="0" fontId="50" fillId="11" borderId="0" applyNumberFormat="0" applyBorder="0" applyAlignment="0" applyProtection="0"/>
    <xf numFmtId="0" fontId="53" fillId="12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9" borderId="0" applyNumberFormat="0" applyBorder="0" applyAlignment="0" applyProtection="0"/>
    <xf numFmtId="0" fontId="54" fillId="3" borderId="0" applyNumberFormat="0" applyBorder="0" applyAlignment="0" applyProtection="0"/>
    <xf numFmtId="0" fontId="55" fillId="20" borderId="1" applyNumberFormat="0" applyAlignment="0" applyProtection="0"/>
    <xf numFmtId="0" fontId="56" fillId="21" borderId="2" applyNumberFormat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4" borderId="0" applyNumberFormat="0" applyBorder="0" applyAlignment="0" applyProtection="0"/>
    <xf numFmtId="0" fontId="59" fillId="0" borderId="3" applyNumberFormat="0" applyFill="0" applyAlignment="0" applyProtection="0"/>
    <xf numFmtId="0" fontId="60" fillId="0" borderId="4" applyNumberFormat="0" applyFill="0" applyAlignment="0" applyProtection="0"/>
    <xf numFmtId="0" fontId="61" fillId="0" borderId="5" applyNumberFormat="0" applyFill="0" applyAlignment="0" applyProtection="0"/>
    <xf numFmtId="0" fontId="61" fillId="0" borderId="0" applyNumberFormat="0" applyFill="0" applyBorder="0" applyAlignment="0" applyProtection="0"/>
    <xf numFmtId="0" fontId="62" fillId="7" borderId="1" applyNumberFormat="0" applyAlignment="0" applyProtection="0"/>
    <xf numFmtId="0" fontId="63" fillId="0" borderId="6" applyNumberFormat="0" applyFill="0" applyAlignment="0" applyProtection="0"/>
    <xf numFmtId="0" fontId="64" fillId="22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6" fillId="0" borderId="0"/>
    <xf numFmtId="0" fontId="7" fillId="0" borderId="0"/>
    <xf numFmtId="0" fontId="7" fillId="0" borderId="0"/>
    <xf numFmtId="0" fontId="9" fillId="23" borderId="7" applyNumberFormat="0" applyFont="0" applyAlignment="0" applyProtection="0"/>
    <xf numFmtId="0" fontId="65" fillId="20" borderId="8" applyNumberFormat="0" applyAlignment="0" applyProtection="0"/>
    <xf numFmtId="0" fontId="11" fillId="0" borderId="0"/>
    <xf numFmtId="0" fontId="11" fillId="0" borderId="0"/>
    <xf numFmtId="0" fontId="66" fillId="0" borderId="9" applyNumberFormat="0" applyFill="0" applyAlignment="0" applyProtection="0"/>
    <xf numFmtId="0" fontId="67" fillId="0" borderId="0" applyNumberFormat="0" applyFill="0" applyBorder="0" applyAlignment="0" applyProtection="0"/>
    <xf numFmtId="0" fontId="10" fillId="0" borderId="0"/>
    <xf numFmtId="1" fontId="68" fillId="0" borderId="0"/>
    <xf numFmtId="0" fontId="1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70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70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70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70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70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70" fillId="43" borderId="0" applyNumberFormat="0" applyBorder="0" applyAlignment="0" applyProtection="0"/>
    <xf numFmtId="0" fontId="49" fillId="0" borderId="0">
      <alignment horizontal="left" vertical="top" wrapText="1"/>
    </xf>
    <xf numFmtId="0" fontId="71" fillId="0" borderId="0" applyNumberFormat="0" applyFill="0" applyBorder="0" applyAlignment="0" applyProtection="0"/>
    <xf numFmtId="0" fontId="5" fillId="25" borderId="16" applyNumberFormat="0" applyFont="0" applyAlignment="0" applyProtection="0"/>
    <xf numFmtId="0" fontId="73" fillId="0" borderId="0"/>
    <xf numFmtId="0" fontId="49" fillId="0" borderId="0">
      <alignment horizontal="left" vertical="top" wrapText="1"/>
    </xf>
    <xf numFmtId="0" fontId="49" fillId="0" borderId="0">
      <alignment horizontal="left" vertical="top" wrapText="1"/>
    </xf>
    <xf numFmtId="0" fontId="4" fillId="0" borderId="0"/>
    <xf numFmtId="0" fontId="69" fillId="0" borderId="0"/>
    <xf numFmtId="43" fontId="4" fillId="0" borderId="0" applyFont="0" applyFill="0" applyBorder="0" applyAlignment="0" applyProtection="0"/>
    <xf numFmtId="43" fontId="73" fillId="0" borderId="0" applyFont="0" applyFill="0" applyBorder="0" applyAlignment="0" applyProtection="0"/>
    <xf numFmtId="164" fontId="79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51" fillId="0" borderId="0"/>
    <xf numFmtId="0" fontId="3" fillId="0" borderId="0"/>
    <xf numFmtId="0" fontId="3" fillId="0" borderId="0"/>
    <xf numFmtId="170" fontId="7" fillId="0" borderId="0" applyFont="0" applyFill="0" applyBorder="0" applyAlignment="0" applyProtection="0"/>
    <xf numFmtId="0" fontId="89" fillId="0" borderId="0"/>
    <xf numFmtId="0" fontId="90" fillId="0" borderId="25" applyNumberFormat="0" applyFill="0" applyAlignment="0" applyProtection="0"/>
    <xf numFmtId="0" fontId="91" fillId="0" borderId="26" applyNumberFormat="0" applyFill="0" applyAlignment="0" applyProtection="0"/>
    <xf numFmtId="0" fontId="92" fillId="0" borderId="27" applyNumberFormat="0" applyFill="0" applyAlignment="0" applyProtection="0"/>
    <xf numFmtId="0" fontId="92" fillId="0" borderId="0" applyNumberFormat="0" applyFill="0" applyBorder="0" applyAlignment="0" applyProtection="0"/>
    <xf numFmtId="0" fontId="93" fillId="44" borderId="0" applyNumberFormat="0" applyBorder="0" applyAlignment="0" applyProtection="0"/>
    <xf numFmtId="0" fontId="94" fillId="45" borderId="0" applyNumberFormat="0" applyBorder="0" applyAlignment="0" applyProtection="0"/>
    <xf numFmtId="0" fontId="95" fillId="24" borderId="0" applyNumberFormat="0" applyBorder="0" applyAlignment="0" applyProtection="0"/>
    <xf numFmtId="0" fontId="96" fillId="46" borderId="28" applyNumberFormat="0" applyAlignment="0" applyProtection="0"/>
    <xf numFmtId="0" fontId="97" fillId="47" borderId="29" applyNumberFormat="0" applyAlignment="0" applyProtection="0"/>
    <xf numFmtId="0" fontId="98" fillId="47" borderId="28" applyNumberFormat="0" applyAlignment="0" applyProtection="0"/>
    <xf numFmtId="0" fontId="99" fillId="0" borderId="30" applyNumberFormat="0" applyFill="0" applyAlignment="0" applyProtection="0"/>
    <xf numFmtId="0" fontId="100" fillId="48" borderId="31" applyNumberFormat="0" applyAlignment="0" applyProtection="0"/>
    <xf numFmtId="0" fontId="101" fillId="0" borderId="0" applyNumberFormat="0" applyFill="0" applyBorder="0" applyAlignment="0" applyProtection="0"/>
    <xf numFmtId="0" fontId="3" fillId="25" borderId="16" applyNumberFormat="0" applyFont="0" applyAlignment="0" applyProtection="0"/>
    <xf numFmtId="0" fontId="102" fillId="0" borderId="0" applyNumberFormat="0" applyFill="0" applyBorder="0" applyAlignment="0" applyProtection="0"/>
    <xf numFmtId="0" fontId="103" fillId="0" borderId="32" applyNumberFormat="0" applyFill="0" applyAlignment="0" applyProtection="0"/>
    <xf numFmtId="0" fontId="70" fillId="49" borderId="0" applyNumberFormat="0" applyBorder="0" applyAlignment="0" applyProtection="0"/>
    <xf numFmtId="0" fontId="70" fillId="28" borderId="0" applyNumberFormat="0" applyBorder="0" applyAlignment="0" applyProtection="0"/>
    <xf numFmtId="0" fontId="70" fillId="50" borderId="0" applyNumberFormat="0" applyBorder="0" applyAlignment="0" applyProtection="0"/>
    <xf numFmtId="0" fontId="70" fillId="31" borderId="0" applyNumberFormat="0" applyBorder="0" applyAlignment="0" applyProtection="0"/>
    <xf numFmtId="0" fontId="70" fillId="51" borderId="0" applyNumberFormat="0" applyBorder="0" applyAlignment="0" applyProtection="0"/>
    <xf numFmtId="0" fontId="70" fillId="34" borderId="0" applyNumberFormat="0" applyBorder="0" applyAlignment="0" applyProtection="0"/>
    <xf numFmtId="0" fontId="70" fillId="52" borderId="0" applyNumberFormat="0" applyBorder="0" applyAlignment="0" applyProtection="0"/>
    <xf numFmtId="0" fontId="70" fillId="37" borderId="0" applyNumberFormat="0" applyBorder="0" applyAlignment="0" applyProtection="0"/>
    <xf numFmtId="0" fontId="70" fillId="53" borderId="0" applyNumberFormat="0" applyBorder="0" applyAlignment="0" applyProtection="0"/>
    <xf numFmtId="0" fontId="70" fillId="40" borderId="0" applyNumberFormat="0" applyBorder="0" applyAlignment="0" applyProtection="0"/>
    <xf numFmtId="0" fontId="70" fillId="54" borderId="0" applyNumberFormat="0" applyBorder="0" applyAlignment="0" applyProtection="0"/>
    <xf numFmtId="0" fontId="70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43" fontId="9" fillId="0" borderId="0" applyFont="0" applyFill="0" applyBorder="0" applyAlignment="0" applyProtection="0"/>
    <xf numFmtId="0" fontId="89" fillId="0" borderId="0"/>
    <xf numFmtId="0" fontId="89" fillId="0" borderId="0"/>
    <xf numFmtId="0" fontId="112" fillId="0" borderId="0" applyNumberFormat="0" applyFill="0" applyBorder="0" applyAlignment="0" applyProtection="0"/>
    <xf numFmtId="174" fontId="9" fillId="0" borderId="0" applyFont="0" applyFill="0" applyBorder="0" applyAlignment="0" applyProtection="0"/>
    <xf numFmtId="0" fontId="49" fillId="0" borderId="0">
      <alignment horizontal="left" vertical="top" wrapText="1"/>
    </xf>
    <xf numFmtId="0" fontId="7" fillId="0" borderId="0"/>
    <xf numFmtId="0" fontId="7" fillId="0" borderId="0"/>
    <xf numFmtId="0" fontId="49" fillId="0" borderId="0">
      <alignment horizontal="left" vertical="top" wrapText="1"/>
    </xf>
    <xf numFmtId="0" fontId="1" fillId="0" borderId="0"/>
  </cellStyleXfs>
  <cellXfs count="625">
    <xf numFmtId="0" fontId="0" fillId="0" borderId="0" xfId="0"/>
    <xf numFmtId="0" fontId="28" fillId="0" borderId="0" xfId="0" applyFont="1"/>
    <xf numFmtId="0" fontId="28" fillId="0" borderId="0" xfId="0" applyFont="1" applyAlignment="1">
      <alignment horizontal="centerContinuous"/>
    </xf>
    <xf numFmtId="0" fontId="28" fillId="0" borderId="0" xfId="0" applyFont="1" applyAlignment="1">
      <alignment horizontal="center"/>
    </xf>
    <xf numFmtId="167" fontId="28" fillId="0" borderId="17" xfId="89" applyFont="1" applyFill="1" applyBorder="1" applyAlignment="1">
      <alignment horizontal="center" vertical="center"/>
    </xf>
    <xf numFmtId="0" fontId="28" fillId="0" borderId="0" xfId="0" applyFont="1" applyAlignment="1">
      <alignment horizontal="right"/>
    </xf>
    <xf numFmtId="0" fontId="28" fillId="0" borderId="20" xfId="0" applyFont="1" applyBorder="1" applyAlignment="1">
      <alignment horizontal="left" vertical="top" wrapText="1"/>
    </xf>
    <xf numFmtId="0" fontId="28" fillId="0" borderId="20" xfId="0" applyFont="1" applyBorder="1" applyAlignment="1">
      <alignment horizontal="left" vertical="center" wrapText="1"/>
    </xf>
    <xf numFmtId="0" fontId="75" fillId="0" borderId="20" xfId="0" applyFont="1" applyBorder="1" applyAlignment="1">
      <alignment vertical="top" wrapText="1"/>
    </xf>
    <xf numFmtId="0" fontId="81" fillId="0" borderId="20" xfId="0" applyFont="1" applyBorder="1" applyAlignment="1">
      <alignment horizontal="left" vertical="top" wrapText="1"/>
    </xf>
    <xf numFmtId="0" fontId="75" fillId="0" borderId="20" xfId="0" applyFont="1" applyBorder="1" applyAlignment="1">
      <alignment horizontal="left" vertical="top" wrapText="1"/>
    </xf>
    <xf numFmtId="0" fontId="75" fillId="0" borderId="0" xfId="0" applyFont="1"/>
    <xf numFmtId="0" fontId="75" fillId="0" borderId="0" xfId="0" applyFont="1" applyAlignment="1">
      <alignment horizontal="center" vertical="center" wrapText="1"/>
    </xf>
    <xf numFmtId="168" fontId="28" fillId="0" borderId="20" xfId="187" applyNumberFormat="1" applyFont="1" applyFill="1" applyBorder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168" fontId="28" fillId="0" borderId="20" xfId="188" applyNumberFormat="1" applyFont="1" applyFill="1" applyBorder="1"/>
    <xf numFmtId="168" fontId="28" fillId="0" borderId="0" xfId="188" applyNumberFormat="1" applyFont="1" applyFill="1" applyBorder="1"/>
    <xf numFmtId="167" fontId="72" fillId="0" borderId="22" xfId="0" applyNumberFormat="1" applyFont="1" applyBorder="1" applyAlignment="1">
      <alignment horizontal="center" vertical="top" wrapText="1"/>
    </xf>
    <xf numFmtId="0" fontId="28" fillId="0" borderId="0" xfId="0" applyFont="1" applyAlignment="1">
      <alignment horizontal="center" vertical="top" wrapText="1"/>
    </xf>
    <xf numFmtId="0" fontId="28" fillId="0" borderId="2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75" fillId="0" borderId="20" xfId="0" applyFont="1" applyBorder="1" applyAlignment="1">
      <alignment horizontal="center" vertical="top" wrapText="1"/>
    </xf>
    <xf numFmtId="0" fontId="75" fillId="0" borderId="0" xfId="0" applyFont="1" applyAlignment="1">
      <alignment vertical="top" wrapText="1"/>
    </xf>
    <xf numFmtId="0" fontId="75" fillId="0" borderId="20" xfId="0" applyFont="1" applyBorder="1" applyAlignment="1">
      <alignment horizontal="center" vertical="center" wrapText="1"/>
    </xf>
    <xf numFmtId="0" fontId="75" fillId="0" borderId="20" xfId="0" applyFont="1" applyBorder="1" applyAlignment="1">
      <alignment vertical="center" wrapText="1"/>
    </xf>
    <xf numFmtId="0" fontId="75" fillId="0" borderId="0" xfId="0" applyFont="1" applyAlignment="1">
      <alignment vertical="center" wrapText="1"/>
    </xf>
    <xf numFmtId="0" fontId="28" fillId="0" borderId="20" xfId="0" applyFont="1" applyBorder="1" applyAlignment="1">
      <alignment vertical="center" wrapText="1"/>
    </xf>
    <xf numFmtId="0" fontId="28" fillId="0" borderId="20" xfId="0" applyFont="1" applyBorder="1"/>
    <xf numFmtId="0" fontId="75" fillId="0" borderId="0" xfId="0" applyFont="1" applyAlignment="1">
      <alignment horizontal="center" vertical="center"/>
    </xf>
    <xf numFmtId="168" fontId="28" fillId="0" borderId="20" xfId="248" applyNumberFormat="1" applyFont="1" applyFill="1" applyBorder="1" applyAlignment="1">
      <alignment horizontal="center" vertical="center"/>
    </xf>
    <xf numFmtId="168" fontId="75" fillId="0" borderId="20" xfId="18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28" fillId="0" borderId="20" xfId="204" applyFont="1" applyBorder="1" applyAlignment="1">
      <alignment horizontal="center" vertical="center" wrapText="1"/>
    </xf>
    <xf numFmtId="0" fontId="72" fillId="0" borderId="20" xfId="0" applyFont="1" applyBorder="1" applyAlignment="1">
      <alignment horizontal="left" vertical="center" wrapText="1"/>
    </xf>
    <xf numFmtId="168" fontId="75" fillId="0" borderId="0" xfId="187" applyNumberFormat="1" applyFont="1" applyFill="1" applyBorder="1" applyAlignment="1">
      <alignment horizontal="center" vertical="center" wrapText="1"/>
    </xf>
    <xf numFmtId="0" fontId="28" fillId="0" borderId="20" xfId="251" applyFont="1" applyFill="1" applyBorder="1" applyAlignment="1">
      <alignment horizontal="center" vertical="center"/>
    </xf>
    <xf numFmtId="168" fontId="75" fillId="0" borderId="20" xfId="187" applyNumberFormat="1" applyFont="1" applyFill="1" applyBorder="1" applyAlignment="1">
      <alignment vertical="center" wrapText="1"/>
    </xf>
    <xf numFmtId="173" fontId="28" fillId="0" borderId="20" xfId="187" applyNumberFormat="1" applyFont="1" applyFill="1" applyBorder="1" applyAlignment="1">
      <alignment horizontal="center" vertical="center"/>
    </xf>
    <xf numFmtId="168" fontId="75" fillId="0" borderId="20" xfId="252" applyNumberFormat="1" applyFont="1" applyFill="1" applyBorder="1" applyAlignment="1">
      <alignment vertical="center" wrapText="1"/>
    </xf>
    <xf numFmtId="0" fontId="28" fillId="0" borderId="20" xfId="253" applyFont="1" applyBorder="1">
      <alignment horizontal="left" vertical="top" wrapText="1"/>
    </xf>
    <xf numFmtId="0" fontId="81" fillId="0" borderId="20" xfId="253" applyFont="1" applyBorder="1">
      <alignment horizontal="left" vertical="top" wrapText="1"/>
    </xf>
    <xf numFmtId="167" fontId="75" fillId="0" borderId="20" xfId="89" applyFont="1" applyFill="1" applyBorder="1" applyAlignment="1">
      <alignment horizontal="center" vertical="center"/>
    </xf>
    <xf numFmtId="167" fontId="28" fillId="0" borderId="20" xfId="89" applyFont="1" applyFill="1" applyBorder="1" applyAlignment="1">
      <alignment horizontal="center" vertical="center"/>
    </xf>
    <xf numFmtId="173" fontId="28" fillId="0" borderId="20" xfId="188" applyNumberFormat="1" applyFont="1" applyFill="1" applyBorder="1"/>
    <xf numFmtId="167" fontId="81" fillId="0" borderId="20" xfId="89" applyFont="1" applyFill="1" applyBorder="1">
      <alignment horizontal="right" vertical="top"/>
    </xf>
    <xf numFmtId="2" fontId="28" fillId="0" borderId="20" xfId="89" applyNumberFormat="1" applyFont="1" applyFill="1" applyBorder="1">
      <alignment horizontal="right" vertical="top"/>
    </xf>
    <xf numFmtId="167" fontId="75" fillId="0" borderId="20" xfId="89" applyFont="1" applyFill="1" applyBorder="1" applyAlignment="1">
      <alignment horizontal="right" vertical="center"/>
    </xf>
    <xf numFmtId="167" fontId="28" fillId="0" borderId="20" xfId="89" applyFont="1" applyFill="1" applyBorder="1">
      <alignment horizontal="right" vertical="top"/>
    </xf>
    <xf numFmtId="0" fontId="80" fillId="55" borderId="47" xfId="0" applyFont="1" applyFill="1" applyBorder="1" applyAlignment="1">
      <alignment horizontal="center" vertical="center" wrapText="1"/>
    </xf>
    <xf numFmtId="0" fontId="80" fillId="0" borderId="47" xfId="0" applyFont="1" applyBorder="1" applyAlignment="1">
      <alignment horizontal="center" vertical="center"/>
    </xf>
    <xf numFmtId="0" fontId="80" fillId="0" borderId="47" xfId="0" applyFont="1" applyBorder="1"/>
    <xf numFmtId="0" fontId="80" fillId="0" borderId="47" xfId="0" applyFont="1" applyBorder="1" applyAlignment="1">
      <alignment vertical="center" wrapText="1"/>
    </xf>
    <xf numFmtId="0" fontId="72" fillId="0" borderId="11" xfId="0" applyFont="1" applyBorder="1"/>
    <xf numFmtId="0" fontId="72" fillId="0" borderId="47" xfId="0" applyFont="1" applyBorder="1"/>
    <xf numFmtId="167" fontId="72" fillId="0" borderId="47" xfId="0" applyNumberFormat="1" applyFont="1" applyBorder="1" applyAlignment="1">
      <alignment horizontal="center" vertical="top" wrapText="1"/>
    </xf>
    <xf numFmtId="0" fontId="72" fillId="0" borderId="47" xfId="0" applyFont="1" applyBorder="1" applyAlignment="1">
      <alignment horizontal="left" vertical="center" wrapText="1" indent="1"/>
    </xf>
    <xf numFmtId="0" fontId="72" fillId="0" borderId="47" xfId="0" applyFont="1" applyBorder="1" applyAlignment="1">
      <alignment horizontal="left" vertical="center" wrapText="1" indent="3"/>
    </xf>
    <xf numFmtId="168" fontId="75" fillId="0" borderId="20" xfId="187" applyNumberFormat="1" applyFont="1" applyFill="1" applyBorder="1" applyAlignment="1">
      <alignment horizontal="left" vertical="top" wrapText="1"/>
    </xf>
    <xf numFmtId="0" fontId="28" fillId="0" borderId="47" xfId="0" applyFont="1" applyBorder="1" applyAlignment="1">
      <alignment horizontal="center" vertical="center" wrapText="1"/>
    </xf>
    <xf numFmtId="168" fontId="28" fillId="0" borderId="39" xfId="95" applyNumberFormat="1" applyFont="1" applyFill="1" applyBorder="1" applyAlignment="1">
      <alignment horizontal="center" vertical="center" wrapText="1"/>
    </xf>
    <xf numFmtId="168" fontId="28" fillId="0" borderId="47" xfId="188" applyNumberFormat="1" applyFont="1" applyFill="1" applyBorder="1"/>
    <xf numFmtId="168" fontId="75" fillId="0" borderId="0" xfId="188" applyNumberFormat="1" applyFont="1" applyFill="1" applyBorder="1"/>
    <xf numFmtId="167" fontId="75" fillId="0" borderId="20" xfId="89" applyFont="1" applyFill="1" applyBorder="1" applyAlignment="1">
      <alignment vertical="center"/>
    </xf>
    <xf numFmtId="167" fontId="28" fillId="0" borderId="20" xfId="89" applyFont="1" applyFill="1" applyBorder="1" applyAlignment="1">
      <alignment vertical="center"/>
    </xf>
    <xf numFmtId="168" fontId="28" fillId="0" borderId="0" xfId="187" applyNumberFormat="1" applyFont="1" applyFill="1" applyBorder="1" applyAlignment="1">
      <alignment horizontal="center" vertical="center" wrapText="1"/>
    </xf>
    <xf numFmtId="167" fontId="72" fillId="0" borderId="20" xfId="89" applyFont="1" applyFill="1" applyBorder="1">
      <alignment horizontal="right" vertical="top"/>
    </xf>
    <xf numFmtId="177" fontId="28" fillId="0" borderId="20" xfId="188" applyNumberFormat="1" applyFont="1" applyFill="1" applyBorder="1" applyAlignment="1">
      <alignment horizontal="center" vertical="top"/>
    </xf>
    <xf numFmtId="168" fontId="28" fillId="0" borderId="47" xfId="252" applyNumberFormat="1" applyFont="1" applyFill="1" applyBorder="1" applyAlignment="1">
      <alignment vertical="center" wrapText="1"/>
    </xf>
    <xf numFmtId="168" fontId="28" fillId="0" borderId="47" xfId="187" applyNumberFormat="1" applyFont="1" applyFill="1" applyBorder="1" applyAlignment="1">
      <alignment vertical="center" wrapText="1"/>
    </xf>
    <xf numFmtId="168" fontId="28" fillId="0" borderId="47" xfId="187" applyNumberFormat="1" applyFont="1" applyFill="1" applyBorder="1" applyAlignment="1">
      <alignment horizontal="center" vertical="center"/>
    </xf>
    <xf numFmtId="173" fontId="28" fillId="0" borderId="47" xfId="187" applyNumberFormat="1" applyFont="1" applyFill="1" applyBorder="1" applyAlignment="1">
      <alignment horizontal="center" vertical="center"/>
    </xf>
    <xf numFmtId="167" fontId="28" fillId="0" borderId="47" xfId="89" applyFont="1" applyFill="1" applyBorder="1">
      <alignment horizontal="right" vertical="top"/>
    </xf>
    <xf numFmtId="179" fontId="28" fillId="0" borderId="20" xfId="89" applyNumberFormat="1" applyFont="1" applyFill="1" applyBorder="1" applyAlignment="1">
      <alignment horizontal="center" vertical="top"/>
    </xf>
    <xf numFmtId="168" fontId="80" fillId="0" borderId="20" xfId="187" applyNumberFormat="1" applyFont="1" applyFill="1" applyBorder="1" applyAlignment="1">
      <alignment horizontal="left" vertical="center" wrapText="1"/>
    </xf>
    <xf numFmtId="168" fontId="75" fillId="0" borderId="20" xfId="187" applyNumberFormat="1" applyFont="1" applyFill="1" applyBorder="1" applyAlignment="1">
      <alignment horizontal="right" vertical="top" wrapText="1"/>
    </xf>
    <xf numFmtId="167" fontId="75" fillId="0" borderId="0" xfId="89" applyFont="1" applyFill="1" applyBorder="1" applyAlignment="1">
      <alignment vertical="center"/>
    </xf>
    <xf numFmtId="167" fontId="75" fillId="0" borderId="47" xfId="89" applyFont="1" applyFill="1" applyBorder="1" applyAlignment="1">
      <alignment vertical="center"/>
    </xf>
    <xf numFmtId="180" fontId="75" fillId="0" borderId="20" xfId="188" applyNumberFormat="1" applyFont="1" applyFill="1" applyBorder="1" applyAlignment="1">
      <alignment vertical="center"/>
    </xf>
    <xf numFmtId="180" fontId="75" fillId="0" borderId="47" xfId="188" applyNumberFormat="1" applyFont="1" applyFill="1" applyBorder="1" applyAlignment="1">
      <alignment vertical="center"/>
    </xf>
    <xf numFmtId="0" fontId="28" fillId="0" borderId="0" xfId="0" applyFont="1" applyAlignment="1">
      <alignment horizontal="left" vertical="top" wrapText="1"/>
    </xf>
    <xf numFmtId="0" fontId="28" fillId="0" borderId="20" xfId="0" applyFont="1" applyBorder="1" applyAlignment="1">
      <alignment horizontal="center" vertical="top" wrapText="1"/>
    </xf>
    <xf numFmtId="0" fontId="75" fillId="0" borderId="20" xfId="0" applyFont="1" applyBorder="1" applyAlignment="1">
      <alignment horizontal="left" vertical="center" wrapText="1"/>
    </xf>
    <xf numFmtId="0" fontId="81" fillId="0" borderId="20" xfId="0" applyFont="1" applyBorder="1" applyAlignment="1">
      <alignment horizontal="left" vertical="center" wrapText="1"/>
    </xf>
    <xf numFmtId="0" fontId="75" fillId="0" borderId="47" xfId="0" applyFont="1" applyBorder="1" applyAlignment="1">
      <alignment horizontal="left" vertical="top" wrapText="1"/>
    </xf>
    <xf numFmtId="0" fontId="28" fillId="0" borderId="47" xfId="0" applyFont="1" applyBorder="1" applyAlignment="1">
      <alignment horizontal="left" vertical="top" wrapText="1"/>
    </xf>
    <xf numFmtId="0" fontId="80" fillId="0" borderId="0" xfId="0" applyFont="1"/>
    <xf numFmtId="172" fontId="75" fillId="0" borderId="0" xfId="0" applyNumberFormat="1" applyFont="1" applyAlignment="1">
      <alignment vertical="center" wrapText="1"/>
    </xf>
    <xf numFmtId="0" fontId="80" fillId="0" borderId="0" xfId="0" applyFont="1" applyAlignment="1">
      <alignment horizontal="left" vertical="top" wrapText="1"/>
    </xf>
    <xf numFmtId="0" fontId="72" fillId="0" borderId="0" xfId="0" applyFont="1" applyAlignment="1">
      <alignment horizontal="right"/>
    </xf>
    <xf numFmtId="0" fontId="72" fillId="0" borderId="0" xfId="0" applyFont="1"/>
    <xf numFmtId="0" fontId="28" fillId="0" borderId="21" xfId="0" applyFont="1" applyBorder="1" applyAlignment="1">
      <alignment horizontal="center" vertical="top" wrapText="1"/>
    </xf>
    <xf numFmtId="0" fontId="28" fillId="0" borderId="22" xfId="0" applyFont="1" applyBorder="1" applyAlignment="1">
      <alignment horizontal="center" vertical="top" wrapText="1"/>
    </xf>
    <xf numFmtId="0" fontId="75" fillId="0" borderId="20" xfId="254" applyFont="1" applyBorder="1" applyAlignment="1">
      <alignment horizontal="center" vertical="center" wrapText="1"/>
    </xf>
    <xf numFmtId="172" fontId="75" fillId="0" borderId="0" xfId="0" applyNumberFormat="1" applyFont="1" applyAlignment="1">
      <alignment horizontal="center" vertical="center" wrapText="1"/>
    </xf>
    <xf numFmtId="0" fontId="72" fillId="0" borderId="20" xfId="0" applyFont="1" applyBorder="1"/>
    <xf numFmtId="0" fontId="72" fillId="0" borderId="20" xfId="0" applyFont="1" applyBorder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167" fontId="75" fillId="0" borderId="20" xfId="89" applyFont="1" applyFill="1" applyBorder="1">
      <alignment horizontal="right" vertical="top"/>
    </xf>
    <xf numFmtId="168" fontId="28" fillId="0" borderId="20" xfId="188" applyNumberFormat="1" applyFont="1" applyFill="1" applyBorder="1" applyAlignment="1">
      <alignment horizontal="right"/>
    </xf>
    <xf numFmtId="168" fontId="28" fillId="0" borderId="20" xfId="187" applyNumberFormat="1" applyFont="1" applyFill="1" applyBorder="1" applyAlignment="1">
      <alignment horizontal="center" vertical="center" wrapText="1"/>
    </xf>
    <xf numFmtId="167" fontId="28" fillId="0" borderId="10" xfId="89" applyFont="1" applyFill="1" applyBorder="1" applyAlignment="1">
      <alignment horizontal="center" vertical="center"/>
    </xf>
    <xf numFmtId="167" fontId="28" fillId="0" borderId="20" xfId="89" applyFont="1" applyFill="1" applyBorder="1" applyAlignment="1">
      <alignment horizontal="center" vertical="top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75" fillId="0" borderId="1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0" fontId="72" fillId="0" borderId="20" xfId="0" applyFont="1" applyBorder="1" applyAlignment="1">
      <alignment vertical="top" wrapText="1"/>
    </xf>
    <xf numFmtId="0" fontId="28" fillId="0" borderId="42" xfId="0" applyFont="1" applyBorder="1" applyAlignment="1">
      <alignment horizontal="left" vertical="top" wrapText="1"/>
    </xf>
    <xf numFmtId="0" fontId="28" fillId="0" borderId="42" xfId="0" applyFont="1" applyBorder="1" applyAlignment="1">
      <alignment horizontal="center" vertical="top" wrapText="1"/>
    </xf>
    <xf numFmtId="0" fontId="28" fillId="0" borderId="44" xfId="0" applyFont="1" applyBorder="1" applyAlignment="1">
      <alignment horizontal="left" vertical="top" wrapText="1"/>
    </xf>
    <xf numFmtId="0" fontId="28" fillId="0" borderId="44" xfId="0" applyFont="1" applyBorder="1" applyAlignment="1">
      <alignment horizontal="center" vertical="top" wrapText="1"/>
    </xf>
    <xf numFmtId="0" fontId="81" fillId="0" borderId="47" xfId="0" applyFont="1" applyBorder="1" applyAlignment="1">
      <alignment horizontal="left" vertical="top" wrapText="1"/>
    </xf>
    <xf numFmtId="0" fontId="75" fillId="0" borderId="20" xfId="178" applyFont="1" applyBorder="1">
      <alignment horizontal="left" vertical="top" wrapText="1"/>
    </xf>
    <xf numFmtId="0" fontId="28" fillId="0" borderId="20" xfId="178" applyFont="1" applyBorder="1">
      <alignment horizontal="left" vertical="top" wrapText="1"/>
    </xf>
    <xf numFmtId="0" fontId="81" fillId="0" borderId="20" xfId="178" applyFont="1" applyBorder="1">
      <alignment horizontal="left" vertical="top" wrapText="1"/>
    </xf>
    <xf numFmtId="167" fontId="28" fillId="0" borderId="20" xfId="178" applyNumberFormat="1" applyFont="1" applyBorder="1" applyAlignment="1">
      <alignment horizontal="center" vertical="top" wrapText="1"/>
    </xf>
    <xf numFmtId="0" fontId="28" fillId="0" borderId="20" xfId="0" applyFont="1" applyBorder="1" applyAlignment="1">
      <alignment vertical="top" wrapText="1"/>
    </xf>
    <xf numFmtId="0" fontId="80" fillId="0" borderId="20" xfId="0" applyFont="1" applyBorder="1" applyAlignment="1">
      <alignment vertical="top" wrapText="1"/>
    </xf>
    <xf numFmtId="0" fontId="72" fillId="0" borderId="20" xfId="0" applyFont="1" applyBorder="1" applyAlignment="1">
      <alignment horizontal="center" vertical="top" wrapText="1"/>
    </xf>
    <xf numFmtId="0" fontId="28" fillId="0" borderId="0" xfId="178" applyFont="1">
      <alignment horizontal="left" vertical="top" wrapText="1"/>
    </xf>
    <xf numFmtId="0" fontId="75" fillId="0" borderId="0" xfId="0" applyFont="1" applyAlignment="1">
      <alignment horizontal="left" vertical="top"/>
    </xf>
    <xf numFmtId="0" fontId="75" fillId="0" borderId="0" xfId="0" applyFont="1" applyAlignment="1">
      <alignment vertical="top"/>
    </xf>
    <xf numFmtId="0" fontId="80" fillId="0" borderId="0" xfId="0" applyFont="1" applyAlignment="1">
      <alignment horizontal="left"/>
    </xf>
    <xf numFmtId="183" fontId="28" fillId="0" borderId="20" xfId="188" applyNumberFormat="1" applyFont="1" applyFill="1" applyBorder="1" applyAlignment="1">
      <alignment horizontal="center" vertical="top"/>
    </xf>
    <xf numFmtId="167" fontId="75" fillId="0" borderId="20" xfId="89" applyFont="1" applyFill="1" applyBorder="1" applyAlignment="1">
      <alignment horizontal="center" vertical="top"/>
    </xf>
    <xf numFmtId="167" fontId="28" fillId="0" borderId="20" xfId="89" applyFont="1" applyFill="1" applyBorder="1" applyAlignment="1">
      <alignment vertical="top"/>
    </xf>
    <xf numFmtId="0" fontId="106" fillId="0" borderId="20" xfId="0" applyFont="1" applyBorder="1" applyAlignment="1">
      <alignment horizontal="left" vertical="top" wrapText="1"/>
    </xf>
    <xf numFmtId="173" fontId="75" fillId="0" borderId="20" xfId="187" applyNumberFormat="1" applyFont="1" applyFill="1" applyBorder="1" applyAlignment="1">
      <alignment horizontal="left" vertical="center" wrapText="1"/>
    </xf>
    <xf numFmtId="43" fontId="77" fillId="0" borderId="39" xfId="187" applyFont="1" applyFill="1" applyBorder="1" applyAlignment="1">
      <alignment vertical="center" wrapText="1"/>
    </xf>
    <xf numFmtId="0" fontId="28" fillId="0" borderId="22" xfId="0" applyFont="1" applyBorder="1" applyAlignment="1">
      <alignment horizontal="center" vertical="center" wrapText="1"/>
    </xf>
    <xf numFmtId="0" fontId="106" fillId="0" borderId="47" xfId="0" applyFont="1" applyBorder="1" applyAlignment="1">
      <alignment horizontal="left" vertical="top" wrapText="1"/>
    </xf>
    <xf numFmtId="168" fontId="75" fillId="0" borderId="47" xfId="205" applyNumberFormat="1" applyFont="1" applyFill="1" applyBorder="1" applyAlignment="1">
      <alignment horizontal="center" vertical="center" wrapText="1"/>
    </xf>
    <xf numFmtId="168" fontId="28" fillId="0" borderId="20" xfId="205" applyNumberFormat="1" applyFont="1" applyFill="1" applyBorder="1" applyAlignment="1">
      <alignment vertical="center" wrapText="1"/>
    </xf>
    <xf numFmtId="167" fontId="28" fillId="0" borderId="20" xfId="0" applyNumberFormat="1" applyFont="1" applyBorder="1" applyAlignment="1">
      <alignment horizontal="center" vertical="center" wrapText="1"/>
    </xf>
    <xf numFmtId="168" fontId="28" fillId="0" borderId="39" xfId="187" applyNumberFormat="1" applyFont="1" applyFill="1" applyBorder="1" applyAlignment="1">
      <alignment vertical="center" wrapText="1"/>
    </xf>
    <xf numFmtId="0" fontId="74" fillId="0" borderId="10" xfId="0" applyFont="1" applyBorder="1" applyAlignment="1">
      <alignment horizontal="center" vertical="center" wrapText="1"/>
    </xf>
    <xf numFmtId="0" fontId="74" fillId="0" borderId="0" xfId="0" applyFont="1"/>
    <xf numFmtId="0" fontId="28" fillId="0" borderId="10" xfId="0" applyFont="1" applyBorder="1" applyAlignment="1">
      <alignment horizontal="center"/>
    </xf>
    <xf numFmtId="0" fontId="75" fillId="0" borderId="10" xfId="0" applyFont="1" applyBorder="1" applyAlignment="1">
      <alignment horizontal="left" wrapText="1"/>
    </xf>
    <xf numFmtId="0" fontId="28" fillId="0" borderId="51" xfId="0" applyFont="1" applyBorder="1" applyAlignment="1">
      <alignment horizontal="left" vertical="top" wrapText="1"/>
    </xf>
    <xf numFmtId="0" fontId="28" fillId="0" borderId="51" xfId="0" applyFont="1" applyBorder="1" applyAlignment="1">
      <alignment horizontal="center" vertical="top" wrapText="1"/>
    </xf>
    <xf numFmtId="2" fontId="75" fillId="0" borderId="20" xfId="0" applyNumberFormat="1" applyFont="1" applyBorder="1" applyAlignment="1">
      <alignment horizontal="center" wrapText="1"/>
    </xf>
    <xf numFmtId="0" fontId="105" fillId="0" borderId="20" xfId="0" applyFont="1" applyBorder="1" applyAlignment="1">
      <alignment horizontal="left" vertical="top" wrapText="1"/>
    </xf>
    <xf numFmtId="0" fontId="77" fillId="0" borderId="47" xfId="0" applyFont="1" applyBorder="1" applyAlignment="1">
      <alignment horizontal="left" vertical="top" wrapText="1"/>
    </xf>
    <xf numFmtId="167" fontId="80" fillId="0" borderId="20" xfId="0" applyNumberFormat="1" applyFont="1" applyBorder="1" applyAlignment="1">
      <alignment horizontal="center" vertical="center"/>
    </xf>
    <xf numFmtId="0" fontId="105" fillId="0" borderId="47" xfId="0" applyFont="1" applyBorder="1" applyAlignment="1">
      <alignment horizontal="left" vertical="top" wrapText="1"/>
    </xf>
    <xf numFmtId="167" fontId="72" fillId="0" borderId="20" xfId="0" applyNumberFormat="1" applyFont="1" applyBorder="1" applyAlignment="1">
      <alignment horizontal="center" vertical="center"/>
    </xf>
    <xf numFmtId="167" fontId="72" fillId="0" borderId="0" xfId="0" applyNumberFormat="1" applyFont="1" applyAlignment="1">
      <alignment horizontal="left" vertical="top" wrapText="1"/>
    </xf>
    <xf numFmtId="0" fontId="28" fillId="0" borderId="20" xfId="178" applyFont="1" applyBorder="1" applyAlignment="1">
      <alignment horizontal="center" vertical="top"/>
    </xf>
    <xf numFmtId="167" fontId="28" fillId="0" borderId="20" xfId="178" applyNumberFormat="1" applyFont="1" applyBorder="1" applyAlignment="1">
      <alignment horizontal="center" vertical="top"/>
    </xf>
    <xf numFmtId="0" fontId="77" fillId="0" borderId="20" xfId="0" applyFont="1" applyBorder="1" applyAlignment="1">
      <alignment horizontal="left" vertical="top" wrapText="1"/>
    </xf>
    <xf numFmtId="167" fontId="75" fillId="0" borderId="20" xfId="178" applyNumberFormat="1" applyFont="1" applyBorder="1" applyAlignment="1">
      <alignment horizontal="center" vertical="center" wrapText="1"/>
    </xf>
    <xf numFmtId="0" fontId="77" fillId="0" borderId="20" xfId="178" applyFont="1" applyBorder="1">
      <alignment horizontal="left" vertical="top" wrapText="1"/>
    </xf>
    <xf numFmtId="167" fontId="28" fillId="0" borderId="20" xfId="178" applyNumberFormat="1" applyFont="1" applyBorder="1" applyAlignment="1">
      <alignment horizontal="center" vertical="center" wrapText="1"/>
    </xf>
    <xf numFmtId="39" fontId="72" fillId="0" borderId="0" xfId="0" applyNumberFormat="1" applyFont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28" fillId="0" borderId="20" xfId="0" applyFont="1" applyBorder="1" applyAlignment="1">
      <alignment vertical="center"/>
    </xf>
    <xf numFmtId="0" fontId="28" fillId="0" borderId="10" xfId="0" applyFont="1" applyBorder="1" applyAlignment="1">
      <alignment vertical="center" wrapText="1"/>
    </xf>
    <xf numFmtId="167" fontId="28" fillId="0" borderId="10" xfId="0" applyNumberFormat="1" applyFont="1" applyBorder="1" applyAlignment="1">
      <alignment horizontal="center" vertical="center" wrapText="1"/>
    </xf>
    <xf numFmtId="164" fontId="28" fillId="0" borderId="0" xfId="188" applyFont="1" applyFill="1"/>
    <xf numFmtId="49" fontId="75" fillId="0" borderId="20" xfId="0" applyNumberFormat="1" applyFont="1" applyBorder="1" applyAlignment="1">
      <alignment horizontal="center" wrapText="1"/>
    </xf>
    <xf numFmtId="0" fontId="75" fillId="0" borderId="20" xfId="0" applyFont="1" applyBorder="1" applyAlignment="1">
      <alignment vertical="center"/>
    </xf>
    <xf numFmtId="0" fontId="75" fillId="0" borderId="20" xfId="0" applyFont="1" applyBorder="1" applyAlignment="1">
      <alignment horizontal="center"/>
    </xf>
    <xf numFmtId="167" fontId="28" fillId="0" borderId="20" xfId="0" applyNumberFormat="1" applyFont="1" applyBorder="1" applyAlignment="1">
      <alignment horizontal="center"/>
    </xf>
    <xf numFmtId="164" fontId="28" fillId="0" borderId="20" xfId="188" applyFont="1" applyFill="1" applyBorder="1" applyAlignment="1">
      <alignment horizontal="center"/>
    </xf>
    <xf numFmtId="1" fontId="88" fillId="0" borderId="20" xfId="0" applyNumberFormat="1" applyFont="1" applyBorder="1" applyAlignment="1">
      <alignment vertical="center" shrinkToFit="1"/>
    </xf>
    <xf numFmtId="1" fontId="88" fillId="0" borderId="20" xfId="0" applyNumberFormat="1" applyFont="1" applyBorder="1" applyAlignment="1">
      <alignment horizontal="center" vertical="top" shrinkToFit="1"/>
    </xf>
    <xf numFmtId="0" fontId="28" fillId="0" borderId="20" xfId="0" applyFont="1" applyBorder="1" applyAlignment="1">
      <alignment horizontal="center"/>
    </xf>
    <xf numFmtId="181" fontId="80" fillId="0" borderId="0" xfId="0" applyNumberFormat="1" applyFont="1" applyAlignment="1">
      <alignment horizontal="left" vertical="top" wrapText="1"/>
    </xf>
    <xf numFmtId="167" fontId="28" fillId="0" borderId="0" xfId="0" applyNumberFormat="1" applyFont="1" applyAlignment="1">
      <alignment horizontal="left" vertical="top"/>
    </xf>
    <xf numFmtId="0" fontId="82" fillId="0" borderId="0" xfId="185" applyFont="1"/>
    <xf numFmtId="0" fontId="75" fillId="0" borderId="20" xfId="185" applyFont="1" applyBorder="1" applyAlignment="1">
      <alignment vertical="top" wrapText="1"/>
    </xf>
    <xf numFmtId="0" fontId="75" fillId="0" borderId="0" xfId="185" applyFont="1" applyAlignment="1">
      <alignment vertical="top" wrapText="1"/>
    </xf>
    <xf numFmtId="0" fontId="81" fillId="0" borderId="20" xfId="185" applyFont="1" applyBorder="1" applyAlignment="1">
      <alignment horizontal="left" vertical="top" wrapText="1"/>
    </xf>
    <xf numFmtId="0" fontId="81" fillId="0" borderId="22" xfId="185" applyFont="1" applyBorder="1" applyAlignment="1">
      <alignment horizontal="left" vertical="top" wrapText="1"/>
    </xf>
    <xf numFmtId="0" fontId="81" fillId="0" borderId="0" xfId="185" applyFont="1" applyAlignment="1">
      <alignment horizontal="left" vertical="top" wrapText="1"/>
    </xf>
    <xf numFmtId="0" fontId="75" fillId="0" borderId="0" xfId="185" applyFont="1" applyAlignment="1">
      <alignment vertical="top"/>
    </xf>
    <xf numFmtId="0" fontId="113" fillId="0" borderId="20" xfId="0" applyFont="1" applyBorder="1" applyAlignment="1">
      <alignment horizontal="left" vertical="top" wrapText="1"/>
    </xf>
    <xf numFmtId="0" fontId="28" fillId="0" borderId="49" xfId="0" applyFont="1" applyBorder="1" applyAlignment="1">
      <alignment horizontal="center" vertical="top" wrapText="1"/>
    </xf>
    <xf numFmtId="49" fontId="28" fillId="0" borderId="49" xfId="0" applyNumberFormat="1" applyFont="1" applyBorder="1" applyAlignment="1">
      <alignment horizontal="center" vertical="center" wrapText="1"/>
    </xf>
    <xf numFmtId="0" fontId="81" fillId="0" borderId="49" xfId="178" applyFont="1" applyBorder="1">
      <alignment horizontal="left" vertical="top" wrapText="1"/>
    </xf>
    <xf numFmtId="0" fontId="81" fillId="0" borderId="49" xfId="185" applyFont="1" applyBorder="1" applyAlignment="1">
      <alignment horizontal="center" wrapText="1"/>
    </xf>
    <xf numFmtId="0" fontId="28" fillId="0" borderId="20" xfId="185" applyFont="1" applyBorder="1" applyAlignment="1">
      <alignment vertical="top" wrapText="1"/>
    </xf>
    <xf numFmtId="0" fontId="28" fillId="0" borderId="23" xfId="185" applyFont="1" applyBorder="1" applyAlignment="1">
      <alignment vertical="top" wrapText="1"/>
    </xf>
    <xf numFmtId="0" fontId="28" fillId="0" borderId="20" xfId="185" applyFont="1" applyBorder="1" applyAlignment="1">
      <alignment wrapText="1"/>
    </xf>
    <xf numFmtId="0" fontId="28" fillId="0" borderId="34" xfId="185" applyFont="1" applyBorder="1" applyAlignment="1">
      <alignment vertical="top" wrapText="1"/>
    </xf>
    <xf numFmtId="0" fontId="28" fillId="0" borderId="11" xfId="185" applyFont="1" applyBorder="1" applyAlignment="1">
      <alignment vertical="top" wrapText="1"/>
    </xf>
    <xf numFmtId="0" fontId="28" fillId="0" borderId="11" xfId="185" applyFont="1" applyBorder="1" applyAlignment="1">
      <alignment horizontal="center" vertical="top" wrapText="1"/>
    </xf>
    <xf numFmtId="0" fontId="28" fillId="0" borderId="21" xfId="185" applyFont="1" applyBorder="1" applyAlignment="1">
      <alignment horizontal="left"/>
    </xf>
    <xf numFmtId="0" fontId="28" fillId="0" borderId="22" xfId="185" applyFont="1" applyBorder="1" applyAlignment="1">
      <alignment vertical="center"/>
    </xf>
    <xf numFmtId="0" fontId="28" fillId="0" borderId="21" xfId="185" applyFont="1" applyBorder="1" applyAlignment="1">
      <alignment horizontal="left" vertical="top"/>
    </xf>
    <xf numFmtId="0" fontId="28" fillId="0" borderId="22" xfId="185" applyFont="1" applyBorder="1" applyAlignment="1">
      <alignment horizontal="left" vertical="top"/>
    </xf>
    <xf numFmtId="0" fontId="28" fillId="0" borderId="20" xfId="185" applyFont="1" applyBorder="1" applyAlignment="1">
      <alignment horizontal="left" vertical="top"/>
    </xf>
    <xf numFmtId="0" fontId="28" fillId="0" borderId="37" xfId="0" applyFont="1" applyBorder="1" applyAlignment="1">
      <alignment horizontal="center" vertical="top" wrapText="1"/>
    </xf>
    <xf numFmtId="0" fontId="28" fillId="0" borderId="39" xfId="0" applyFont="1" applyBorder="1" applyAlignment="1">
      <alignment horizontal="left" vertical="top" wrapText="1"/>
    </xf>
    <xf numFmtId="0" fontId="28" fillId="0" borderId="21" xfId="0" applyFont="1" applyBorder="1" applyAlignment="1">
      <alignment vertical="center" wrapText="1"/>
    </xf>
    <xf numFmtId="172" fontId="28" fillId="0" borderId="20" xfId="0" applyNumberFormat="1" applyFont="1" applyBorder="1" applyAlignment="1">
      <alignment horizontal="center" vertical="center" wrapText="1"/>
    </xf>
    <xf numFmtId="0" fontId="28" fillId="0" borderId="20" xfId="255" applyFont="1" applyBorder="1" applyAlignment="1">
      <alignment horizontal="center" vertical="center"/>
    </xf>
    <xf numFmtId="0" fontId="84" fillId="0" borderId="20" xfId="0" applyFont="1" applyBorder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72" fillId="0" borderId="47" xfId="0" applyFont="1" applyBorder="1" applyAlignment="1">
      <alignment horizontal="left" vertical="top" wrapText="1"/>
    </xf>
    <xf numFmtId="167" fontId="28" fillId="0" borderId="0" xfId="0" applyNumberFormat="1" applyFont="1" applyAlignment="1">
      <alignment horizontal="right" vertical="top"/>
    </xf>
    <xf numFmtId="49" fontId="28" fillId="0" borderId="20" xfId="0" applyNumberFormat="1" applyFont="1" applyBorder="1" applyAlignment="1">
      <alignment horizontal="center" vertical="center" wrapText="1"/>
    </xf>
    <xf numFmtId="0" fontId="81" fillId="0" borderId="20" xfId="185" applyFont="1" applyBorder="1" applyAlignment="1">
      <alignment horizontal="center" wrapText="1"/>
    </xf>
    <xf numFmtId="0" fontId="28" fillId="0" borderId="17" xfId="0" applyFont="1" applyBorder="1" applyAlignment="1">
      <alignment horizontal="left" vertical="top" wrapText="1"/>
    </xf>
    <xf numFmtId="0" fontId="72" fillId="0" borderId="0" xfId="0" applyFont="1" applyAlignment="1">
      <alignment horizontal="center" vertical="center"/>
    </xf>
    <xf numFmtId="0" fontId="81" fillId="0" borderId="0" xfId="0" applyFont="1" applyAlignment="1">
      <alignment vertical="top" wrapText="1"/>
    </xf>
    <xf numFmtId="0" fontId="83" fillId="0" borderId="0" xfId="185" applyFont="1"/>
    <xf numFmtId="0" fontId="28" fillId="0" borderId="0" xfId="185" applyFont="1"/>
    <xf numFmtId="0" fontId="75" fillId="0" borderId="0" xfId="185" applyFont="1"/>
    <xf numFmtId="178" fontId="75" fillId="0" borderId="0" xfId="185" applyNumberFormat="1" applyFont="1"/>
    <xf numFmtId="0" fontId="75" fillId="0" borderId="17" xfId="0" applyFont="1" applyBorder="1" applyAlignment="1">
      <alignment horizontal="left" vertical="top" wrapText="1"/>
    </xf>
    <xf numFmtId="0" fontId="75" fillId="0" borderId="17" xfId="0" applyFont="1" applyBorder="1" applyAlignment="1">
      <alignment vertical="top" wrapText="1"/>
    </xf>
    <xf numFmtId="0" fontId="28" fillId="0" borderId="0" xfId="0" applyFont="1" applyAlignment="1">
      <alignment vertical="top" wrapText="1"/>
    </xf>
    <xf numFmtId="0" fontId="28" fillId="0" borderId="17" xfId="0" applyFont="1" applyBorder="1" applyAlignment="1">
      <alignment vertical="top" wrapText="1"/>
    </xf>
    <xf numFmtId="167" fontId="28" fillId="0" borderId="0" xfId="0" applyNumberFormat="1" applyFont="1" applyAlignment="1">
      <alignment horizontal="left" vertical="top" wrapText="1"/>
    </xf>
    <xf numFmtId="37" fontId="28" fillId="0" borderId="20" xfId="0" applyNumberFormat="1" applyFont="1" applyBorder="1" applyAlignment="1">
      <alignment horizontal="center" vertical="center" wrapText="1"/>
    </xf>
    <xf numFmtId="167" fontId="28" fillId="0" borderId="17" xfId="0" applyNumberFormat="1" applyFont="1" applyBorder="1" applyAlignment="1">
      <alignment horizontal="center" vertical="center" wrapText="1"/>
    </xf>
    <xf numFmtId="0" fontId="28" fillId="0" borderId="20" xfId="253" applyFont="1" applyBorder="1" applyAlignment="1">
      <alignment horizontal="center" vertical="top" wrapText="1"/>
    </xf>
    <xf numFmtId="0" fontId="28" fillId="0" borderId="0" xfId="203" applyFont="1"/>
    <xf numFmtId="0" fontId="28" fillId="0" borderId="0" xfId="203" applyFont="1" applyAlignment="1">
      <alignment horizontal="center" vertical="center"/>
    </xf>
    <xf numFmtId="49" fontId="28" fillId="0" borderId="0" xfId="0" applyNumberFormat="1" applyFont="1" applyAlignment="1">
      <alignment horizontal="right"/>
    </xf>
    <xf numFmtId="0" fontId="28" fillId="0" borderId="0" xfId="203" applyFont="1" applyAlignment="1">
      <alignment horizontal="left" vertical="center"/>
    </xf>
    <xf numFmtId="0" fontId="28" fillId="0" borderId="0" xfId="203" applyFont="1" applyAlignment="1">
      <alignment horizontal="center" wrapText="1"/>
    </xf>
    <xf numFmtId="0" fontId="28" fillId="0" borderId="0" xfId="203" applyFont="1" applyAlignment="1">
      <alignment horizontal="center" vertical="center" wrapText="1"/>
    </xf>
    <xf numFmtId="0" fontId="87" fillId="0" borderId="20" xfId="0" applyFont="1" applyBorder="1" applyAlignment="1">
      <alignment vertical="center" wrapText="1"/>
    </xf>
    <xf numFmtId="175" fontId="28" fillId="0" borderId="20" xfId="204" applyNumberFormat="1" applyFont="1" applyBorder="1" applyAlignment="1">
      <alignment horizontal="center" vertical="center" wrapText="1"/>
    </xf>
    <xf numFmtId="0" fontId="28" fillId="0" borderId="0" xfId="204" applyFont="1" applyAlignment="1">
      <alignment horizontal="left" vertical="top" wrapText="1"/>
    </xf>
    <xf numFmtId="0" fontId="87" fillId="0" borderId="11" xfId="0" applyFont="1" applyBorder="1" applyAlignment="1">
      <alignment vertical="center" wrapText="1"/>
    </xf>
    <xf numFmtId="166" fontId="28" fillId="0" borderId="22" xfId="203" applyNumberFormat="1" applyFont="1" applyBorder="1" applyAlignment="1">
      <alignment horizontal="center" vertical="center" wrapText="1"/>
    </xf>
    <xf numFmtId="166" fontId="75" fillId="0" borderId="22" xfId="203" applyNumberFormat="1" applyFont="1" applyBorder="1" applyAlignment="1">
      <alignment horizontal="center" vertical="center" wrapText="1"/>
    </xf>
    <xf numFmtId="168" fontId="28" fillId="0" borderId="20" xfId="205" applyNumberFormat="1" applyFont="1" applyFill="1" applyBorder="1" applyAlignment="1">
      <alignment horizontal="center" vertical="center" wrapText="1"/>
    </xf>
    <xf numFmtId="166" fontId="28" fillId="0" borderId="20" xfId="203" applyNumberFormat="1" applyFont="1" applyBorder="1" applyAlignment="1">
      <alignment horizontal="center" vertical="center" wrapText="1"/>
    </xf>
    <xf numFmtId="0" fontId="28" fillId="0" borderId="20" xfId="203" applyFont="1" applyBorder="1"/>
    <xf numFmtId="166" fontId="75" fillId="0" borderId="20" xfId="203" applyNumberFormat="1" applyFont="1" applyBorder="1" applyAlignment="1">
      <alignment horizontal="center" vertical="center" wrapText="1"/>
    </xf>
    <xf numFmtId="49" fontId="75" fillId="0" borderId="22" xfId="203" applyNumberFormat="1" applyFont="1" applyBorder="1" applyAlignment="1">
      <alignment horizontal="center" vertical="center" wrapText="1"/>
    </xf>
    <xf numFmtId="0" fontId="75" fillId="0" borderId="20" xfId="203" applyFont="1" applyBorder="1"/>
    <xf numFmtId="168" fontId="75" fillId="0" borderId="20" xfId="205" applyNumberFormat="1" applyFont="1" applyFill="1" applyBorder="1" applyAlignment="1">
      <alignment horizontal="center" vertical="center" wrapText="1"/>
    </xf>
    <xf numFmtId="0" fontId="75" fillId="0" borderId="0" xfId="203" applyFont="1"/>
    <xf numFmtId="0" fontId="88" fillId="0" borderId="20" xfId="0" applyFont="1" applyBorder="1" applyAlignment="1">
      <alignment horizontal="center" vertical="center" wrapText="1"/>
    </xf>
    <xf numFmtId="0" fontId="87" fillId="0" borderId="20" xfId="0" applyFont="1" applyBorder="1" applyAlignment="1">
      <alignment horizontal="left" vertical="center" wrapText="1"/>
    </xf>
    <xf numFmtId="168" fontId="72" fillId="0" borderId="20" xfId="0" applyNumberFormat="1" applyFont="1" applyBorder="1" applyAlignment="1">
      <alignment horizontal="center" vertical="center" wrapText="1"/>
    </xf>
    <xf numFmtId="49" fontId="28" fillId="0" borderId="20" xfId="203" applyNumberFormat="1" applyFont="1" applyBorder="1" applyAlignment="1">
      <alignment horizontal="left" vertical="center" wrapText="1"/>
    </xf>
    <xf numFmtId="0" fontId="28" fillId="0" borderId="20" xfId="203" applyFont="1" applyBorder="1" applyAlignment="1">
      <alignment horizontal="left" vertical="center" wrapText="1"/>
    </xf>
    <xf numFmtId="0" fontId="75" fillId="0" borderId="20" xfId="203" applyFont="1" applyBorder="1" applyAlignment="1">
      <alignment horizontal="center" vertical="center" wrapText="1"/>
    </xf>
    <xf numFmtId="43" fontId="28" fillId="0" borderId="0" xfId="203" applyNumberFormat="1" applyFont="1"/>
    <xf numFmtId="49" fontId="28" fillId="0" borderId="47" xfId="203" applyNumberFormat="1" applyFont="1" applyBorder="1" applyAlignment="1">
      <alignment horizontal="left" vertical="center" wrapText="1"/>
    </xf>
    <xf numFmtId="0" fontId="28" fillId="0" borderId="47" xfId="203" applyFont="1" applyBorder="1" applyAlignment="1">
      <alignment horizontal="left" vertical="center" wrapText="1"/>
    </xf>
    <xf numFmtId="0" fontId="75" fillId="0" borderId="47" xfId="203" applyFont="1" applyBorder="1" applyAlignment="1">
      <alignment horizontal="center" vertical="center" wrapText="1"/>
    </xf>
    <xf numFmtId="0" fontId="87" fillId="0" borderId="47" xfId="0" applyFont="1" applyBorder="1" applyAlignment="1">
      <alignment horizontal="left" vertical="center" wrapText="1"/>
    </xf>
    <xf numFmtId="168" fontId="28" fillId="0" borderId="47" xfId="203" applyNumberFormat="1" applyFont="1" applyBorder="1" applyAlignment="1">
      <alignment horizontal="center" vertical="center"/>
    </xf>
    <xf numFmtId="0" fontId="87" fillId="0" borderId="47" xfId="0" applyFont="1" applyBorder="1" applyAlignment="1">
      <alignment horizontal="center" vertical="center" wrapText="1"/>
    </xf>
    <xf numFmtId="0" fontId="72" fillId="0" borderId="47" xfId="0" applyFont="1" applyBorder="1" applyAlignment="1">
      <alignment horizontal="center" vertical="center" wrapText="1"/>
    </xf>
    <xf numFmtId="0" fontId="28" fillId="0" borderId="50" xfId="0" applyFont="1" applyBorder="1" applyAlignment="1">
      <alignment horizontal="center" vertical="center" wrapText="1"/>
    </xf>
    <xf numFmtId="0" fontId="72" fillId="0" borderId="47" xfId="249" applyFont="1" applyBorder="1" applyAlignment="1">
      <alignment horizontal="center" vertical="center" wrapText="1"/>
    </xf>
    <xf numFmtId="0" fontId="87" fillId="0" borderId="48" xfId="0" applyFont="1" applyBorder="1" applyAlignment="1">
      <alignment horizontal="center" vertical="center" wrapText="1"/>
    </xf>
    <xf numFmtId="0" fontId="108" fillId="0" borderId="47" xfId="0" applyFont="1" applyBorder="1" applyAlignment="1">
      <alignment horizontal="center" vertical="center" wrapText="1"/>
    </xf>
    <xf numFmtId="0" fontId="72" fillId="0" borderId="47" xfId="0" applyFont="1" applyBorder="1" applyAlignment="1">
      <alignment wrapText="1"/>
    </xf>
    <xf numFmtId="0" fontId="72" fillId="0" borderId="47" xfId="0" applyFont="1" applyBorder="1" applyAlignment="1">
      <alignment vertical="center" wrapText="1"/>
    </xf>
    <xf numFmtId="0" fontId="28" fillId="0" borderId="47" xfId="203" applyFont="1" applyBorder="1"/>
    <xf numFmtId="0" fontId="72" fillId="0" borderId="50" xfId="0" applyFont="1" applyBorder="1" applyAlignment="1">
      <alignment vertical="center" wrapText="1"/>
    </xf>
    <xf numFmtId="0" fontId="72" fillId="0" borderId="47" xfId="250" applyFont="1" applyBorder="1" applyAlignment="1">
      <alignment horizontal="center" vertical="center" wrapText="1"/>
    </xf>
    <xf numFmtId="0" fontId="118" fillId="0" borderId="47" xfId="0" applyFont="1" applyBorder="1" applyAlignment="1">
      <alignment horizontal="center" vertical="center" wrapText="1"/>
    </xf>
    <xf numFmtId="168" fontId="72" fillId="0" borderId="50" xfId="0" applyNumberFormat="1" applyFont="1" applyBorder="1" applyAlignment="1">
      <alignment horizontal="center" vertical="center" wrapText="1"/>
    </xf>
    <xf numFmtId="0" fontId="80" fillId="0" borderId="47" xfId="0" applyFont="1" applyBorder="1" applyAlignment="1">
      <alignment horizontal="center" vertical="center" wrapText="1"/>
    </xf>
    <xf numFmtId="168" fontId="75" fillId="0" borderId="50" xfId="0" applyNumberFormat="1" applyFont="1" applyBorder="1" applyAlignment="1">
      <alignment horizontal="center" vertical="center" wrapText="1"/>
    </xf>
    <xf numFmtId="168" fontId="28" fillId="0" borderId="50" xfId="0" applyNumberFormat="1" applyFont="1" applyBorder="1" applyAlignment="1">
      <alignment horizontal="center" vertical="center" wrapText="1"/>
    </xf>
    <xf numFmtId="168" fontId="28" fillId="0" borderId="47" xfId="205" applyNumberFormat="1" applyFont="1" applyFill="1" applyBorder="1" applyAlignment="1">
      <alignment horizontal="center" vertical="center" wrapText="1"/>
    </xf>
    <xf numFmtId="168" fontId="72" fillId="0" borderId="47" xfId="0" applyNumberFormat="1" applyFont="1" applyBorder="1" applyAlignment="1">
      <alignment horizontal="center" vertical="center" wrapText="1"/>
    </xf>
    <xf numFmtId="166" fontId="75" fillId="0" borderId="17" xfId="203" applyNumberFormat="1" applyFont="1" applyBorder="1" applyAlignment="1">
      <alignment horizontal="center" vertical="center" wrapText="1"/>
    </xf>
    <xf numFmtId="49" fontId="75" fillId="0" borderId="17" xfId="203" applyNumberFormat="1" applyFont="1" applyBorder="1" applyAlignment="1">
      <alignment horizontal="center" vertical="center" wrapText="1"/>
    </xf>
    <xf numFmtId="0" fontId="88" fillId="0" borderId="21" xfId="0" applyFont="1" applyBorder="1" applyAlignment="1">
      <alignment horizontal="center" vertical="center" wrapText="1"/>
    </xf>
    <xf numFmtId="168" fontId="88" fillId="0" borderId="20" xfId="0" applyNumberFormat="1" applyFont="1" applyBorder="1" applyAlignment="1">
      <alignment horizontal="right" vertical="center" wrapText="1"/>
    </xf>
    <xf numFmtId="0" fontId="72" fillId="0" borderId="17" xfId="0" applyFont="1" applyBorder="1" applyAlignment="1">
      <alignment horizontal="left" vertical="center" wrapText="1"/>
    </xf>
    <xf numFmtId="0" fontId="87" fillId="0" borderId="21" xfId="0" applyFont="1" applyBorder="1" applyAlignment="1">
      <alignment horizontal="left" vertical="center" wrapText="1"/>
    </xf>
    <xf numFmtId="168" fontId="72" fillId="0" borderId="20" xfId="0" applyNumberFormat="1" applyFont="1" applyBorder="1" applyAlignment="1">
      <alignment horizontal="right" vertical="center" wrapText="1"/>
    </xf>
    <xf numFmtId="168" fontId="28" fillId="0" borderId="20" xfId="203" applyNumberFormat="1" applyFont="1" applyBorder="1" applyAlignment="1">
      <alignment horizontal="right"/>
    </xf>
    <xf numFmtId="0" fontId="28" fillId="0" borderId="20" xfId="181" applyFont="1" applyBorder="1" applyAlignment="1">
      <alignment horizontal="left" vertical="center" wrapText="1"/>
    </xf>
    <xf numFmtId="0" fontId="75" fillId="0" borderId="20" xfId="253" applyFont="1" applyBorder="1" applyAlignment="1">
      <alignment horizontal="center" vertical="top" wrapText="1"/>
    </xf>
    <xf numFmtId="0" fontId="75" fillId="0" borderId="20" xfId="253" applyFont="1" applyBorder="1">
      <alignment horizontal="left" vertical="top" wrapText="1"/>
    </xf>
    <xf numFmtId="176" fontId="28" fillId="0" borderId="0" xfId="203" applyNumberFormat="1" applyFont="1" applyAlignment="1">
      <alignment horizontal="center" vertical="center"/>
    </xf>
    <xf numFmtId="168" fontId="75" fillId="0" borderId="0" xfId="203" applyNumberFormat="1" applyFont="1"/>
    <xf numFmtId="169" fontId="75" fillId="0" borderId="0" xfId="185" applyNumberFormat="1" applyFont="1"/>
    <xf numFmtId="2" fontId="75" fillId="0" borderId="0" xfId="185" applyNumberFormat="1" applyFont="1"/>
    <xf numFmtId="0" fontId="80" fillId="0" borderId="0" xfId="0" applyFont="1" applyAlignment="1">
      <alignment horizontal="center"/>
    </xf>
    <xf numFmtId="0" fontId="72" fillId="0" borderId="47" xfId="0" applyFont="1" applyBorder="1" applyAlignment="1">
      <alignment horizontal="center" vertical="center" textRotation="90" wrapText="1"/>
    </xf>
    <xf numFmtId="167" fontId="75" fillId="0" borderId="47" xfId="89" applyFont="1" applyFill="1" applyBorder="1" applyAlignment="1">
      <alignment horizontal="right" vertical="center"/>
    </xf>
    <xf numFmtId="0" fontId="72" fillId="0" borderId="47" xfId="0" applyFont="1" applyBorder="1" applyAlignment="1">
      <alignment horizontal="right" vertical="center"/>
    </xf>
    <xf numFmtId="167" fontId="75" fillId="0" borderId="47" xfId="89" applyFont="1" applyFill="1" applyBorder="1">
      <alignment horizontal="right" vertical="top"/>
    </xf>
    <xf numFmtId="0" fontId="72" fillId="0" borderId="0" xfId="0" applyFont="1" applyAlignment="1">
      <alignment horizontal="center"/>
    </xf>
    <xf numFmtId="0" fontId="72" fillId="0" borderId="0" xfId="0" applyFont="1" applyAlignment="1">
      <alignment horizontal="center" vertical="top" wrapText="1"/>
    </xf>
    <xf numFmtId="167" fontId="75" fillId="0" borderId="0" xfId="89" applyFont="1" applyFill="1" applyBorder="1" applyAlignment="1">
      <alignment horizontal="right" vertical="center"/>
    </xf>
    <xf numFmtId="0" fontId="28" fillId="0" borderId="20" xfId="254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top" wrapText="1"/>
    </xf>
    <xf numFmtId="0" fontId="72" fillId="0" borderId="47" xfId="0" applyFont="1" applyBorder="1" applyAlignment="1">
      <alignment horizontal="center" vertical="top" wrapText="1"/>
    </xf>
    <xf numFmtId="0" fontId="28" fillId="0" borderId="47" xfId="100" applyFont="1" applyBorder="1" applyAlignment="1">
      <alignment horizontal="center" vertical="center" wrapText="1"/>
    </xf>
    <xf numFmtId="0" fontId="28" fillId="0" borderId="0" xfId="0" applyFont="1" applyAlignment="1">
      <alignment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43" fontId="28" fillId="0" borderId="0" xfId="0" applyNumberFormat="1" applyFont="1"/>
    <xf numFmtId="0" fontId="75" fillId="0" borderId="20" xfId="81" applyFont="1" applyBorder="1" applyAlignment="1">
      <alignment wrapText="1"/>
    </xf>
    <xf numFmtId="166" fontId="28" fillId="0" borderId="0" xfId="0" applyNumberFormat="1" applyFont="1"/>
    <xf numFmtId="0" fontId="28" fillId="0" borderId="10" xfId="0" applyFont="1" applyBorder="1" applyAlignment="1">
      <alignment vertical="top" wrapText="1"/>
    </xf>
    <xf numFmtId="0" fontId="80" fillId="0" borderId="20" xfId="0" applyFont="1" applyBorder="1" applyAlignment="1">
      <alignment horizontal="left" vertical="top" wrapText="1"/>
    </xf>
    <xf numFmtId="167" fontId="28" fillId="0" borderId="47" xfId="89" applyFont="1" applyFill="1" applyBorder="1" applyAlignment="1">
      <alignment horizontal="center" vertical="center"/>
    </xf>
    <xf numFmtId="0" fontId="72" fillId="0" borderId="47" xfId="0" applyFont="1" applyBorder="1" applyAlignment="1">
      <alignment vertical="top" wrapText="1"/>
    </xf>
    <xf numFmtId="0" fontId="75" fillId="0" borderId="20" xfId="0" applyFont="1" applyBorder="1" applyAlignment="1">
      <alignment horizontal="center" vertical="center"/>
    </xf>
    <xf numFmtId="0" fontId="28" fillId="0" borderId="0" xfId="100" applyFont="1" applyAlignment="1">
      <alignment horizontal="center" vertical="center" wrapText="1"/>
    </xf>
    <xf numFmtId="0" fontId="28" fillId="0" borderId="0" xfId="87" applyFont="1" applyAlignment="1">
      <alignment vertical="center" wrapText="1"/>
    </xf>
    <xf numFmtId="0" fontId="28" fillId="0" borderId="0" xfId="87" applyFont="1" applyAlignment="1">
      <alignment vertical="top" wrapText="1"/>
    </xf>
    <xf numFmtId="0" fontId="28" fillId="0" borderId="0" xfId="87" applyFont="1" applyAlignment="1">
      <alignment horizontal="right" vertical="center"/>
    </xf>
    <xf numFmtId="0" fontId="28" fillId="0" borderId="0" xfId="100" applyFont="1" applyAlignment="1">
      <alignment vertical="center" wrapText="1"/>
    </xf>
    <xf numFmtId="49" fontId="28" fillId="0" borderId="0" xfId="100" applyNumberFormat="1" applyFont="1" applyAlignment="1">
      <alignment horizontal="center" vertical="center" wrapText="1"/>
    </xf>
    <xf numFmtId="0" fontId="28" fillId="0" borderId="0" xfId="100" applyFont="1" applyAlignment="1">
      <alignment horizontal="center" vertical="top" wrapText="1"/>
    </xf>
    <xf numFmtId="166" fontId="28" fillId="0" borderId="0" xfId="100" applyNumberFormat="1" applyFont="1" applyAlignment="1">
      <alignment horizontal="center" vertical="center" wrapText="1"/>
    </xf>
    <xf numFmtId="49" fontId="28" fillId="0" borderId="20" xfId="100" applyNumberFormat="1" applyFont="1" applyBorder="1" applyAlignment="1">
      <alignment horizontal="center" vertical="center" wrapText="1"/>
    </xf>
    <xf numFmtId="0" fontId="28" fillId="0" borderId="20" xfId="100" applyFont="1" applyBorder="1" applyAlignment="1">
      <alignment horizontal="center" vertical="top" wrapText="1"/>
    </xf>
    <xf numFmtId="166" fontId="28" fillId="0" borderId="20" xfId="100" applyNumberFormat="1" applyFont="1" applyBorder="1" applyAlignment="1">
      <alignment horizontal="center" vertical="center" wrapText="1"/>
    </xf>
    <xf numFmtId="49" fontId="28" fillId="0" borderId="20" xfId="100" applyNumberFormat="1" applyFont="1" applyBorder="1" applyAlignment="1">
      <alignment horizontal="center" vertical="center" textRotation="90" wrapText="1"/>
    </xf>
    <xf numFmtId="168" fontId="75" fillId="0" borderId="11" xfId="100" applyNumberFormat="1" applyFont="1" applyBorder="1" applyAlignment="1">
      <alignment vertical="center" wrapText="1"/>
    </xf>
    <xf numFmtId="166" fontId="75" fillId="0" borderId="11" xfId="100" applyNumberFormat="1" applyFont="1" applyBorder="1" applyAlignment="1">
      <alignment horizontal="center" vertical="center" wrapText="1"/>
    </xf>
    <xf numFmtId="166" fontId="28" fillId="0" borderId="11" xfId="100" applyNumberFormat="1" applyFont="1" applyBorder="1" applyAlignment="1">
      <alignment horizontal="center" vertical="center" wrapText="1"/>
    </xf>
    <xf numFmtId="0" fontId="28" fillId="0" borderId="20" xfId="100" applyFont="1" applyBorder="1" applyAlignment="1">
      <alignment horizontal="center" vertical="center" wrapText="1"/>
    </xf>
    <xf numFmtId="0" fontId="104" fillId="0" borderId="20" xfId="100" applyFont="1" applyBorder="1" applyAlignment="1">
      <alignment horizontal="center" vertical="center" wrapText="1"/>
    </xf>
    <xf numFmtId="0" fontId="104" fillId="0" borderId="20" xfId="100" applyFont="1" applyBorder="1" applyAlignment="1">
      <alignment horizontal="center" vertical="top" wrapText="1"/>
    </xf>
    <xf numFmtId="168" fontId="28" fillId="0" borderId="20" xfId="100" applyNumberFormat="1" applyFont="1" applyBorder="1" applyAlignment="1">
      <alignment vertical="center" wrapText="1"/>
    </xf>
    <xf numFmtId="0" fontId="75" fillId="0" borderId="20" xfId="100" applyFont="1" applyBorder="1" applyAlignment="1">
      <alignment horizontal="center" vertical="center" wrapText="1"/>
    </xf>
    <xf numFmtId="49" fontId="75" fillId="0" borderId="20" xfId="100" applyNumberFormat="1" applyFont="1" applyBorder="1" applyAlignment="1">
      <alignment horizontal="center" vertical="center" wrapText="1"/>
    </xf>
    <xf numFmtId="0" fontId="75" fillId="0" borderId="20" xfId="100" applyFont="1" applyBorder="1" applyAlignment="1">
      <alignment horizontal="center" vertical="top" wrapText="1"/>
    </xf>
    <xf numFmtId="0" fontId="75" fillId="0" borderId="0" xfId="100" applyFont="1" applyAlignment="1">
      <alignment vertical="center" wrapText="1"/>
    </xf>
    <xf numFmtId="171" fontId="75" fillId="0" borderId="0" xfId="100" applyNumberFormat="1" applyFont="1" applyAlignment="1">
      <alignment vertical="center" wrapText="1"/>
    </xf>
    <xf numFmtId="1" fontId="75" fillId="0" borderId="20" xfId="0" applyNumberFormat="1" applyFont="1" applyBorder="1" applyAlignment="1">
      <alignment horizontal="center" vertical="center"/>
    </xf>
    <xf numFmtId="0" fontId="28" fillId="0" borderId="0" xfId="100" applyFont="1" applyAlignment="1">
      <alignment vertical="top" wrapText="1"/>
    </xf>
    <xf numFmtId="166" fontId="28" fillId="0" borderId="0" xfId="100" applyNumberFormat="1" applyFont="1" applyAlignment="1">
      <alignment vertical="center" wrapText="1"/>
    </xf>
    <xf numFmtId="0" fontId="28" fillId="0" borderId="0" xfId="254" applyFont="1" applyAlignment="1">
      <alignment horizontal="center" vertical="center" wrapText="1"/>
    </xf>
    <xf numFmtId="0" fontId="28" fillId="0" borderId="0" xfId="254" applyFont="1" applyAlignment="1">
      <alignment vertical="center" wrapText="1"/>
    </xf>
    <xf numFmtId="0" fontId="28" fillId="0" borderId="0" xfId="204" applyFont="1" applyAlignment="1">
      <alignment horizontal="right" vertical="center"/>
    </xf>
    <xf numFmtId="49" fontId="28" fillId="0" borderId="0" xfId="254" applyNumberFormat="1" applyFont="1" applyAlignment="1">
      <alignment horizontal="center" vertical="center" wrapText="1"/>
    </xf>
    <xf numFmtId="0" fontId="81" fillId="0" borderId="0" xfId="254" applyFont="1" applyAlignment="1">
      <alignment vertical="center" wrapText="1"/>
    </xf>
    <xf numFmtId="0" fontId="77" fillId="0" borderId="0" xfId="254" applyFont="1" applyAlignment="1">
      <alignment vertical="center" wrapText="1"/>
    </xf>
    <xf numFmtId="2" fontId="72" fillId="0" borderId="20" xfId="0" applyNumberFormat="1" applyFont="1" applyBorder="1" applyAlignment="1">
      <alignment horizontal="left" vertical="center" wrapText="1"/>
    </xf>
    <xf numFmtId="2" fontId="72" fillId="0" borderId="20" xfId="0" applyNumberFormat="1" applyFont="1" applyBorder="1" applyAlignment="1">
      <alignment horizontal="right" vertical="center" wrapText="1"/>
    </xf>
    <xf numFmtId="0" fontId="80" fillId="0" borderId="20" xfId="0" applyFont="1" applyBorder="1" applyAlignment="1">
      <alignment horizontal="left" vertical="center" wrapText="1"/>
    </xf>
    <xf numFmtId="0" fontId="114" fillId="0" borderId="47" xfId="0" applyFont="1" applyBorder="1" applyAlignment="1">
      <alignment horizontal="left" vertical="top" wrapText="1"/>
    </xf>
    <xf numFmtId="0" fontId="75" fillId="0" borderId="0" xfId="254" applyFont="1" applyAlignment="1">
      <alignment vertical="center" wrapText="1"/>
    </xf>
    <xf numFmtId="0" fontId="115" fillId="0" borderId="47" xfId="0" applyFont="1" applyBorder="1" applyAlignment="1">
      <alignment horizontal="left" vertical="top" wrapText="1"/>
    </xf>
    <xf numFmtId="0" fontId="116" fillId="0" borderId="47" xfId="0" applyFont="1" applyBorder="1" applyAlignment="1">
      <alignment horizontal="left" vertical="top" wrapText="1"/>
    </xf>
    <xf numFmtId="0" fontId="28" fillId="0" borderId="0" xfId="0" applyFont="1" applyAlignment="1">
      <alignment vertical="top"/>
    </xf>
    <xf numFmtId="168" fontId="28" fillId="0" borderId="0" xfId="0" applyNumberFormat="1" applyFont="1" applyAlignment="1">
      <alignment horizontal="right"/>
    </xf>
    <xf numFmtId="168" fontId="28" fillId="0" borderId="33" xfId="100" applyNumberFormat="1" applyFont="1" applyBorder="1" applyAlignment="1">
      <alignment horizontal="right" vertical="center" wrapText="1"/>
    </xf>
    <xf numFmtId="168" fontId="28" fillId="0" borderId="20" xfId="0" applyNumberFormat="1" applyFont="1" applyBorder="1" applyAlignment="1">
      <alignment horizontal="center" vertical="center" wrapText="1"/>
    </xf>
    <xf numFmtId="164" fontId="28" fillId="0" borderId="0" xfId="0" applyNumberFormat="1" applyFont="1" applyAlignment="1">
      <alignment horizontal="left" vertical="top" wrapText="1"/>
    </xf>
    <xf numFmtId="0" fontId="111" fillId="0" borderId="20" xfId="100" applyFont="1" applyBorder="1" applyAlignment="1">
      <alignment horizontal="center" vertical="center" wrapText="1"/>
    </xf>
    <xf numFmtId="0" fontId="111" fillId="0" borderId="20" xfId="100" applyFont="1" applyBorder="1" applyAlignment="1">
      <alignment horizontal="center" vertical="top" wrapText="1"/>
    </xf>
    <xf numFmtId="171" fontId="75" fillId="0" borderId="0" xfId="0" applyNumberFormat="1" applyFont="1" applyAlignment="1">
      <alignment horizontal="left" vertical="top" wrapText="1"/>
    </xf>
    <xf numFmtId="0" fontId="75" fillId="0" borderId="20" xfId="100" applyFont="1" applyBorder="1" applyAlignment="1">
      <alignment horizontal="left" vertical="top" wrapText="1"/>
    </xf>
    <xf numFmtId="0" fontId="81" fillId="0" borderId="20" xfId="100" applyFont="1" applyBorder="1" applyAlignment="1">
      <alignment horizontal="center" vertical="center" wrapText="1"/>
    </xf>
    <xf numFmtId="0" fontId="81" fillId="0" borderId="20" xfId="100" applyFont="1" applyBorder="1" applyAlignment="1">
      <alignment horizontal="left" vertical="top" wrapText="1"/>
    </xf>
    <xf numFmtId="0" fontId="81" fillId="0" borderId="20" xfId="100" applyFont="1" applyBorder="1" applyAlignment="1">
      <alignment vertical="center" wrapText="1"/>
    </xf>
    <xf numFmtId="0" fontId="28" fillId="0" borderId="20" xfId="100" applyFont="1" applyBorder="1" applyAlignment="1">
      <alignment horizontal="left" vertical="top" wrapText="1"/>
    </xf>
    <xf numFmtId="43" fontId="28" fillId="0" borderId="0" xfId="0" applyNumberFormat="1" applyFont="1" applyAlignment="1">
      <alignment horizontal="left" vertical="top" wrapText="1"/>
    </xf>
    <xf numFmtId="0" fontId="28" fillId="0" borderId="20" xfId="100" applyFont="1" applyBorder="1" applyAlignment="1">
      <alignment vertical="center" wrapText="1"/>
    </xf>
    <xf numFmtId="49" fontId="75" fillId="0" borderId="20" xfId="212" applyNumberFormat="1" applyFont="1" applyFill="1" applyBorder="1" applyAlignment="1">
      <alignment horizontal="center" vertical="center"/>
    </xf>
    <xf numFmtId="1" fontId="28" fillId="0" borderId="20" xfId="0" applyNumberFormat="1" applyFont="1" applyBorder="1" applyAlignment="1">
      <alignment horizontal="center" vertical="center"/>
    </xf>
    <xf numFmtId="164" fontId="28" fillId="0" borderId="0" xfId="0" applyNumberFormat="1" applyFont="1"/>
    <xf numFmtId="168" fontId="28" fillId="0" borderId="0" xfId="0" applyNumberFormat="1" applyFont="1"/>
    <xf numFmtId="183" fontId="28" fillId="0" borderId="0" xfId="0" applyNumberFormat="1" applyFont="1"/>
    <xf numFmtId="167" fontId="74" fillId="0" borderId="0" xfId="0" applyNumberFormat="1" applyFont="1" applyAlignment="1">
      <alignment horizontal="right" vertical="top"/>
    </xf>
    <xf numFmtId="183" fontId="82" fillId="0" borderId="0" xfId="185" applyNumberFormat="1" applyFont="1"/>
    <xf numFmtId="183" fontId="75" fillId="0" borderId="0" xfId="185" applyNumberFormat="1" applyFont="1"/>
    <xf numFmtId="183" fontId="28" fillId="0" borderId="0" xfId="185" applyNumberFormat="1" applyFont="1"/>
    <xf numFmtId="0" fontId="28" fillId="0" borderId="0" xfId="185" applyFont="1" applyAlignment="1">
      <alignment horizontal="left" vertical="top"/>
    </xf>
    <xf numFmtId="183" fontId="75" fillId="0" borderId="0" xfId="0" applyNumberFormat="1" applyFont="1"/>
    <xf numFmtId="0" fontId="113" fillId="0" borderId="47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28" fillId="0" borderId="47" xfId="204" applyFont="1" applyBorder="1" applyAlignment="1">
      <alignment horizontal="center" vertical="center" wrapText="1"/>
    </xf>
    <xf numFmtId="0" fontId="28" fillId="0" borderId="47" xfId="0" applyFont="1" applyBorder="1" applyAlignment="1">
      <alignment horizontal="left" vertical="center" wrapText="1"/>
    </xf>
    <xf numFmtId="0" fontId="28" fillId="0" borderId="47" xfId="0" applyFont="1" applyBorder="1" applyAlignment="1">
      <alignment horizontal="center" vertical="center"/>
    </xf>
    <xf numFmtId="172" fontId="72" fillId="0" borderId="0" xfId="0" applyNumberFormat="1" applyFont="1" applyAlignment="1">
      <alignment horizontal="center" vertical="center" wrapText="1"/>
    </xf>
    <xf numFmtId="0" fontId="28" fillId="0" borderId="47" xfId="0" applyFont="1" applyBorder="1" applyAlignment="1">
      <alignment horizontal="left" vertical="top"/>
    </xf>
    <xf numFmtId="0" fontId="28" fillId="0" borderId="47" xfId="178" applyFont="1" applyBorder="1" applyAlignment="1">
      <alignment horizontal="center" vertical="top" wrapText="1"/>
    </xf>
    <xf numFmtId="0" fontId="28" fillId="0" borderId="47" xfId="185" applyFont="1" applyBorder="1" applyAlignment="1">
      <alignment horizontal="center" wrapText="1"/>
    </xf>
    <xf numFmtId="172" fontId="72" fillId="0" borderId="47" xfId="0" applyNumberFormat="1" applyFont="1" applyBorder="1" applyAlignment="1">
      <alignment horizontal="center" vertical="center" wrapText="1"/>
    </xf>
    <xf numFmtId="0" fontId="28" fillId="0" borderId="18" xfId="181" applyFont="1" applyBorder="1" applyAlignment="1">
      <alignment horizontal="center" vertical="top" wrapText="1"/>
    </xf>
    <xf numFmtId="0" fontId="28" fillId="0" borderId="17" xfId="181" applyFont="1" applyBorder="1" applyAlignment="1">
      <alignment horizontal="center" vertical="center" wrapText="1"/>
    </xf>
    <xf numFmtId="0" fontId="28" fillId="0" borderId="20" xfId="181" applyFont="1" applyBorder="1" applyAlignment="1">
      <alignment horizontal="center" vertical="center" wrapText="1"/>
    </xf>
    <xf numFmtId="0" fontId="28" fillId="0" borderId="19" xfId="185" applyFont="1" applyBorder="1" applyAlignment="1">
      <alignment horizontal="left" vertical="top"/>
    </xf>
    <xf numFmtId="0" fontId="28" fillId="0" borderId="18" xfId="185" applyFont="1" applyBorder="1" applyAlignment="1">
      <alignment horizontal="left" vertical="top"/>
    </xf>
    <xf numFmtId="37" fontId="72" fillId="0" borderId="47" xfId="0" applyNumberFormat="1" applyFont="1" applyBorder="1" applyAlignment="1">
      <alignment horizontal="center" vertical="center" wrapText="1"/>
    </xf>
    <xf numFmtId="166" fontId="72" fillId="0" borderId="47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center" vertical="top"/>
    </xf>
    <xf numFmtId="0" fontId="28" fillId="0" borderId="47" xfId="0" applyFont="1" applyBorder="1" applyAlignment="1">
      <alignment vertical="top" wrapText="1"/>
    </xf>
    <xf numFmtId="166" fontId="28" fillId="0" borderId="20" xfId="0" applyNumberFormat="1" applyFont="1" applyBorder="1" applyAlignment="1">
      <alignment horizontal="center" vertical="center" wrapText="1"/>
    </xf>
    <xf numFmtId="0" fontId="105" fillId="0" borderId="20" xfId="253" applyFont="1" applyBorder="1">
      <alignment horizontal="left" vertical="top" wrapText="1"/>
    </xf>
    <xf numFmtId="0" fontId="106" fillId="0" borderId="20" xfId="253" applyFont="1" applyBorder="1">
      <alignment horizontal="left" vertical="top" wrapText="1"/>
    </xf>
    <xf numFmtId="166" fontId="75" fillId="0" borderId="20" xfId="0" applyNumberFormat="1" applyFont="1" applyBorder="1" applyAlignment="1">
      <alignment horizontal="right" vertical="center" wrapText="1"/>
    </xf>
    <xf numFmtId="0" fontId="28" fillId="0" borderId="20" xfId="0" applyFont="1" applyBorder="1" applyAlignment="1">
      <alignment horizontal="right" vertical="center" wrapText="1"/>
    </xf>
    <xf numFmtId="0" fontId="75" fillId="0" borderId="47" xfId="0" applyFont="1" applyBorder="1" applyAlignment="1">
      <alignment horizontal="right" vertical="center" wrapText="1"/>
    </xf>
    <xf numFmtId="168" fontId="75" fillId="0" borderId="47" xfId="187" applyNumberFormat="1" applyFont="1" applyFill="1" applyBorder="1" applyAlignment="1">
      <alignment horizontal="center" vertical="center"/>
    </xf>
    <xf numFmtId="0" fontId="115" fillId="0" borderId="11" xfId="0" applyFont="1" applyBorder="1" applyAlignment="1">
      <alignment horizontal="center" vertical="center"/>
    </xf>
    <xf numFmtId="173" fontId="28" fillId="0" borderId="47" xfId="187" applyNumberFormat="1" applyFont="1" applyFill="1" applyBorder="1" applyAlignment="1">
      <alignment vertical="center"/>
    </xf>
    <xf numFmtId="0" fontId="75" fillId="0" borderId="20" xfId="0" applyFont="1" applyBorder="1" applyAlignment="1">
      <alignment horizontal="right" vertical="center" wrapText="1"/>
    </xf>
    <xf numFmtId="173" fontId="28" fillId="0" borderId="20" xfId="187" applyNumberFormat="1" applyFont="1" applyFill="1" applyBorder="1" applyAlignment="1">
      <alignment vertical="center"/>
    </xf>
    <xf numFmtId="168" fontId="75" fillId="0" borderId="20" xfId="0" applyNumberFormat="1" applyFont="1" applyBorder="1" applyAlignment="1">
      <alignment horizontal="right" vertical="top" wrapText="1"/>
    </xf>
    <xf numFmtId="168" fontId="75" fillId="0" borderId="20" xfId="0" applyNumberFormat="1" applyFont="1" applyBorder="1" applyAlignment="1">
      <alignment horizontal="right" vertical="center" wrapText="1"/>
    </xf>
    <xf numFmtId="169" fontId="28" fillId="0" borderId="20" xfId="0" applyNumberFormat="1" applyFont="1" applyBorder="1" applyAlignment="1">
      <alignment vertical="center" wrapText="1"/>
    </xf>
    <xf numFmtId="0" fontId="72" fillId="0" borderId="20" xfId="0" applyFont="1" applyBorder="1" applyAlignment="1">
      <alignment horizontal="center" vertical="center"/>
    </xf>
    <xf numFmtId="169" fontId="28" fillId="0" borderId="20" xfId="0" applyNumberFormat="1" applyFont="1" applyBorder="1"/>
    <xf numFmtId="0" fontId="28" fillId="0" borderId="0" xfId="0" applyFont="1" applyAlignment="1">
      <alignment horizontal="center" wrapText="1"/>
    </xf>
    <xf numFmtId="0" fontId="76" fillId="0" borderId="0" xfId="0" applyFont="1"/>
    <xf numFmtId="0" fontId="85" fillId="0" borderId="0" xfId="0" applyFont="1"/>
    <xf numFmtId="0" fontId="28" fillId="0" borderId="0" xfId="0" applyFont="1" applyAlignment="1">
      <alignment horizontal="right" vertical="center" wrapText="1"/>
    </xf>
    <xf numFmtId="0" fontId="81" fillId="0" borderId="0" xfId="0" applyFont="1" applyAlignment="1">
      <alignment horizontal="right" vertical="center" wrapText="1"/>
    </xf>
    <xf numFmtId="0" fontId="28" fillId="0" borderId="37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top" wrapText="1"/>
    </xf>
    <xf numFmtId="0" fontId="28" fillId="0" borderId="38" xfId="0" applyFont="1" applyBorder="1" applyAlignment="1">
      <alignment horizontal="left" vertical="top" wrapText="1"/>
    </xf>
    <xf numFmtId="0" fontId="75" fillId="0" borderId="38" xfId="0" applyFont="1" applyBorder="1" applyAlignment="1">
      <alignment horizontal="left" vertical="top" wrapText="1"/>
    </xf>
    <xf numFmtId="0" fontId="82" fillId="0" borderId="20" xfId="0" applyFont="1" applyBorder="1" applyAlignment="1">
      <alignment horizontal="left" vertical="top" wrapText="1"/>
    </xf>
    <xf numFmtId="0" fontId="28" fillId="0" borderId="20" xfId="185" applyFont="1" applyBorder="1" applyAlignment="1">
      <alignment horizontal="left" vertical="center" wrapText="1"/>
    </xf>
    <xf numFmtId="49" fontId="75" fillId="0" borderId="20" xfId="81" applyNumberFormat="1" applyFont="1" applyBorder="1" applyAlignment="1">
      <alignment vertical="top"/>
    </xf>
    <xf numFmtId="0" fontId="75" fillId="0" borderId="20" xfId="81" applyFont="1" applyBorder="1"/>
    <xf numFmtId="0" fontId="75" fillId="0" borderId="20" xfId="81" applyFont="1" applyBorder="1" applyAlignment="1">
      <alignment horizontal="center"/>
    </xf>
    <xf numFmtId="49" fontId="28" fillId="0" borderId="20" xfId="81" applyNumberFormat="1" applyFont="1" applyBorder="1" applyAlignment="1">
      <alignment vertical="top"/>
    </xf>
    <xf numFmtId="0" fontId="28" fillId="0" borderId="20" xfId="81" applyFont="1" applyBorder="1"/>
    <xf numFmtId="0" fontId="75" fillId="0" borderId="20" xfId="81" applyFont="1" applyBorder="1" applyAlignment="1">
      <alignment vertical="center" wrapText="1"/>
    </xf>
    <xf numFmtId="0" fontId="28" fillId="0" borderId="50" xfId="81" applyFont="1" applyBorder="1"/>
    <xf numFmtId="49" fontId="28" fillId="0" borderId="47" xfId="81" applyNumberFormat="1" applyFont="1" applyBorder="1" applyAlignment="1">
      <alignment vertical="top"/>
    </xf>
    <xf numFmtId="0" fontId="75" fillId="0" borderId="47" xfId="81" applyFont="1" applyBorder="1" applyAlignment="1">
      <alignment wrapText="1"/>
    </xf>
    <xf numFmtId="0" fontId="75" fillId="0" borderId="47" xfId="81" applyFont="1" applyBorder="1" applyAlignment="1">
      <alignment vertical="top"/>
    </xf>
    <xf numFmtId="0" fontId="82" fillId="0" borderId="47" xfId="0" applyFont="1" applyBorder="1" applyAlignment="1">
      <alignment horizontal="left" vertical="center" wrapText="1"/>
    </xf>
    <xf numFmtId="0" fontId="83" fillId="0" borderId="47" xfId="0" applyFont="1" applyBorder="1" applyAlignment="1">
      <alignment horizontal="left" vertical="center" wrapText="1"/>
    </xf>
    <xf numFmtId="0" fontId="75" fillId="0" borderId="47" xfId="0" applyFont="1" applyBorder="1"/>
    <xf numFmtId="0" fontId="28" fillId="0" borderId="47" xfId="81" applyFont="1" applyBorder="1" applyAlignment="1">
      <alignment horizontal="left" vertical="center" wrapText="1"/>
    </xf>
    <xf numFmtId="0" fontId="28" fillId="0" borderId="47" xfId="87" applyFont="1" applyBorder="1" applyAlignment="1">
      <alignment vertical="center" wrapText="1"/>
    </xf>
    <xf numFmtId="0" fontId="28" fillId="0" borderId="47" xfId="0" applyFont="1" applyBorder="1" applyAlignment="1">
      <alignment horizontal="left" vertical="center"/>
    </xf>
    <xf numFmtId="49" fontId="28" fillId="0" borderId="0" xfId="81" applyNumberFormat="1" applyFont="1" applyAlignment="1">
      <alignment vertical="top"/>
    </xf>
    <xf numFmtId="0" fontId="28" fillId="0" borderId="0" xfId="81" applyFont="1"/>
    <xf numFmtId="0" fontId="75" fillId="0" borderId="0" xfId="81" applyFont="1" applyAlignment="1">
      <alignment horizontal="center"/>
    </xf>
    <xf numFmtId="0" fontId="28" fillId="0" borderId="22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top" wrapText="1"/>
    </xf>
    <xf numFmtId="0" fontId="75" fillId="0" borderId="10" xfId="0" applyFont="1" applyBorder="1" applyAlignment="1">
      <alignment horizontal="left" vertical="center" wrapText="1"/>
    </xf>
    <xf numFmtId="49" fontId="75" fillId="0" borderId="10" xfId="0" applyNumberFormat="1" applyFont="1" applyBorder="1" applyAlignment="1">
      <alignment horizontal="left" vertical="top" wrapText="1"/>
    </xf>
    <xf numFmtId="166" fontId="75" fillId="0" borderId="0" xfId="0" applyNumberFormat="1" applyFont="1"/>
    <xf numFmtId="0" fontId="75" fillId="0" borderId="20" xfId="81" applyFont="1" applyBorder="1" applyAlignment="1">
      <alignment vertical="top"/>
    </xf>
    <xf numFmtId="0" fontId="82" fillId="0" borderId="20" xfId="0" applyFont="1" applyBorder="1" applyAlignment="1">
      <alignment horizontal="left" vertical="center" wrapText="1"/>
    </xf>
    <xf numFmtId="0" fontId="28" fillId="0" borderId="20" xfId="81" applyFont="1" applyBorder="1" applyAlignment="1">
      <alignment horizontal="left" vertical="center" wrapText="1"/>
    </xf>
    <xf numFmtId="0" fontId="83" fillId="0" borderId="20" xfId="0" applyFont="1" applyBorder="1" applyAlignment="1">
      <alignment horizontal="left" vertical="center" wrapText="1"/>
    </xf>
    <xf numFmtId="0" fontId="75" fillId="0" borderId="20" xfId="0" applyFont="1" applyBorder="1"/>
    <xf numFmtId="0" fontId="28" fillId="0" borderId="20" xfId="87" applyFont="1" applyBorder="1" applyAlignment="1">
      <alignment vertical="center" wrapText="1"/>
    </xf>
    <xf numFmtId="0" fontId="72" fillId="0" borderId="0" xfId="0" applyFont="1" applyAlignment="1">
      <alignment vertical="center"/>
    </xf>
    <xf numFmtId="0" fontId="28" fillId="0" borderId="17" xfId="87" applyFont="1" applyBorder="1" applyAlignment="1">
      <alignment vertical="center" wrapText="1"/>
    </xf>
    <xf numFmtId="49" fontId="28" fillId="0" borderId="20" xfId="0" applyNumberFormat="1" applyFont="1" applyBorder="1" applyAlignment="1">
      <alignment vertical="top" wrapText="1"/>
    </xf>
    <xf numFmtId="0" fontId="28" fillId="0" borderId="20" xfId="0" applyFont="1" applyBorder="1" applyAlignment="1">
      <alignment horizontal="left" vertical="center"/>
    </xf>
    <xf numFmtId="49" fontId="28" fillId="0" borderId="20" xfId="0" applyNumberFormat="1" applyFont="1" applyBorder="1" applyAlignment="1">
      <alignment horizontal="left" vertical="center" wrapText="1"/>
    </xf>
    <xf numFmtId="0" fontId="75" fillId="0" borderId="20" xfId="0" applyFont="1" applyBorder="1" applyAlignment="1">
      <alignment horizontal="left" vertical="center"/>
    </xf>
    <xf numFmtId="49" fontId="75" fillId="0" borderId="20" xfId="0" applyNumberFormat="1" applyFont="1" applyBorder="1" applyAlignment="1">
      <alignment horizontal="left" vertical="center" wrapText="1"/>
    </xf>
    <xf numFmtId="0" fontId="80" fillId="0" borderId="0" xfId="0" applyFont="1" applyAlignment="1">
      <alignment vertical="center"/>
    </xf>
    <xf numFmtId="49" fontId="75" fillId="0" borderId="20" xfId="0" applyNumberFormat="1" applyFont="1" applyBorder="1" applyAlignment="1">
      <alignment horizontal="left" vertical="top" wrapText="1"/>
    </xf>
    <xf numFmtId="167" fontId="28" fillId="0" borderId="20" xfId="0" applyNumberFormat="1" applyFont="1" applyBorder="1" applyAlignment="1">
      <alignment horizontal="center" vertical="top" wrapText="1"/>
    </xf>
    <xf numFmtId="0" fontId="28" fillId="0" borderId="20" xfId="255" applyFont="1" applyBorder="1" applyAlignment="1">
      <alignment horizontal="left" vertical="top" wrapText="1"/>
    </xf>
    <xf numFmtId="0" fontId="80" fillId="0" borderId="20" xfId="0" applyFont="1" applyBorder="1" applyAlignment="1">
      <alignment horizontal="center" vertical="center" wrapText="1"/>
    </xf>
    <xf numFmtId="0" fontId="72" fillId="0" borderId="22" xfId="0" applyFont="1" applyBorder="1" applyAlignment="1">
      <alignment horizontal="left" vertical="top" wrapText="1"/>
    </xf>
    <xf numFmtId="0" fontId="75" fillId="0" borderId="20" xfId="87" applyFont="1" applyBorder="1" applyAlignment="1">
      <alignment vertical="top" wrapText="1"/>
    </xf>
    <xf numFmtId="0" fontId="28" fillId="0" borderId="20" xfId="87" applyFont="1" applyBorder="1" applyAlignment="1">
      <alignment horizontal="center" vertical="center" wrapText="1"/>
    </xf>
    <xf numFmtId="0" fontId="81" fillId="0" borderId="20" xfId="87" applyFont="1" applyBorder="1" applyAlignment="1">
      <alignment horizontal="center" vertical="center" wrapText="1"/>
    </xf>
    <xf numFmtId="49" fontId="28" fillId="0" borderId="20" xfId="0" applyNumberFormat="1" applyFont="1" applyBorder="1" applyAlignment="1">
      <alignment horizontal="left" vertical="center" wrapText="1" indent="2"/>
    </xf>
    <xf numFmtId="167" fontId="75" fillId="0" borderId="20" xfId="0" applyNumberFormat="1" applyFont="1" applyBorder="1" applyAlignment="1">
      <alignment horizontal="center" vertical="top" wrapText="1"/>
    </xf>
    <xf numFmtId="0" fontId="28" fillId="0" borderId="20" xfId="87" applyFont="1" applyBorder="1" applyAlignment="1">
      <alignment vertical="top" wrapText="1"/>
    </xf>
    <xf numFmtId="49" fontId="75" fillId="0" borderId="42" xfId="0" applyNumberFormat="1" applyFont="1" applyBorder="1" applyAlignment="1">
      <alignment horizontal="left" vertical="top" wrapText="1"/>
    </xf>
    <xf numFmtId="0" fontId="28" fillId="0" borderId="43" xfId="0" applyFont="1" applyBorder="1" applyAlignment="1">
      <alignment horizontal="center" vertical="top" wrapText="1"/>
    </xf>
    <xf numFmtId="49" fontId="75" fillId="0" borderId="21" xfId="0" applyNumberFormat="1" applyFont="1" applyBorder="1" applyAlignment="1">
      <alignment horizontal="left" vertical="top" wrapText="1"/>
    </xf>
    <xf numFmtId="0" fontId="28" fillId="0" borderId="45" xfId="0" applyFont="1" applyBorder="1" applyAlignment="1">
      <alignment horizontal="center" vertical="top" wrapText="1"/>
    </xf>
    <xf numFmtId="0" fontId="28" fillId="0" borderId="46" xfId="0" applyFont="1" applyBorder="1" applyAlignment="1">
      <alignment horizontal="left" vertical="top" wrapText="1"/>
    </xf>
    <xf numFmtId="0" fontId="75" fillId="0" borderId="47" xfId="0" applyFont="1" applyBorder="1" applyAlignment="1">
      <alignment horizontal="center" vertical="top" wrapText="1"/>
    </xf>
    <xf numFmtId="0" fontId="75" fillId="0" borderId="47" xfId="256" applyFont="1" applyBorder="1" applyAlignment="1">
      <alignment horizontal="center" vertical="top" wrapText="1"/>
    </xf>
    <xf numFmtId="0" fontId="75" fillId="0" borderId="47" xfId="256" applyFont="1" applyBorder="1">
      <alignment horizontal="left" vertical="top" wrapText="1"/>
    </xf>
    <xf numFmtId="0" fontId="28" fillId="0" borderId="47" xfId="256" applyFont="1" applyBorder="1" applyAlignment="1">
      <alignment horizontal="center" vertical="top" wrapText="1"/>
    </xf>
    <xf numFmtId="0" fontId="81" fillId="0" borderId="47" xfId="256" applyFont="1" applyBorder="1">
      <alignment horizontal="left" vertical="top" wrapText="1"/>
    </xf>
    <xf numFmtId="167" fontId="28" fillId="0" borderId="47" xfId="0" applyNumberFormat="1" applyFont="1" applyBorder="1" applyAlignment="1">
      <alignment horizontal="center" vertical="top" wrapText="1"/>
    </xf>
    <xf numFmtId="0" fontId="72" fillId="0" borderId="20" xfId="0" applyFont="1" applyBorder="1" applyAlignment="1">
      <alignment vertical="center" wrapText="1"/>
    </xf>
    <xf numFmtId="0" fontId="72" fillId="0" borderId="20" xfId="0" applyFont="1" applyBorder="1" applyAlignment="1">
      <alignment wrapText="1"/>
    </xf>
    <xf numFmtId="167" fontId="28" fillId="0" borderId="22" xfId="0" applyNumberFormat="1" applyFont="1" applyBorder="1" applyAlignment="1">
      <alignment horizontal="center" vertical="top" wrapText="1"/>
    </xf>
    <xf numFmtId="49" fontId="75" fillId="0" borderId="20" xfId="0" applyNumberFormat="1" applyFont="1" applyBorder="1" applyAlignment="1">
      <alignment vertical="top" wrapText="1"/>
    </xf>
    <xf numFmtId="0" fontId="80" fillId="0" borderId="20" xfId="0" applyFont="1" applyBorder="1" applyAlignment="1">
      <alignment vertical="center" wrapText="1"/>
    </xf>
    <xf numFmtId="0" fontId="80" fillId="0" borderId="20" xfId="0" applyFont="1" applyBorder="1" applyAlignment="1">
      <alignment wrapText="1"/>
    </xf>
    <xf numFmtId="0" fontId="75" fillId="0" borderId="22" xfId="0" applyFont="1" applyBorder="1" applyAlignment="1">
      <alignment horizontal="left" vertical="top" wrapText="1"/>
    </xf>
    <xf numFmtId="167" fontId="75" fillId="0" borderId="22" xfId="0" applyNumberFormat="1" applyFont="1" applyBorder="1" applyAlignment="1">
      <alignment horizontal="center" vertical="top" wrapText="1"/>
    </xf>
    <xf numFmtId="167" fontId="75" fillId="0" borderId="20" xfId="178" applyNumberFormat="1" applyFont="1" applyBorder="1" applyAlignment="1">
      <alignment horizontal="center" vertical="top" wrapText="1"/>
    </xf>
    <xf numFmtId="167" fontId="72" fillId="0" borderId="20" xfId="0" applyNumberFormat="1" applyFont="1" applyBorder="1" applyAlignment="1">
      <alignment horizontal="center" vertical="top" wrapText="1"/>
    </xf>
    <xf numFmtId="0" fontId="28" fillId="0" borderId="20" xfId="0" applyFont="1" applyBorder="1" applyAlignment="1">
      <alignment vertical="top"/>
    </xf>
    <xf numFmtId="49" fontId="75" fillId="0" borderId="20" xfId="0" applyNumberFormat="1" applyFont="1" applyBorder="1" applyAlignment="1">
      <alignment horizontal="center" vertical="center"/>
    </xf>
    <xf numFmtId="49" fontId="75" fillId="0" borderId="20" xfId="0" applyNumberFormat="1" applyFont="1" applyBorder="1" applyAlignment="1">
      <alignment horizontal="left" vertical="center"/>
    </xf>
    <xf numFmtId="0" fontId="105" fillId="0" borderId="47" xfId="0" applyFont="1" applyBorder="1" applyAlignment="1">
      <alignment horizontal="center" vertical="top" wrapText="1"/>
    </xf>
    <xf numFmtId="0" fontId="80" fillId="0" borderId="47" xfId="0" applyFont="1" applyBorder="1" applyAlignment="1">
      <alignment horizontal="left" vertical="center" wrapText="1"/>
    </xf>
    <xf numFmtId="49" fontId="28" fillId="0" borderId="47" xfId="0" applyNumberFormat="1" applyFont="1" applyBorder="1" applyAlignment="1">
      <alignment vertical="top" wrapText="1"/>
    </xf>
    <xf numFmtId="0" fontId="28" fillId="0" borderId="47" xfId="257" applyFont="1" applyBorder="1" applyAlignment="1">
      <alignment horizontal="center" vertical="center" wrapText="1"/>
    </xf>
    <xf numFmtId="49" fontId="75" fillId="0" borderId="20" xfId="0" applyNumberFormat="1" applyFont="1" applyBorder="1" applyAlignment="1">
      <alignment horizontal="center" vertical="center" wrapText="1"/>
    </xf>
    <xf numFmtId="0" fontId="75" fillId="0" borderId="20" xfId="181" applyFont="1" applyBorder="1" applyAlignment="1">
      <alignment horizontal="left" vertical="top" wrapText="1"/>
    </xf>
    <xf numFmtId="167" fontId="80" fillId="0" borderId="20" xfId="0" applyNumberFormat="1" applyFont="1" applyBorder="1" applyAlignment="1">
      <alignment horizontal="center" vertical="top" wrapText="1"/>
    </xf>
    <xf numFmtId="43" fontId="75" fillId="0" borderId="0" xfId="0" applyNumberFormat="1" applyFont="1"/>
    <xf numFmtId="0" fontId="80" fillId="0" borderId="20" xfId="0" applyFont="1" applyBorder="1" applyAlignment="1">
      <alignment horizontal="center" vertical="top" wrapText="1"/>
    </xf>
    <xf numFmtId="182" fontId="28" fillId="0" borderId="0" xfId="0" applyNumberFormat="1" applyFont="1"/>
    <xf numFmtId="0" fontId="117" fillId="0" borderId="20" xfId="0" applyFont="1" applyBorder="1" applyAlignment="1">
      <alignment wrapText="1"/>
    </xf>
    <xf numFmtId="0" fontId="82" fillId="0" borderId="20" xfId="0" applyFont="1" applyBorder="1" applyAlignment="1">
      <alignment wrapText="1"/>
    </xf>
    <xf numFmtId="49" fontId="28" fillId="0" borderId="0" xfId="0" applyNumberFormat="1" applyFont="1" applyAlignment="1">
      <alignment vertical="top" wrapText="1"/>
    </xf>
    <xf numFmtId="0" fontId="72" fillId="0" borderId="0" xfId="0" applyFont="1" applyAlignment="1">
      <alignment vertical="top" wrapText="1"/>
    </xf>
    <xf numFmtId="181" fontId="72" fillId="0" borderId="0" xfId="0" applyNumberFormat="1" applyFont="1" applyAlignment="1">
      <alignment horizontal="center" vertical="top" wrapText="1"/>
    </xf>
    <xf numFmtId="167" fontId="72" fillId="0" borderId="0" xfId="0" applyNumberFormat="1" applyFont="1" applyAlignment="1">
      <alignment horizontal="center" vertical="top" wrapText="1"/>
    </xf>
    <xf numFmtId="0" fontId="28" fillId="0" borderId="0" xfId="0" applyFont="1" applyAlignment="1">
      <alignment horizontal="right"/>
    </xf>
    <xf numFmtId="0" fontId="28" fillId="0" borderId="10" xfId="0" applyFont="1" applyBorder="1" applyAlignment="1">
      <alignment horizontal="center" vertical="center" wrapText="1"/>
    </xf>
    <xf numFmtId="0" fontId="75" fillId="0" borderId="0" xfId="0" applyFont="1" applyAlignment="1">
      <alignment horizontal="center" vertical="center" wrapText="1"/>
    </xf>
    <xf numFmtId="0" fontId="28" fillId="0" borderId="15" xfId="178" applyFont="1" applyBorder="1" applyAlignment="1">
      <alignment horizontal="center" vertical="center" wrapText="1"/>
    </xf>
    <xf numFmtId="0" fontId="28" fillId="0" borderId="11" xfId="178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75" fillId="0" borderId="0" xfId="100" applyFont="1" applyAlignment="1">
      <alignment horizontal="center" vertical="center" wrapText="1"/>
    </xf>
    <xf numFmtId="166" fontId="28" fillId="0" borderId="33" xfId="100" applyNumberFormat="1" applyFont="1" applyBorder="1" applyAlignment="1">
      <alignment horizontal="right" vertical="center" wrapText="1"/>
    </xf>
    <xf numFmtId="49" fontId="28" fillId="0" borderId="20" xfId="100" applyNumberFormat="1" applyFont="1" applyBorder="1" applyAlignment="1">
      <alignment horizontal="center" vertical="center" wrapText="1"/>
    </xf>
    <xf numFmtId="0" fontId="28" fillId="0" borderId="20" xfId="100" applyFont="1" applyBorder="1" applyAlignment="1">
      <alignment horizontal="center" vertical="top" wrapText="1"/>
    </xf>
    <xf numFmtId="166" fontId="28" fillId="0" borderId="20" xfId="100" applyNumberFormat="1" applyFont="1" applyBorder="1" applyAlignment="1">
      <alignment horizontal="center" vertical="center" wrapText="1"/>
    </xf>
    <xf numFmtId="0" fontId="75" fillId="0" borderId="0" xfId="142" applyFont="1" applyAlignment="1">
      <alignment horizontal="center" vertical="center" wrapText="1"/>
    </xf>
    <xf numFmtId="0" fontId="28" fillId="0" borderId="21" xfId="204" applyFont="1" applyBorder="1" applyAlignment="1">
      <alignment horizontal="center" vertical="center" wrapText="1"/>
    </xf>
    <xf numFmtId="0" fontId="28" fillId="0" borderId="22" xfId="204" applyFont="1" applyBorder="1" applyAlignment="1">
      <alignment horizontal="center" vertical="center" wrapText="1"/>
    </xf>
    <xf numFmtId="0" fontId="28" fillId="0" borderId="0" xfId="204" applyFont="1" applyAlignment="1">
      <alignment horizontal="right" vertical="center" wrapText="1"/>
    </xf>
    <xf numFmtId="0" fontId="75" fillId="0" borderId="0" xfId="204" applyFont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20" xfId="254" applyFont="1" applyBorder="1" applyAlignment="1">
      <alignment horizontal="center" vertical="center" wrapText="1"/>
    </xf>
    <xf numFmtId="166" fontId="28" fillId="0" borderId="20" xfId="254" applyNumberFormat="1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top" wrapText="1"/>
    </xf>
    <xf numFmtId="0" fontId="72" fillId="0" borderId="0" xfId="0" applyFont="1" applyAlignment="1">
      <alignment horizontal="right"/>
    </xf>
    <xf numFmtId="0" fontId="80" fillId="0" borderId="0" xfId="0" applyFont="1" applyAlignment="1">
      <alignment horizontal="center" vertical="center" wrapText="1"/>
    </xf>
    <xf numFmtId="0" fontId="72" fillId="0" borderId="47" xfId="0" applyFont="1" applyBorder="1" applyAlignment="1">
      <alignment horizontal="center" vertical="center" wrapText="1"/>
    </xf>
    <xf numFmtId="0" fontId="72" fillId="0" borderId="48" xfId="0" applyFont="1" applyBorder="1" applyAlignment="1">
      <alignment horizontal="center" vertical="center" wrapText="1"/>
    </xf>
    <xf numFmtId="0" fontId="72" fillId="0" borderId="24" xfId="0" applyFont="1" applyBorder="1" applyAlignment="1">
      <alignment horizontal="center" vertical="center" wrapText="1"/>
    </xf>
    <xf numFmtId="0" fontId="72" fillId="0" borderId="49" xfId="0" applyFont="1" applyBorder="1" applyAlignment="1">
      <alignment horizontal="center" vertical="center" wrapText="1"/>
    </xf>
    <xf numFmtId="0" fontId="72" fillId="0" borderId="47" xfId="0" applyFont="1" applyBorder="1" applyAlignment="1">
      <alignment horizontal="center" wrapText="1"/>
    </xf>
    <xf numFmtId="49" fontId="28" fillId="0" borderId="47" xfId="0" applyNumberFormat="1" applyFont="1" applyBorder="1" applyAlignment="1">
      <alignment horizontal="center" vertical="center" textRotation="90" wrapText="1"/>
    </xf>
    <xf numFmtId="0" fontId="80" fillId="0" borderId="0" xfId="0" applyFont="1" applyAlignment="1">
      <alignment vertical="top" wrapText="1"/>
    </xf>
    <xf numFmtId="0" fontId="80" fillId="0" borderId="0" xfId="0" applyFont="1" applyAlignment="1">
      <alignment horizontal="center" vertical="center"/>
    </xf>
    <xf numFmtId="0" fontId="72" fillId="0" borderId="47" xfId="0" applyFont="1" applyBorder="1" applyAlignment="1">
      <alignment horizontal="center" vertical="center"/>
    </xf>
    <xf numFmtId="0" fontId="28" fillId="0" borderId="47" xfId="0" applyFont="1" applyBorder="1" applyAlignment="1">
      <alignment horizontal="center" vertical="top" wrapText="1"/>
    </xf>
    <xf numFmtId="0" fontId="72" fillId="0" borderId="47" xfId="0" applyFont="1" applyBorder="1" applyAlignment="1">
      <alignment horizontal="center" vertical="top" wrapText="1"/>
    </xf>
    <xf numFmtId="0" fontId="75" fillId="0" borderId="0" xfId="0" applyFont="1" applyAlignment="1">
      <alignment horizontal="center" wrapText="1"/>
    </xf>
    <xf numFmtId="0" fontId="28" fillId="0" borderId="21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80" fillId="55" borderId="47" xfId="0" applyFont="1" applyFill="1" applyBorder="1" applyAlignment="1">
      <alignment horizontal="center" vertical="center"/>
    </xf>
    <xf numFmtId="0" fontId="80" fillId="55" borderId="47" xfId="0" applyFont="1" applyFill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top" wrapText="1"/>
    </xf>
    <xf numFmtId="0" fontId="28" fillId="0" borderId="22" xfId="0" applyFont="1" applyBorder="1" applyAlignment="1">
      <alignment horizontal="center" vertical="top" wrapText="1"/>
    </xf>
    <xf numFmtId="0" fontId="80" fillId="0" borderId="0" xfId="0" applyFont="1" applyAlignment="1">
      <alignment horizontal="center"/>
    </xf>
    <xf numFmtId="172" fontId="75" fillId="0" borderId="0" xfId="0" applyNumberFormat="1" applyFont="1" applyAlignment="1">
      <alignment horizontal="center" vertical="center" wrapText="1"/>
    </xf>
    <xf numFmtId="172" fontId="28" fillId="0" borderId="23" xfId="0" applyNumberFormat="1" applyFont="1" applyBorder="1" applyAlignment="1">
      <alignment horizontal="center" vertical="top" wrapText="1"/>
    </xf>
    <xf numFmtId="172" fontId="28" fillId="0" borderId="11" xfId="0" applyNumberFormat="1" applyFont="1" applyBorder="1" applyAlignment="1">
      <alignment horizontal="center" vertical="top" wrapText="1"/>
    </xf>
    <xf numFmtId="0" fontId="75" fillId="0" borderId="0" xfId="0" applyFont="1" applyAlignment="1">
      <alignment horizontal="center" vertical="top"/>
    </xf>
    <xf numFmtId="0" fontId="75" fillId="0" borderId="0" xfId="0" applyFont="1" applyAlignment="1">
      <alignment horizontal="left" vertical="top" wrapText="1"/>
    </xf>
    <xf numFmtId="0" fontId="28" fillId="0" borderId="17" xfId="0" applyFont="1" applyBorder="1" applyAlignment="1">
      <alignment vertical="top" wrapText="1"/>
    </xf>
    <xf numFmtId="0" fontId="28" fillId="0" borderId="17" xfId="0" applyFont="1" applyBorder="1" applyAlignment="1">
      <alignment horizontal="center" vertical="top" wrapText="1"/>
    </xf>
    <xf numFmtId="0" fontId="75" fillId="0" borderId="0" xfId="178" applyFont="1">
      <alignment horizontal="left" vertical="top" wrapText="1"/>
    </xf>
    <xf numFmtId="0" fontId="28" fillId="0" borderId="20" xfId="178" applyFont="1" applyBorder="1" applyAlignment="1">
      <alignment horizontal="center" vertical="top" wrapText="1"/>
    </xf>
    <xf numFmtId="0" fontId="28" fillId="0" borderId="20" xfId="178" applyFont="1" applyBorder="1">
      <alignment horizontal="left" vertical="top" wrapText="1"/>
    </xf>
    <xf numFmtId="0" fontId="28" fillId="0" borderId="21" xfId="185" applyFont="1" applyBorder="1" applyAlignment="1">
      <alignment horizontal="center" wrapText="1"/>
    </xf>
    <xf numFmtId="0" fontId="28" fillId="0" borderId="22" xfId="185" applyFont="1" applyBorder="1" applyAlignment="1">
      <alignment horizontal="center" wrapText="1"/>
    </xf>
    <xf numFmtId="0" fontId="28" fillId="0" borderId="20" xfId="0" applyFont="1" applyBorder="1" applyAlignment="1">
      <alignment horizontal="left" vertical="top" wrapText="1"/>
    </xf>
    <xf numFmtId="0" fontId="28" fillId="0" borderId="21" xfId="0" applyFont="1" applyBorder="1" applyAlignment="1">
      <alignment horizontal="left" vertical="top" wrapText="1"/>
    </xf>
    <xf numFmtId="0" fontId="28" fillId="0" borderId="22" xfId="0" applyFont="1" applyBorder="1" applyAlignment="1">
      <alignment horizontal="left" vertical="top" wrapText="1"/>
    </xf>
    <xf numFmtId="0" fontId="28" fillId="0" borderId="21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72" fillId="0" borderId="20" xfId="0" applyFont="1" applyBorder="1" applyAlignment="1">
      <alignment horizontal="center" vertical="top" wrapText="1"/>
    </xf>
    <xf numFmtId="0" fontId="72" fillId="0" borderId="20" xfId="0" applyFont="1" applyBorder="1" applyAlignment="1">
      <alignment horizontal="left" vertical="top" wrapText="1"/>
    </xf>
    <xf numFmtId="0" fontId="113" fillId="0" borderId="20" xfId="0" applyFont="1" applyBorder="1" applyAlignment="1">
      <alignment horizontal="center" vertical="top" wrapText="1"/>
    </xf>
    <xf numFmtId="0" fontId="28" fillId="0" borderId="48" xfId="178" applyFont="1" applyBorder="1">
      <alignment horizontal="left" vertical="top" wrapText="1"/>
    </xf>
    <xf numFmtId="0" fontId="28" fillId="0" borderId="49" xfId="178" applyFont="1" applyBorder="1">
      <alignment horizontal="left" vertical="top" wrapText="1"/>
    </xf>
    <xf numFmtId="0" fontId="28" fillId="0" borderId="48" xfId="0" applyFont="1" applyBorder="1" applyAlignment="1">
      <alignment horizontal="left" vertical="top"/>
    </xf>
    <xf numFmtId="0" fontId="28" fillId="0" borderId="49" xfId="0" applyFont="1" applyBorder="1" applyAlignment="1">
      <alignment horizontal="left" vertical="top"/>
    </xf>
    <xf numFmtId="0" fontId="28" fillId="0" borderId="21" xfId="0" applyFont="1" applyBorder="1" applyAlignment="1">
      <alignment horizontal="left" vertical="center" wrapText="1"/>
    </xf>
    <xf numFmtId="0" fontId="28" fillId="0" borderId="22" xfId="0" applyFont="1" applyBorder="1" applyAlignment="1">
      <alignment horizontal="left" vertical="center" wrapText="1"/>
    </xf>
    <xf numFmtId="0" fontId="28" fillId="0" borderId="40" xfId="0" applyFont="1" applyBorder="1" applyAlignment="1">
      <alignment horizontal="left" vertical="top" wrapText="1"/>
    </xf>
    <xf numFmtId="0" fontId="28" fillId="0" borderId="41" xfId="0" applyFont="1" applyBorder="1" applyAlignment="1">
      <alignment horizontal="left" vertical="top" wrapText="1"/>
    </xf>
    <xf numFmtId="0" fontId="28" fillId="0" borderId="20" xfId="253" applyFont="1" applyBorder="1" applyAlignment="1">
      <alignment horizontal="center" vertical="top" wrapText="1"/>
    </xf>
    <xf numFmtId="0" fontId="28" fillId="0" borderId="20" xfId="253" applyFont="1" applyBorder="1">
      <alignment horizontal="left" vertical="top" wrapText="1"/>
    </xf>
    <xf numFmtId="0" fontId="105" fillId="0" borderId="20" xfId="253" applyFont="1" applyBorder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8" fillId="0" borderId="47" xfId="0" applyFont="1" applyBorder="1" applyAlignment="1">
      <alignment horizontal="left" vertical="top" wrapText="1"/>
    </xf>
    <xf numFmtId="0" fontId="105" fillId="0" borderId="20" xfId="253" applyFont="1" applyBorder="1" applyAlignment="1">
      <alignment horizontal="center" vertical="top" wrapText="1"/>
    </xf>
    <xf numFmtId="0" fontId="28" fillId="0" borderId="21" xfId="178" applyFont="1" applyBorder="1" applyAlignment="1">
      <alignment horizontal="center" vertical="top" wrapText="1"/>
    </xf>
    <xf numFmtId="0" fontId="28" fillId="0" borderId="22" xfId="178" applyFont="1" applyBorder="1" applyAlignment="1">
      <alignment horizontal="center" vertical="top" wrapText="1"/>
    </xf>
    <xf numFmtId="0" fontId="28" fillId="0" borderId="21" xfId="178" applyFont="1" applyBorder="1">
      <alignment horizontal="left" vertical="top" wrapText="1"/>
    </xf>
    <xf numFmtId="0" fontId="28" fillId="0" borderId="22" xfId="178" applyFont="1" applyBorder="1">
      <alignment horizontal="left" vertical="top" wrapText="1"/>
    </xf>
    <xf numFmtId="0" fontId="113" fillId="0" borderId="21" xfId="0" applyFont="1" applyBorder="1" applyAlignment="1">
      <alignment horizontal="left" vertical="top" wrapText="1"/>
    </xf>
    <xf numFmtId="0" fontId="113" fillId="0" borderId="22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75" fillId="0" borderId="0" xfId="178" applyFont="1" applyAlignment="1">
      <alignment horizontal="center" vertical="top" wrapText="1"/>
    </xf>
    <xf numFmtId="0" fontId="113" fillId="0" borderId="47" xfId="0" applyFont="1" applyBorder="1" applyAlignment="1">
      <alignment horizontal="center" vertical="top" wrapText="1"/>
    </xf>
    <xf numFmtId="0" fontId="75" fillId="0" borderId="20" xfId="0" applyFont="1" applyBorder="1" applyAlignment="1">
      <alignment vertical="center" wrapText="1"/>
    </xf>
    <xf numFmtId="0" fontId="75" fillId="0" borderId="21" xfId="0" applyFont="1" applyBorder="1" applyAlignment="1">
      <alignment vertical="center" wrapText="1"/>
    </xf>
    <xf numFmtId="0" fontId="75" fillId="0" borderId="24" xfId="0" applyFont="1" applyBorder="1" applyAlignment="1">
      <alignment vertical="center" wrapText="1"/>
    </xf>
    <xf numFmtId="0" fontId="75" fillId="0" borderId="22" xfId="0" applyFont="1" applyBorder="1" applyAlignment="1">
      <alignment vertical="center" wrapText="1"/>
    </xf>
    <xf numFmtId="0" fontId="75" fillId="0" borderId="20" xfId="0" applyFont="1" applyBorder="1" applyAlignment="1">
      <alignment horizontal="center" vertical="top" wrapText="1"/>
    </xf>
    <xf numFmtId="0" fontId="75" fillId="0" borderId="47" xfId="0" applyFont="1" applyBorder="1" applyAlignment="1">
      <alignment vertical="center" wrapText="1"/>
    </xf>
    <xf numFmtId="0" fontId="28" fillId="0" borderId="48" xfId="0" applyFont="1" applyBorder="1" applyAlignment="1">
      <alignment vertical="center" wrapText="1"/>
    </xf>
    <xf numFmtId="0" fontId="28" fillId="0" borderId="24" xfId="0" applyFont="1" applyBorder="1" applyAlignment="1">
      <alignment vertical="center" wrapText="1"/>
    </xf>
    <xf numFmtId="0" fontId="28" fillId="0" borderId="49" xfId="0" applyFont="1" applyBorder="1" applyAlignment="1">
      <alignment vertical="center" wrapText="1"/>
    </xf>
    <xf numFmtId="0" fontId="75" fillId="0" borderId="21" xfId="0" applyFont="1" applyBorder="1" applyAlignment="1">
      <alignment horizontal="center" vertical="top" wrapText="1"/>
    </xf>
    <xf numFmtId="0" fontId="75" fillId="0" borderId="24" xfId="0" applyFont="1" applyBorder="1" applyAlignment="1">
      <alignment horizontal="center" vertical="top" wrapText="1"/>
    </xf>
    <xf numFmtId="0" fontId="75" fillId="0" borderId="22" xfId="0" applyFont="1" applyBorder="1" applyAlignment="1">
      <alignment horizontal="center" vertical="top" wrapText="1"/>
    </xf>
    <xf numFmtId="0" fontId="75" fillId="0" borderId="2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21" xfId="251" applyFont="1" applyFill="1" applyBorder="1" applyAlignment="1">
      <alignment horizontal="left" vertical="center"/>
    </xf>
    <xf numFmtId="0" fontId="28" fillId="0" borderId="24" xfId="251" applyFont="1" applyFill="1" applyBorder="1" applyAlignment="1">
      <alignment horizontal="left" vertical="center"/>
    </xf>
    <xf numFmtId="0" fontId="28" fillId="0" borderId="22" xfId="251" applyFont="1" applyFill="1" applyBorder="1" applyAlignment="1">
      <alignment horizontal="left" vertical="center"/>
    </xf>
    <xf numFmtId="0" fontId="28" fillId="0" borderId="20" xfId="0" applyFont="1" applyBorder="1" applyAlignment="1">
      <alignment vertical="center" wrapText="1"/>
    </xf>
    <xf numFmtId="0" fontId="80" fillId="0" borderId="0" xfId="0" applyFont="1" applyAlignment="1">
      <alignment horizontal="left" vertical="top" wrapText="1"/>
    </xf>
    <xf numFmtId="1" fontId="28" fillId="0" borderId="0" xfId="140" applyFont="1" applyAlignment="1">
      <alignment horizontal="right" vertical="center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</cellXfs>
  <cellStyles count="258">
    <cellStyle name="_artabyuje" xfId="1" xr:uid="{00000000-0005-0000-0000-000000000000}"/>
    <cellStyle name="_artabyuje 2" xfId="39" xr:uid="{00000000-0005-0000-0000-000001000000}"/>
    <cellStyle name="20% - Accent1" xfId="190" builtinId="30" customBuiltin="1"/>
    <cellStyle name="20% - Accent1 2" xfId="40" xr:uid="{00000000-0005-0000-0000-000002000000}"/>
    <cellStyle name="20% - Accent1 2 2" xfId="101" xr:uid="{00000000-0005-0000-0000-000003000000}"/>
    <cellStyle name="20% - Accent1 3" xfId="236" xr:uid="{765C9FEE-B7B0-48ED-BA76-6F12AC7AFF3A}"/>
    <cellStyle name="20% - Accent2" xfId="192" builtinId="34" customBuiltin="1"/>
    <cellStyle name="20% - Accent2 2" xfId="41" xr:uid="{00000000-0005-0000-0000-000004000000}"/>
    <cellStyle name="20% - Accent2 2 2" xfId="102" xr:uid="{00000000-0005-0000-0000-000005000000}"/>
    <cellStyle name="20% - Accent2 3" xfId="238" xr:uid="{02B6365D-EB08-4409-A1C8-6F5E6E3CA61A}"/>
    <cellStyle name="20% - Accent3" xfId="194" builtinId="38" customBuiltin="1"/>
    <cellStyle name="20% - Accent3 2" xfId="42" xr:uid="{00000000-0005-0000-0000-000006000000}"/>
    <cellStyle name="20% - Accent3 2 2" xfId="103" xr:uid="{00000000-0005-0000-0000-000007000000}"/>
    <cellStyle name="20% - Accent3 3" xfId="240" xr:uid="{63EA47C8-684F-463B-BC30-36A96DD6ECD4}"/>
    <cellStyle name="20% - Accent4" xfId="196" builtinId="42" customBuiltin="1"/>
    <cellStyle name="20% - Accent4 2" xfId="43" xr:uid="{00000000-0005-0000-0000-000008000000}"/>
    <cellStyle name="20% - Accent4 2 2" xfId="104" xr:uid="{00000000-0005-0000-0000-000009000000}"/>
    <cellStyle name="20% - Accent4 3" xfId="242" xr:uid="{D768F9B6-9003-454A-9522-A77D7C7A7716}"/>
    <cellStyle name="20% - Accent5" xfId="198" builtinId="46" customBuiltin="1"/>
    <cellStyle name="20% - Accent5 2" xfId="44" xr:uid="{00000000-0005-0000-0000-00000A000000}"/>
    <cellStyle name="20% - Accent5 2 2" xfId="105" xr:uid="{00000000-0005-0000-0000-00000B000000}"/>
    <cellStyle name="20% - Accent5 3" xfId="244" xr:uid="{D8C4993A-1FE7-46C1-8459-66A9F858CF06}"/>
    <cellStyle name="20% - Accent6" xfId="200" builtinId="50" customBuiltin="1"/>
    <cellStyle name="20% - Accent6 2" xfId="45" xr:uid="{00000000-0005-0000-0000-00000C000000}"/>
    <cellStyle name="20% - Accent6 2 2" xfId="106" xr:uid="{00000000-0005-0000-0000-00000D000000}"/>
    <cellStyle name="20% - Accent6 3" xfId="246" xr:uid="{01872C34-A8EE-4E9E-9A66-7DCA8AAC71AA}"/>
    <cellStyle name="20% - Акцент1" xfId="160" xr:uid="{00000000-0005-0000-0000-00000E000000}"/>
    <cellStyle name="20% - Акцент2" xfId="163" xr:uid="{00000000-0005-0000-0000-00000F000000}"/>
    <cellStyle name="20% - Акцент3" xfId="166" xr:uid="{00000000-0005-0000-0000-000010000000}"/>
    <cellStyle name="20% - Акцент4" xfId="169" xr:uid="{00000000-0005-0000-0000-000011000000}"/>
    <cellStyle name="20% - Акцент5" xfId="172" xr:uid="{00000000-0005-0000-0000-000012000000}"/>
    <cellStyle name="20% - Акцент6" xfId="175" xr:uid="{00000000-0005-0000-0000-000013000000}"/>
    <cellStyle name="40% - Accent1" xfId="191" builtinId="31" customBuiltin="1"/>
    <cellStyle name="40% - Accent1 2" xfId="46" xr:uid="{00000000-0005-0000-0000-000014000000}"/>
    <cellStyle name="40% - Accent1 2 2" xfId="107" xr:uid="{00000000-0005-0000-0000-000015000000}"/>
    <cellStyle name="40% - Accent1 3" xfId="237" xr:uid="{7567BFF1-7CFB-4D77-8370-AE6CBE8F7A2E}"/>
    <cellStyle name="40% - Accent2" xfId="193" builtinId="35" customBuiltin="1"/>
    <cellStyle name="40% - Accent2 2" xfId="47" xr:uid="{00000000-0005-0000-0000-000016000000}"/>
    <cellStyle name="40% - Accent2 2 2" xfId="108" xr:uid="{00000000-0005-0000-0000-000017000000}"/>
    <cellStyle name="40% - Accent2 3" xfId="239" xr:uid="{86E3C709-5ED1-4D42-8284-F7DDE4FDBA43}"/>
    <cellStyle name="40% - Accent3" xfId="195" builtinId="39" customBuiltin="1"/>
    <cellStyle name="40% - Accent3 2" xfId="48" xr:uid="{00000000-0005-0000-0000-000018000000}"/>
    <cellStyle name="40% - Accent3 2 2" xfId="109" xr:uid="{00000000-0005-0000-0000-000019000000}"/>
    <cellStyle name="40% - Accent3 3" xfId="241" xr:uid="{C782190C-BFC6-4B0F-8D05-B3BF14D41FAF}"/>
    <cellStyle name="40% - Accent4" xfId="197" builtinId="43" customBuiltin="1"/>
    <cellStyle name="40% - Accent4 2" xfId="49" xr:uid="{00000000-0005-0000-0000-00001A000000}"/>
    <cellStyle name="40% - Accent4 2 2" xfId="110" xr:uid="{00000000-0005-0000-0000-00001B000000}"/>
    <cellStyle name="40% - Accent4 3" xfId="243" xr:uid="{0C87C1EB-1EA5-4944-AC8A-4070D6ED4D85}"/>
    <cellStyle name="40% - Accent5" xfId="199" builtinId="47" customBuiltin="1"/>
    <cellStyle name="40% - Accent5 2" xfId="50" xr:uid="{00000000-0005-0000-0000-00001C000000}"/>
    <cellStyle name="40% - Accent5 2 2" xfId="111" xr:uid="{00000000-0005-0000-0000-00001D000000}"/>
    <cellStyle name="40% - Accent5 3" xfId="245" xr:uid="{A56CEBBF-CAC9-4007-8AAE-6E5778F41597}"/>
    <cellStyle name="40% - Accent6" xfId="201" builtinId="51" customBuiltin="1"/>
    <cellStyle name="40% - Accent6 2" xfId="51" xr:uid="{00000000-0005-0000-0000-00001E000000}"/>
    <cellStyle name="40% - Accent6 2 2" xfId="112" xr:uid="{00000000-0005-0000-0000-00001F000000}"/>
    <cellStyle name="40% - Accent6 3" xfId="247" xr:uid="{DBE992D4-532B-40F3-8C1E-B070F4CF57D9}"/>
    <cellStyle name="40% - Акцент1" xfId="161" xr:uid="{00000000-0005-0000-0000-000020000000}"/>
    <cellStyle name="40% - Акцент2" xfId="164" xr:uid="{00000000-0005-0000-0000-000021000000}"/>
    <cellStyle name="40% - Акцент3" xfId="167" xr:uid="{00000000-0005-0000-0000-000022000000}"/>
    <cellStyle name="40% - Акцент4" xfId="170" xr:uid="{00000000-0005-0000-0000-000023000000}"/>
    <cellStyle name="40% - Акцент5" xfId="173" xr:uid="{00000000-0005-0000-0000-000024000000}"/>
    <cellStyle name="40% - Акцент6" xfId="176" xr:uid="{00000000-0005-0000-0000-000025000000}"/>
    <cellStyle name="60% - Accent1 2" xfId="52" xr:uid="{00000000-0005-0000-0000-000026000000}"/>
    <cellStyle name="60% - Accent1 2 2" xfId="113" xr:uid="{00000000-0005-0000-0000-000027000000}"/>
    <cellStyle name="60% - Accent1 3" xfId="224" xr:uid="{2667EF2A-8080-4488-B8D7-A2E48F031F28}"/>
    <cellStyle name="60% - Accent2 2" xfId="53" xr:uid="{00000000-0005-0000-0000-000028000000}"/>
    <cellStyle name="60% - Accent2 2 2" xfId="114" xr:uid="{00000000-0005-0000-0000-000029000000}"/>
    <cellStyle name="60% - Accent2 3" xfId="226" xr:uid="{23689E9D-BFCE-4C05-9CB4-6B75CBEC602E}"/>
    <cellStyle name="60% - Accent3 2" xfId="54" xr:uid="{00000000-0005-0000-0000-00002A000000}"/>
    <cellStyle name="60% - Accent3 2 2" xfId="115" xr:uid="{00000000-0005-0000-0000-00002B000000}"/>
    <cellStyle name="60% - Accent3 3" xfId="228" xr:uid="{21061D69-4C88-4565-B8B5-833D73DD52BF}"/>
    <cellStyle name="60% - Accent4 2" xfId="55" xr:uid="{00000000-0005-0000-0000-00002C000000}"/>
    <cellStyle name="60% - Accent4 2 2" xfId="116" xr:uid="{00000000-0005-0000-0000-00002D000000}"/>
    <cellStyle name="60% - Accent4 3" xfId="230" xr:uid="{AD98E697-B1AC-421A-92C1-EB7E0FCC6CCB}"/>
    <cellStyle name="60% - Accent5 2" xfId="56" xr:uid="{00000000-0005-0000-0000-00002E000000}"/>
    <cellStyle name="60% - Accent5 2 2" xfId="117" xr:uid="{00000000-0005-0000-0000-00002F000000}"/>
    <cellStyle name="60% - Accent5 3" xfId="232" xr:uid="{DCA0585F-95C1-4A07-8F28-D651F68568C6}"/>
    <cellStyle name="60% - Accent6 2" xfId="57" xr:uid="{00000000-0005-0000-0000-000030000000}"/>
    <cellStyle name="60% - Accent6 2 2" xfId="118" xr:uid="{00000000-0005-0000-0000-000031000000}"/>
    <cellStyle name="60% - Accent6 3" xfId="234" xr:uid="{495227AE-D0BB-4589-9330-CE502AD822AE}"/>
    <cellStyle name="60% - Акцент1" xfId="162" xr:uid="{00000000-0005-0000-0000-000032000000}"/>
    <cellStyle name="60% - Акцент2" xfId="165" xr:uid="{00000000-0005-0000-0000-000033000000}"/>
    <cellStyle name="60% - Акцент3" xfId="168" xr:uid="{00000000-0005-0000-0000-000034000000}"/>
    <cellStyle name="60% - Акцент4" xfId="171" xr:uid="{00000000-0005-0000-0000-000035000000}"/>
    <cellStyle name="60% - Акцент5" xfId="174" xr:uid="{00000000-0005-0000-0000-000036000000}"/>
    <cellStyle name="60% - Акцент6" xfId="177" xr:uid="{00000000-0005-0000-0000-000037000000}"/>
    <cellStyle name="Accent1" xfId="16" builtinId="29" customBuiltin="1"/>
    <cellStyle name="Accent1 2" xfId="58" xr:uid="{00000000-0005-0000-0000-000038000000}"/>
    <cellStyle name="Accent1 2 2" xfId="119" xr:uid="{00000000-0005-0000-0000-000039000000}"/>
    <cellStyle name="Accent1 3" xfId="223" xr:uid="{84FD36BA-EED1-4D6E-B517-AB62D01D54FD}"/>
    <cellStyle name="Accent2" xfId="17" builtinId="33" customBuiltin="1"/>
    <cellStyle name="Accent2 2" xfId="59" xr:uid="{00000000-0005-0000-0000-00003A000000}"/>
    <cellStyle name="Accent2 2 2" xfId="120" xr:uid="{00000000-0005-0000-0000-00003B000000}"/>
    <cellStyle name="Accent2 3" xfId="225" xr:uid="{322B349D-B251-43B8-A251-14AB22211D21}"/>
    <cellStyle name="Accent3" xfId="18" builtinId="37" customBuiltin="1"/>
    <cellStyle name="Accent3 2" xfId="60" xr:uid="{00000000-0005-0000-0000-00003C000000}"/>
    <cellStyle name="Accent3 2 2" xfId="121" xr:uid="{00000000-0005-0000-0000-00003D000000}"/>
    <cellStyle name="Accent3 3" xfId="227" xr:uid="{327BA681-ED31-4817-94E9-3BD17679AAD4}"/>
    <cellStyle name="Accent4" xfId="19" builtinId="41" customBuiltin="1"/>
    <cellStyle name="Accent4 2" xfId="61" xr:uid="{00000000-0005-0000-0000-00003E000000}"/>
    <cellStyle name="Accent4 2 2" xfId="122" xr:uid="{00000000-0005-0000-0000-00003F000000}"/>
    <cellStyle name="Accent4 3" xfId="229" xr:uid="{D5D5069A-AC9E-43B3-8537-9C0DAC8755A9}"/>
    <cellStyle name="Accent5" xfId="20" builtinId="45" customBuiltin="1"/>
    <cellStyle name="Accent5 2" xfId="62" xr:uid="{00000000-0005-0000-0000-000040000000}"/>
    <cellStyle name="Accent5 2 2" xfId="123" xr:uid="{00000000-0005-0000-0000-000041000000}"/>
    <cellStyle name="Accent5 3" xfId="231" xr:uid="{9B65982D-B7AE-4A00-B648-4D2AFCD8B5DE}"/>
    <cellStyle name="Accent6" xfId="21" builtinId="49" customBuiltin="1"/>
    <cellStyle name="Accent6 2" xfId="63" xr:uid="{00000000-0005-0000-0000-000042000000}"/>
    <cellStyle name="Accent6 2 2" xfId="124" xr:uid="{00000000-0005-0000-0000-000043000000}"/>
    <cellStyle name="Accent6 3" xfId="233" xr:uid="{686EF88D-7102-426B-B04C-B79F7B66CD6C}"/>
    <cellStyle name="Bad" xfId="33" builtinId="27" customBuiltin="1"/>
    <cellStyle name="Bad 2" xfId="64" xr:uid="{00000000-0005-0000-0000-000044000000}"/>
    <cellStyle name="Bad 2 2" xfId="125" xr:uid="{00000000-0005-0000-0000-000045000000}"/>
    <cellStyle name="Bad 3" xfId="212" xr:uid="{6F8C99B9-179D-40C3-B27B-AC5F07F2E1F4}"/>
    <cellStyle name="Calculation" xfId="24" builtinId="22" customBuiltin="1"/>
    <cellStyle name="Calculation 2" xfId="65" xr:uid="{00000000-0005-0000-0000-000046000000}"/>
    <cellStyle name="Calculation 2 2" xfId="126" xr:uid="{00000000-0005-0000-0000-000047000000}"/>
    <cellStyle name="Calculation 3" xfId="216" xr:uid="{00A0CDA5-D7F6-4554-ADA6-0704F73C5D56}"/>
    <cellStyle name="Check Cell" xfId="30" builtinId="23" customBuiltin="1"/>
    <cellStyle name="Check Cell 2" xfId="66" xr:uid="{00000000-0005-0000-0000-000048000000}"/>
    <cellStyle name="Check Cell 2 2" xfId="127" xr:uid="{00000000-0005-0000-0000-000049000000}"/>
    <cellStyle name="Check Cell 3" xfId="218" xr:uid="{7FD4382D-A9B8-4D02-871C-11B24860A14E}"/>
    <cellStyle name="Comma" xfId="188" builtinId="3"/>
    <cellStyle name="Comma 11" xfId="205" xr:uid="{77FC1371-8E3B-485F-8EAC-B972B9192036}"/>
    <cellStyle name="Comma 15" xfId="248" xr:uid="{0EE8197B-9266-4347-93AF-DE6569C63508}"/>
    <cellStyle name="Comma 2" xfId="2" xr:uid="{00000000-0005-0000-0000-00004A000000}"/>
    <cellStyle name="Comma 2 2" xfId="3" xr:uid="{00000000-0005-0000-0000-00004B000000}"/>
    <cellStyle name="Comma 2 2 2" xfId="128" xr:uid="{00000000-0005-0000-0000-00004C000000}"/>
    <cellStyle name="Comma 2 2 3" xfId="95" xr:uid="{00000000-0005-0000-0000-00004D000000}"/>
    <cellStyle name="Comma 2 3" xfId="90" xr:uid="{00000000-0005-0000-0000-00004E000000}"/>
    <cellStyle name="Comma 3" xfId="4" xr:uid="{00000000-0005-0000-0000-00004F000000}"/>
    <cellStyle name="Comma 3 2" xfId="129" xr:uid="{00000000-0005-0000-0000-000050000000}"/>
    <cellStyle name="Comma 3 2 2" xfId="158" xr:uid="{00000000-0005-0000-0000-000051000000}"/>
    <cellStyle name="Comma 3 2 2 2" xfId="186" xr:uid="{00000000-0005-0000-0000-000052000000}"/>
    <cellStyle name="Comma 3 3" xfId="94" xr:uid="{00000000-0005-0000-0000-000053000000}"/>
    <cellStyle name="Comma 4" xfId="5" xr:uid="{00000000-0005-0000-0000-000054000000}"/>
    <cellStyle name="Comma 4 2" xfId="96" xr:uid="{00000000-0005-0000-0000-000055000000}"/>
    <cellStyle name="Comma 5" xfId="6" xr:uid="{00000000-0005-0000-0000-000056000000}"/>
    <cellStyle name="Comma 5 2" xfId="92" xr:uid="{00000000-0005-0000-0000-000057000000}"/>
    <cellStyle name="Comma 6" xfId="67" xr:uid="{00000000-0005-0000-0000-000058000000}"/>
    <cellStyle name="Comma 6 2" xfId="157" xr:uid="{00000000-0005-0000-0000-000059000000}"/>
    <cellStyle name="Comma 7" xfId="68" xr:uid="{00000000-0005-0000-0000-00005A000000}"/>
    <cellStyle name="Comma 8" xfId="88" xr:uid="{00000000-0005-0000-0000-00005B000000}"/>
    <cellStyle name="Comma 9" xfId="187" xr:uid="{00000000-0005-0000-0000-00005C000000}"/>
    <cellStyle name="Explanatory Text" xfId="34" builtinId="53" customBuiltin="1"/>
    <cellStyle name="Explanatory Text 2" xfId="69" xr:uid="{00000000-0005-0000-0000-00005D000000}"/>
    <cellStyle name="Explanatory Text 2 2" xfId="130" xr:uid="{00000000-0005-0000-0000-00005E000000}"/>
    <cellStyle name="Explanatory Text 3" xfId="221" xr:uid="{426230A0-9305-435B-A8FB-95E197BFAD95}"/>
    <cellStyle name="Good" xfId="38" builtinId="26" customBuiltin="1"/>
    <cellStyle name="Good 2" xfId="70" xr:uid="{00000000-0005-0000-0000-00005F000000}"/>
    <cellStyle name="Good 2 2" xfId="131" xr:uid="{00000000-0005-0000-0000-000060000000}"/>
    <cellStyle name="Good 3" xfId="211" xr:uid="{95547074-E5F3-49D7-8715-3953193F43EC}"/>
    <cellStyle name="Heading 1" xfId="25" builtinId="16" customBuiltin="1"/>
    <cellStyle name="Heading 1 2" xfId="71" xr:uid="{00000000-0005-0000-0000-000061000000}"/>
    <cellStyle name="Heading 1 2 2" xfId="132" xr:uid="{00000000-0005-0000-0000-000062000000}"/>
    <cellStyle name="Heading 1 3" xfId="207" xr:uid="{0F0A22D2-5BB6-4E6F-8416-A55939B4AB07}"/>
    <cellStyle name="Heading 2" xfId="26" builtinId="17" customBuiltin="1"/>
    <cellStyle name="Heading 2 2" xfId="72" xr:uid="{00000000-0005-0000-0000-000063000000}"/>
    <cellStyle name="Heading 2 2 2" xfId="133" xr:uid="{00000000-0005-0000-0000-000064000000}"/>
    <cellStyle name="Heading 2 3" xfId="208" xr:uid="{C335BB27-8F3A-4822-A857-0F38E926042B}"/>
    <cellStyle name="Heading 3" xfId="27" builtinId="18" customBuiltin="1"/>
    <cellStyle name="Heading 3 2" xfId="73" xr:uid="{00000000-0005-0000-0000-000065000000}"/>
    <cellStyle name="Heading 3 2 2" xfId="134" xr:uid="{00000000-0005-0000-0000-000066000000}"/>
    <cellStyle name="Heading 3 3" xfId="209" xr:uid="{E0D28F94-2AB3-40C3-8108-1DF496E239B9}"/>
    <cellStyle name="Heading 4" xfId="28" builtinId="19" customBuiltin="1"/>
    <cellStyle name="Heading 4 2" xfId="74" xr:uid="{00000000-0005-0000-0000-000067000000}"/>
    <cellStyle name="Heading 4 2 2" xfId="135" xr:uid="{00000000-0005-0000-0000-000068000000}"/>
    <cellStyle name="Heading 4 3" xfId="210" xr:uid="{2F5CC129-91DC-4E40-BBEA-CC4DEAA0041D}"/>
    <cellStyle name="Hyperlink" xfId="251" builtinId="8"/>
    <cellStyle name="Input" xfId="22" builtinId="20" customBuiltin="1"/>
    <cellStyle name="Input 2" xfId="75" xr:uid="{00000000-0005-0000-0000-000069000000}"/>
    <cellStyle name="Input 2 2" xfId="136" xr:uid="{00000000-0005-0000-0000-00006A000000}"/>
    <cellStyle name="Input 3" xfId="214" xr:uid="{D788D3C4-DDDD-4962-A9D5-465B36970183}"/>
    <cellStyle name="Linked Cell" xfId="36" builtinId="24" customBuiltin="1"/>
    <cellStyle name="Linked Cell 2" xfId="76" xr:uid="{00000000-0005-0000-0000-00006B000000}"/>
    <cellStyle name="Linked Cell 2 2" xfId="137" xr:uid="{00000000-0005-0000-0000-00006C000000}"/>
    <cellStyle name="Linked Cell 3" xfId="217" xr:uid="{15146ABB-CCB1-4626-A3D0-359FED64D11F}"/>
    <cellStyle name="Neutral" xfId="32" builtinId="28" customBuiltin="1"/>
    <cellStyle name="Neutral 2" xfId="77" xr:uid="{00000000-0005-0000-0000-00006D000000}"/>
    <cellStyle name="Neutral 2 2" xfId="98" xr:uid="{00000000-0005-0000-0000-00006E000000}"/>
    <cellStyle name="Neutral 3" xfId="138" xr:uid="{00000000-0005-0000-0000-00006F000000}"/>
    <cellStyle name="Neutral 4" xfId="213" xr:uid="{1A8CEF37-637E-4851-8A4B-9AFC4CB540ED}"/>
    <cellStyle name="Normal" xfId="0" builtinId="0"/>
    <cellStyle name="Normal 10" xfId="155" xr:uid="{00000000-0005-0000-0000-000070000000}"/>
    <cellStyle name="Normal 11" xfId="156" xr:uid="{00000000-0005-0000-0000-000071000000}"/>
    <cellStyle name="Normal 11 2" xfId="202" xr:uid="{51AB2624-92C2-4820-A551-2ADDD3DAC4CA}"/>
    <cellStyle name="Normal 12" xfId="178" xr:uid="{00000000-0005-0000-0000-000072000000}"/>
    <cellStyle name="Normal 12 2" xfId="182" xr:uid="{00000000-0005-0000-0000-000073000000}"/>
    <cellStyle name="Normal 12 2 2" xfId="253" xr:uid="{D134E930-6170-4C89-8F6D-236A1D97CFCF}"/>
    <cellStyle name="Normal 12 3" xfId="256" xr:uid="{7297EE0F-7EF8-4775-BF89-37523626C84D}"/>
    <cellStyle name="Normal 13" xfId="181" xr:uid="{00000000-0005-0000-0000-000074000000}"/>
    <cellStyle name="Normal 14" xfId="255" xr:uid="{FBEE8E1D-0616-4A58-8963-38D3E7AD45A8}"/>
    <cellStyle name="Normal 2" xfId="7" xr:uid="{00000000-0005-0000-0000-000075000000}"/>
    <cellStyle name="Normal 2 2" xfId="79" xr:uid="{00000000-0005-0000-0000-000076000000}"/>
    <cellStyle name="Normal 2 2 2" xfId="139" xr:uid="{00000000-0005-0000-0000-000077000000}"/>
    <cellStyle name="Normal 2 2 2 3" xfId="249" xr:uid="{462453D2-FE61-40FC-A346-77202A2C09B9}"/>
    <cellStyle name="Normal 2 3" xfId="78" xr:uid="{00000000-0005-0000-0000-000078000000}"/>
    <cellStyle name="Normal 2 3 2" xfId="140" xr:uid="{00000000-0005-0000-0000-000079000000}"/>
    <cellStyle name="Normal 2 3 5" xfId="250" xr:uid="{31D758BA-C592-461C-9640-C6C297322C17}"/>
    <cellStyle name="Normal 2 4" xfId="185" xr:uid="{00000000-0005-0000-0000-00007A000000}"/>
    <cellStyle name="Normal 2 5" xfId="183" xr:uid="{00000000-0005-0000-0000-00007B000000}"/>
    <cellStyle name="Normal 3" xfId="8" xr:uid="{00000000-0005-0000-0000-00007C000000}"/>
    <cellStyle name="Normal 3 2" xfId="97" xr:uid="{00000000-0005-0000-0000-00007D000000}"/>
    <cellStyle name="Normal 3 2 2" xfId="141" xr:uid="{00000000-0005-0000-0000-00007E000000}"/>
    <cellStyle name="Normal 3 3" xfId="93" xr:uid="{00000000-0005-0000-0000-00007F000000}"/>
    <cellStyle name="Normal 3_HavelvacN2axjusakN3" xfId="99" xr:uid="{00000000-0005-0000-0000-000080000000}"/>
    <cellStyle name="Normal 4" xfId="9" xr:uid="{00000000-0005-0000-0000-000081000000}"/>
    <cellStyle name="Normal 4 2" xfId="10" xr:uid="{00000000-0005-0000-0000-000082000000}"/>
    <cellStyle name="Normal 4 3" xfId="80" xr:uid="{00000000-0005-0000-0000-000083000000}"/>
    <cellStyle name="Normal 5" xfId="11" xr:uid="{00000000-0005-0000-0000-000084000000}"/>
    <cellStyle name="Normal 5 10" xfId="254" xr:uid="{AE9A1B6C-3559-4EE8-BF4C-D7A6522B6251}"/>
    <cellStyle name="Normal 5 2" xfId="81" xr:uid="{00000000-0005-0000-0000-000085000000}"/>
    <cellStyle name="Normal 5 2 2" xfId="159" xr:uid="{00000000-0005-0000-0000-000086000000}"/>
    <cellStyle name="Normal 5 2 3" xfId="142" xr:uid="{00000000-0005-0000-0000-000087000000}"/>
    <cellStyle name="Normal 5 3" xfId="100" xr:uid="{00000000-0005-0000-0000-000088000000}"/>
    <cellStyle name="Normal 5 3 2" xfId="184" xr:uid="{00000000-0005-0000-0000-000089000000}"/>
    <cellStyle name="Normal 5 3 7" xfId="257" xr:uid="{00CCA40A-3416-47A7-A114-F0F8C680CD61}"/>
    <cellStyle name="Normal 6" xfId="12" xr:uid="{00000000-0005-0000-0000-00008A000000}"/>
    <cellStyle name="Normal 6 2" xfId="143" xr:uid="{00000000-0005-0000-0000-00008B000000}"/>
    <cellStyle name="Normal 7" xfId="13" xr:uid="{00000000-0005-0000-0000-00008C000000}"/>
    <cellStyle name="Normal 7 2" xfId="144" xr:uid="{00000000-0005-0000-0000-00008D000000}"/>
    <cellStyle name="Normal 8" xfId="87" xr:uid="{00000000-0005-0000-0000-00008E000000}"/>
    <cellStyle name="Normal 8 2" xfId="91" xr:uid="{00000000-0005-0000-0000-00008F000000}"/>
    <cellStyle name="Normal 8 3" xfId="204" xr:uid="{A02EB62B-2794-4683-9097-74DD338B014A}"/>
    <cellStyle name="Normal 9" xfId="154" xr:uid="{00000000-0005-0000-0000-000090000000}"/>
    <cellStyle name="Note 2" xfId="82" xr:uid="{00000000-0005-0000-0000-000091000000}"/>
    <cellStyle name="Note 2 2" xfId="145" xr:uid="{00000000-0005-0000-0000-000092000000}"/>
    <cellStyle name="Note 3" xfId="180" xr:uid="{00000000-0005-0000-0000-000093000000}"/>
    <cellStyle name="Note 4" xfId="220" xr:uid="{55C3B18B-7F27-4760-80C5-FA573E352C25}"/>
    <cellStyle name="Note 5" xfId="235" xr:uid="{7A26B5AF-050C-4D5B-A6DB-2B37BC9AA578}"/>
    <cellStyle name="Output" xfId="23" builtinId="21" customBuiltin="1"/>
    <cellStyle name="Output 2" xfId="83" xr:uid="{00000000-0005-0000-0000-000094000000}"/>
    <cellStyle name="Output 2 2" xfId="146" xr:uid="{00000000-0005-0000-0000-000095000000}"/>
    <cellStyle name="Output 3" xfId="215" xr:uid="{F562AB38-AA61-4A26-973F-92F7388A15A7}"/>
    <cellStyle name="Percent 2" xfId="14" xr:uid="{00000000-0005-0000-0000-000096000000}"/>
    <cellStyle name="SN_241" xfId="89" xr:uid="{00000000-0005-0000-0000-000097000000}"/>
    <cellStyle name="Style 1" xfId="15" xr:uid="{00000000-0005-0000-0000-00009A000000}"/>
    <cellStyle name="Style 1 2" xfId="147" xr:uid="{00000000-0005-0000-0000-00009B000000}"/>
    <cellStyle name="Style 1 2 2" xfId="153" xr:uid="{00000000-0005-0000-0000-00009C000000}"/>
    <cellStyle name="Style 1_verchnakan_ax21-25_2018" xfId="148" xr:uid="{00000000-0005-0000-0000-00009D000000}"/>
    <cellStyle name="Title" xfId="189" builtinId="15" customBuiltin="1"/>
    <cellStyle name="Title 2" xfId="84" xr:uid="{00000000-0005-0000-0000-00009E000000}"/>
    <cellStyle name="Title 3" xfId="179" xr:uid="{00000000-0005-0000-0000-00009F000000}"/>
    <cellStyle name="Total" xfId="29" builtinId="25" customBuiltin="1"/>
    <cellStyle name="Total 2" xfId="85" xr:uid="{00000000-0005-0000-0000-0000A0000000}"/>
    <cellStyle name="Total 2 2" xfId="149" xr:uid="{00000000-0005-0000-0000-0000A1000000}"/>
    <cellStyle name="Total 3" xfId="222" xr:uid="{1386BA1A-E90F-4B15-BCE0-65AE1AC51EA7}"/>
    <cellStyle name="Warning Text" xfId="37" builtinId="11" customBuiltin="1"/>
    <cellStyle name="Warning Text 2" xfId="86" xr:uid="{00000000-0005-0000-0000-0000A2000000}"/>
    <cellStyle name="Warning Text 2 2" xfId="150" xr:uid="{00000000-0005-0000-0000-0000A3000000}"/>
    <cellStyle name="Warning Text 3" xfId="219" xr:uid="{448D383A-9F38-4C11-B24F-9CBD1F98994E}"/>
    <cellStyle name="Название" xfId="31" xr:uid="{00000000-0005-0000-0000-0000B3000000}"/>
    <cellStyle name="Обычный 14" xfId="206" xr:uid="{5E05A05E-F4FC-4716-B021-FD5135BB7213}"/>
    <cellStyle name="Обычный 2" xfId="151" xr:uid="{00000000-0005-0000-0000-0000B6000000}"/>
    <cellStyle name="Обычный 2 2" xfId="152" xr:uid="{00000000-0005-0000-0000-0000B7000000}"/>
    <cellStyle name="Обычный 3" xfId="203" xr:uid="{3C48275C-15E9-451D-B813-2D8F510BC789}"/>
    <cellStyle name="Примечание" xfId="35" xr:uid="{00000000-0005-0000-0000-0000BA000000}"/>
    <cellStyle name="Финансовый 4" xfId="252" xr:uid="{65930BDD-A1F4-4173-AA1B-5D287327B42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iranush%20Chteyan\Desktop\1\hratap\attachments_1440432%20(1)\hratapi%20verjnakan%20kar%20gnacac\2Havelvacner.xlsx" TargetMode="External"/><Relationship Id="rId1" Type="http://schemas.openxmlformats.org/officeDocument/2006/relationships/externalLinkPath" Target="/Siranush%20Chteyan/Desktop/1/hratap/attachments_1440432%20(1)/hratapi%20verjnakan%20kar%20gnacac/2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iranush%20Chteyan\Desktop\223\chan%20nvazec%201.5\Havelvatsner.xlsx" TargetMode="External"/><Relationship Id="rId1" Type="http://schemas.openxmlformats.org/officeDocument/2006/relationships/externalLinkPath" Target="/Narine%20Avetyan/Downloads/Havelvatsne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%20Badalyan/Desktop/mij%20norog%201.260/Naxagic%201.2/Havelvatsner%2028&#8228;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1"/>
      <sheetName val="h2"/>
      <sheetName val="h3"/>
      <sheetName val="h4"/>
      <sheetName val="h5"/>
      <sheetName val="h6"/>
      <sheetName val="h7."/>
      <sheetName val="h8."/>
      <sheetName val="h9."/>
      <sheetName val="10"/>
      <sheetName val="h10"/>
    </sheetNames>
    <sheetDataSet>
      <sheetData sheetId="0">
        <row r="154">
          <cell r="D154" t="str">
            <v>Մարզերում առաջնահերթ լուծում պահանջող հիմնախնդիրների լուծում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Հ1 "/>
      <sheetName val="Հ2"/>
      <sheetName val="Հ3"/>
      <sheetName val="Հ4"/>
      <sheetName val="Հ5"/>
      <sheetName val="Հ6"/>
      <sheetName val="Հ7"/>
    </sheetNames>
    <sheetDataSet>
      <sheetData sheetId="0"/>
      <sheetData sheetId="1">
        <row r="16">
          <cell r="C16" t="str">
            <v>Միջպետական նշանակության ավտոճանապարհներ, այդ թվում</v>
          </cell>
        </row>
        <row r="17">
          <cell r="C17" t="str">
            <v>Մ-2, (Սյունիք) /Մ-2/ - Աղվանի- Տաթև - /Մ-2/ միջպետական նշանակության ավտոճանապարհի Վերին Խոտանանը շրջանցող ճանապարհահատվածի կառուցում (II փուլ)</v>
          </cell>
        </row>
        <row r="18">
          <cell r="C18" t="str">
            <v>Մ-12, /Մ-2/ (Գորիս) – ՀՀ սահման միջպետական նշանակության ավտոճանապարհի կմ0+000 - կմ4+000 հատվածի հիմնանորոգում</v>
          </cell>
          <cell r="D18">
            <v>-2132.1999999999998</v>
          </cell>
        </row>
        <row r="19">
          <cell r="C19" t="str">
            <v>Հանրապետական նշանակության ավտոճանապարհներ, այդ թվում</v>
          </cell>
        </row>
        <row r="20">
          <cell r="C20" t="str">
            <v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v>
          </cell>
          <cell r="D20">
            <v>-58517.4</v>
          </cell>
        </row>
        <row r="21">
          <cell r="C21" t="str">
            <v>Կիրանց գյուղի հատվածում Հ-58 հանրապետական նշանակության ավտոմոբիլային ճանապարհի շրջանցիկ հատվածի կառուցում</v>
          </cell>
          <cell r="D21">
            <v>-39971.1</v>
          </cell>
        </row>
        <row r="23">
          <cell r="C23" t="str">
            <v>Տ-6-29, Երևան (Բագրևանդի փող.) – Ձորաղբյուր (Տ-6-42) ավտոճանապարհի կմ0+000-կմ5+200 հատվածի հիմնանորոգում</v>
          </cell>
          <cell r="D23">
            <v>-6884.3</v>
          </cell>
        </row>
        <row r="25">
          <cell r="C25" t="str">
            <v>Տ-10-30, /Մ-16/ - Աճարկուտ - Կիրանց պատմական հուշարձան ավտոճանապարհի 3,5 կմ երկարությամբ հատվածի վերակառուցում</v>
          </cell>
          <cell r="D25">
            <v>-4954.7</v>
          </cell>
        </row>
        <row r="26">
          <cell r="C26" t="str">
            <v>Որոտան-Խոտ ավտոճանապարհի վերակառուցում</v>
          </cell>
          <cell r="D26">
            <v>-1365113.3</v>
          </cell>
        </row>
        <row r="29">
          <cell r="C29" t="str">
            <v>Մ-6, Վանաձոր (Մ-3 հատման կետ) – Ալավերդի - ՀՀ սահման միջպետական նշանակության ավտոճանապարհի կմ 51+100-ում գտնող փլուզված հենապատի վերականգում</v>
          </cell>
          <cell r="D29">
            <v>-21637.1</v>
          </cell>
        </row>
        <row r="30">
          <cell r="C30" t="str">
            <v>Մ-10, Սևան-Մարտունի-Գետափ միջպետական նշանակության ավտոճանապարհի կմ21+500-ում գտնվող փլուզված հողային պաստառի շեպի վերականգնում</v>
          </cell>
          <cell r="D30">
            <v>-20405.900000000001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Հ1 "/>
      <sheetName val="Հ2"/>
      <sheetName val="Հ3"/>
      <sheetName val="Հ4"/>
      <sheetName val="Հ5"/>
      <sheetName val="Հ6"/>
      <sheetName val="Հ7"/>
    </sheetNames>
    <sheetDataSet>
      <sheetData sheetId="0"/>
      <sheetData sheetId="1"/>
      <sheetData sheetId="2">
        <row r="23">
          <cell r="F23" t="str">
            <v xml:space="preserve"> Միջպետական և հանրապետական նշանակության ավտոճանապարհների պահպանման և անվտանգ երթևեկության ծառայություններ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4"/>
  <sheetViews>
    <sheetView topLeftCell="A103" zoomScaleNormal="100" workbookViewId="0">
      <selection activeCell="D113" sqref="D113"/>
    </sheetView>
  </sheetViews>
  <sheetFormatPr defaultColWidth="9.140625" defaultRowHeight="17.25" x14ac:dyDescent="0.3"/>
  <cols>
    <col min="1" max="1" width="8.7109375" style="1" customWidth="1"/>
    <col min="2" max="2" width="11.42578125" style="1" customWidth="1"/>
    <col min="3" max="3" width="84.28515625" style="1" customWidth="1"/>
    <col min="4" max="4" width="46.5703125" style="3" customWidth="1"/>
    <col min="5" max="5" width="9.7109375" style="1" bestFit="1" customWidth="1"/>
    <col min="6" max="6" width="17.85546875" style="1" customWidth="1"/>
    <col min="7" max="7" width="9.140625" style="1"/>
    <col min="8" max="8" width="17.140625" style="1" customWidth="1"/>
    <col min="9" max="16384" width="9.140625" style="1"/>
  </cols>
  <sheetData>
    <row r="1" spans="1:5" x14ac:dyDescent="0.3">
      <c r="D1" s="5" t="s">
        <v>56</v>
      </c>
    </row>
    <row r="2" spans="1:5" x14ac:dyDescent="0.3">
      <c r="C2" s="510" t="s">
        <v>68</v>
      </c>
      <c r="D2" s="510"/>
    </row>
    <row r="3" spans="1:5" x14ac:dyDescent="0.3">
      <c r="B3" s="2"/>
      <c r="C3" s="2"/>
      <c r="D3" s="5" t="s">
        <v>57</v>
      </c>
    </row>
    <row r="4" spans="1:5" ht="13.5" customHeight="1" x14ac:dyDescent="0.3">
      <c r="A4" s="512" t="s">
        <v>103</v>
      </c>
      <c r="B4" s="512"/>
      <c r="C4" s="512"/>
      <c r="D4" s="512"/>
    </row>
    <row r="5" spans="1:5" ht="58.5" customHeight="1" x14ac:dyDescent="0.3">
      <c r="A5" s="512"/>
      <c r="B5" s="512"/>
      <c r="C5" s="512"/>
      <c r="D5" s="512"/>
    </row>
    <row r="6" spans="1:5" ht="17.25" customHeight="1" x14ac:dyDescent="0.3">
      <c r="D6" s="3" t="s">
        <v>60</v>
      </c>
    </row>
    <row r="7" spans="1:5" ht="109.5" customHeight="1" x14ac:dyDescent="0.3">
      <c r="A7" s="511" t="s">
        <v>1</v>
      </c>
      <c r="B7" s="511"/>
      <c r="C7" s="511" t="s">
        <v>14</v>
      </c>
      <c r="D7" s="129" t="s">
        <v>34</v>
      </c>
    </row>
    <row r="8" spans="1:5" s="136" customFormat="1" ht="31.5" customHeight="1" x14ac:dyDescent="0.25">
      <c r="A8" s="135" t="s">
        <v>11</v>
      </c>
      <c r="B8" s="135" t="s">
        <v>12</v>
      </c>
      <c r="C8" s="511"/>
      <c r="D8" s="135" t="s">
        <v>0</v>
      </c>
    </row>
    <row r="9" spans="1:5" ht="21" customHeight="1" x14ac:dyDescent="0.3">
      <c r="A9" s="137"/>
      <c r="B9" s="137"/>
      <c r="C9" s="138" t="s">
        <v>13</v>
      </c>
      <c r="D9" s="123">
        <f>D10+D99</f>
        <v>-2.9103830456733704E-10</v>
      </c>
    </row>
    <row r="10" spans="1:5" s="87" customFormat="1" ht="33.75" customHeight="1" x14ac:dyDescent="0.2">
      <c r="A10" s="117"/>
      <c r="B10" s="8"/>
      <c r="C10" s="112" t="s">
        <v>48</v>
      </c>
      <c r="D10" s="123">
        <f>D24+D74+D11+D61</f>
        <v>-2.9103830456733704E-10</v>
      </c>
      <c r="E10" s="168"/>
    </row>
    <row r="11" spans="1:5" s="87" customFormat="1" x14ac:dyDescent="0.2">
      <c r="A11" s="10">
        <v>1004</v>
      </c>
      <c r="B11" s="21"/>
      <c r="C11" s="10" t="s">
        <v>17</v>
      </c>
      <c r="D11" s="41">
        <f>D18</f>
        <v>-77900</v>
      </c>
    </row>
    <row r="12" spans="1:5" s="87" customFormat="1" x14ac:dyDescent="0.2">
      <c r="A12" s="139"/>
      <c r="B12" s="140"/>
      <c r="C12" s="6" t="s">
        <v>423</v>
      </c>
      <c r="D12" s="41"/>
    </row>
    <row r="13" spans="1:5" s="87" customFormat="1" x14ac:dyDescent="0.2">
      <c r="A13" s="107"/>
      <c r="B13" s="108"/>
      <c r="C13" s="9" t="s">
        <v>18</v>
      </c>
      <c r="D13" s="41"/>
    </row>
    <row r="14" spans="1:5" s="87" customFormat="1" ht="34.5" x14ac:dyDescent="0.2">
      <c r="A14" s="107"/>
      <c r="B14" s="108"/>
      <c r="C14" s="6" t="s">
        <v>471</v>
      </c>
      <c r="D14" s="41"/>
    </row>
    <row r="15" spans="1:5" s="87" customFormat="1" x14ac:dyDescent="0.2">
      <c r="A15" s="109"/>
      <c r="B15" s="110"/>
      <c r="C15" s="9" t="s">
        <v>19</v>
      </c>
      <c r="D15" s="41"/>
    </row>
    <row r="16" spans="1:5" s="87" customFormat="1" ht="34.5" x14ac:dyDescent="0.2">
      <c r="A16" s="6"/>
      <c r="B16" s="80"/>
      <c r="C16" s="6" t="s">
        <v>472</v>
      </c>
      <c r="D16" s="41"/>
    </row>
    <row r="17" spans="1:5" s="87" customFormat="1" x14ac:dyDescent="0.3">
      <c r="A17" s="27"/>
      <c r="B17" s="141"/>
      <c r="C17" s="21" t="s">
        <v>20</v>
      </c>
      <c r="D17" s="41"/>
    </row>
    <row r="18" spans="1:5" s="87" customFormat="1" x14ac:dyDescent="0.2">
      <c r="A18" s="117"/>
      <c r="B18" s="142" t="s">
        <v>415</v>
      </c>
      <c r="C18" s="126" t="s">
        <v>21</v>
      </c>
      <c r="D18" s="41">
        <f>'h2'!G147</f>
        <v>-77900</v>
      </c>
    </row>
    <row r="19" spans="1:5" s="87" customFormat="1" ht="69" x14ac:dyDescent="0.2">
      <c r="A19" s="117"/>
      <c r="B19" s="142"/>
      <c r="C19" s="142" t="s">
        <v>416</v>
      </c>
      <c r="D19" s="41"/>
    </row>
    <row r="20" spans="1:5" s="87" customFormat="1" x14ac:dyDescent="0.2">
      <c r="A20" s="117"/>
      <c r="B20" s="142"/>
      <c r="C20" s="126" t="s">
        <v>22</v>
      </c>
      <c r="D20" s="41"/>
    </row>
    <row r="21" spans="1:5" s="87" customFormat="1" ht="69" x14ac:dyDescent="0.2">
      <c r="A21" s="117"/>
      <c r="B21" s="142"/>
      <c r="C21" s="142" t="s">
        <v>473</v>
      </c>
      <c r="D21" s="41"/>
    </row>
    <row r="22" spans="1:5" s="87" customFormat="1" x14ac:dyDescent="0.2">
      <c r="A22" s="117"/>
      <c r="B22" s="142"/>
      <c r="C22" s="126" t="s">
        <v>23</v>
      </c>
      <c r="D22" s="41"/>
    </row>
    <row r="23" spans="1:5" s="87" customFormat="1" x14ac:dyDescent="0.2">
      <c r="A23" s="117"/>
      <c r="B23" s="142"/>
      <c r="C23" s="142" t="s">
        <v>79</v>
      </c>
      <c r="D23" s="41"/>
    </row>
    <row r="24" spans="1:5" s="87" customFormat="1" x14ac:dyDescent="0.2">
      <c r="A24" s="83" t="s">
        <v>80</v>
      </c>
      <c r="B24" s="83"/>
      <c r="C24" s="143" t="s">
        <v>17</v>
      </c>
      <c r="D24" s="144">
        <f>D37+D43+D49+D55+D31</f>
        <v>-2308298.7000000002</v>
      </c>
    </row>
    <row r="25" spans="1:5" s="96" customFormat="1" x14ac:dyDescent="0.2">
      <c r="A25" s="145"/>
      <c r="B25" s="145"/>
      <c r="C25" s="145" t="s">
        <v>81</v>
      </c>
      <c r="D25" s="146"/>
      <c r="E25" s="147"/>
    </row>
    <row r="26" spans="1:5" s="96" customFormat="1" x14ac:dyDescent="0.2">
      <c r="A26" s="145"/>
      <c r="B26" s="145"/>
      <c r="C26" s="130" t="s">
        <v>18</v>
      </c>
      <c r="D26" s="146"/>
    </row>
    <row r="27" spans="1:5" s="96" customFormat="1" ht="17.25" customHeight="1" x14ac:dyDescent="0.2">
      <c r="A27" s="145"/>
      <c r="B27" s="145"/>
      <c r="C27" s="145" t="s">
        <v>82</v>
      </c>
      <c r="D27" s="146"/>
    </row>
    <row r="28" spans="1:5" s="96" customFormat="1" ht="17.25" customHeight="1" x14ac:dyDescent="0.2">
      <c r="A28" s="145"/>
      <c r="B28" s="145"/>
      <c r="C28" s="130" t="s">
        <v>19</v>
      </c>
      <c r="D28" s="146"/>
    </row>
    <row r="29" spans="1:5" s="96" customFormat="1" ht="36.75" customHeight="1" x14ac:dyDescent="0.2">
      <c r="A29" s="145"/>
      <c r="B29" s="145"/>
      <c r="C29" s="145" t="s">
        <v>83</v>
      </c>
      <c r="D29" s="146"/>
    </row>
    <row r="30" spans="1:5" s="96" customFormat="1" x14ac:dyDescent="0.3">
      <c r="A30" s="106"/>
      <c r="B30" s="94"/>
      <c r="C30" s="148" t="s">
        <v>20</v>
      </c>
      <c r="D30" s="149"/>
    </row>
    <row r="31" spans="1:5" s="87" customFormat="1" x14ac:dyDescent="0.2">
      <c r="A31" s="117"/>
      <c r="B31" s="10" t="s">
        <v>383</v>
      </c>
      <c r="C31" s="150" t="s">
        <v>21</v>
      </c>
      <c r="D31" s="151">
        <f>'h2'!G166</f>
        <v>-135500</v>
      </c>
    </row>
    <row r="32" spans="1:5" s="96" customFormat="1" ht="34.5" x14ac:dyDescent="0.2">
      <c r="A32" s="106"/>
      <c r="B32" s="142"/>
      <c r="C32" s="142" t="s">
        <v>418</v>
      </c>
      <c r="D32" s="149"/>
    </row>
    <row r="33" spans="1:5" s="96" customFormat="1" x14ac:dyDescent="0.2">
      <c r="A33" s="106"/>
      <c r="B33" s="142"/>
      <c r="C33" s="126" t="s">
        <v>22</v>
      </c>
      <c r="D33" s="149"/>
    </row>
    <row r="34" spans="1:5" s="96" customFormat="1" ht="51.75" x14ac:dyDescent="0.2">
      <c r="A34" s="106"/>
      <c r="B34" s="142"/>
      <c r="C34" s="142" t="s">
        <v>84</v>
      </c>
      <c r="D34" s="149"/>
    </row>
    <row r="35" spans="1:5" s="96" customFormat="1" x14ac:dyDescent="0.2">
      <c r="A35" s="106"/>
      <c r="B35" s="142"/>
      <c r="C35" s="126" t="s">
        <v>23</v>
      </c>
      <c r="D35" s="148"/>
    </row>
    <row r="36" spans="1:5" s="96" customFormat="1" x14ac:dyDescent="0.2">
      <c r="A36" s="106"/>
      <c r="B36" s="142"/>
      <c r="C36" s="142" t="s">
        <v>79</v>
      </c>
      <c r="D36" s="148"/>
    </row>
    <row r="37" spans="1:5" s="87" customFormat="1" ht="21" customHeight="1" x14ac:dyDescent="0.2">
      <c r="A37" s="117"/>
      <c r="B37" s="112">
        <v>11002</v>
      </c>
      <c r="C37" s="152" t="s">
        <v>21</v>
      </c>
      <c r="D37" s="151">
        <f>'h2'!G175</f>
        <v>-65565.3</v>
      </c>
    </row>
    <row r="38" spans="1:5" s="96" customFormat="1" ht="36.75" customHeight="1" x14ac:dyDescent="0.2">
      <c r="A38" s="106"/>
      <c r="B38" s="113"/>
      <c r="C38" s="113" t="s">
        <v>85</v>
      </c>
      <c r="D38" s="153"/>
      <c r="E38" s="154"/>
    </row>
    <row r="39" spans="1:5" s="155" customFormat="1" ht="20.25" customHeight="1" x14ac:dyDescent="0.2">
      <c r="A39" s="106"/>
      <c r="B39" s="113"/>
      <c r="C39" s="114" t="s">
        <v>22</v>
      </c>
      <c r="D39" s="153"/>
    </row>
    <row r="40" spans="1:5" s="96" customFormat="1" ht="36" customHeight="1" x14ac:dyDescent="0.2">
      <c r="A40" s="106"/>
      <c r="B40" s="113"/>
      <c r="C40" s="113" t="s">
        <v>84</v>
      </c>
      <c r="D40" s="153"/>
    </row>
    <row r="41" spans="1:5" s="96" customFormat="1" ht="21" customHeight="1" x14ac:dyDescent="0.2">
      <c r="A41" s="106"/>
      <c r="B41" s="113"/>
      <c r="C41" s="114" t="s">
        <v>23</v>
      </c>
      <c r="D41" s="153"/>
    </row>
    <row r="42" spans="1:5" s="96" customFormat="1" ht="22.5" customHeight="1" x14ac:dyDescent="0.2">
      <c r="A42" s="106"/>
      <c r="B42" s="113"/>
      <c r="C42" s="113" t="s">
        <v>79</v>
      </c>
      <c r="D42" s="153"/>
    </row>
    <row r="43" spans="1:5" s="96" customFormat="1" x14ac:dyDescent="0.2">
      <c r="A43" s="106"/>
      <c r="B43" s="145" t="s">
        <v>431</v>
      </c>
      <c r="C43" s="130" t="s">
        <v>21</v>
      </c>
      <c r="D43" s="153">
        <f>'h2'!G191</f>
        <v>-1494091.3</v>
      </c>
    </row>
    <row r="44" spans="1:5" s="96" customFormat="1" x14ac:dyDescent="0.2">
      <c r="A44" s="106"/>
      <c r="B44" s="145"/>
      <c r="C44" s="145" t="s">
        <v>136</v>
      </c>
      <c r="D44" s="153"/>
    </row>
    <row r="45" spans="1:5" s="96" customFormat="1" x14ac:dyDescent="0.2">
      <c r="A45" s="106"/>
      <c r="B45" s="145"/>
      <c r="C45" s="130" t="s">
        <v>22</v>
      </c>
      <c r="D45" s="153"/>
    </row>
    <row r="46" spans="1:5" s="96" customFormat="1" ht="53.25" customHeight="1" x14ac:dyDescent="0.2">
      <c r="A46" s="106"/>
      <c r="B46" s="145"/>
      <c r="C46" s="145" t="s">
        <v>137</v>
      </c>
      <c r="D46" s="153"/>
    </row>
    <row r="47" spans="1:5" s="96" customFormat="1" x14ac:dyDescent="0.2">
      <c r="A47" s="106"/>
      <c r="B47" s="145"/>
      <c r="C47" s="130" t="s">
        <v>23</v>
      </c>
      <c r="D47" s="153"/>
    </row>
    <row r="48" spans="1:5" s="96" customFormat="1" ht="34.5" x14ac:dyDescent="0.2">
      <c r="A48" s="106"/>
      <c r="B48" s="145"/>
      <c r="C48" s="145" t="s">
        <v>138</v>
      </c>
      <c r="D48" s="153"/>
    </row>
    <row r="49" spans="1:4" s="96" customFormat="1" x14ac:dyDescent="0.2">
      <c r="A49" s="106"/>
      <c r="B49" s="145" t="s">
        <v>350</v>
      </c>
      <c r="C49" s="130" t="s">
        <v>21</v>
      </c>
      <c r="D49" s="153">
        <f>'h2'!G201</f>
        <v>-451142.1</v>
      </c>
    </row>
    <row r="50" spans="1:4" s="96" customFormat="1" x14ac:dyDescent="0.2">
      <c r="A50" s="106"/>
      <c r="B50" s="145"/>
      <c r="C50" s="145" t="s">
        <v>351</v>
      </c>
      <c r="D50" s="153"/>
    </row>
    <row r="51" spans="1:4" s="96" customFormat="1" x14ac:dyDescent="0.2">
      <c r="A51" s="106"/>
      <c r="B51" s="145"/>
      <c r="C51" s="130" t="s">
        <v>22</v>
      </c>
      <c r="D51" s="153"/>
    </row>
    <row r="52" spans="1:4" s="96" customFormat="1" ht="34.5" x14ac:dyDescent="0.2">
      <c r="A52" s="106"/>
      <c r="B52" s="145"/>
      <c r="C52" s="145" t="s">
        <v>352</v>
      </c>
      <c r="D52" s="153"/>
    </row>
    <row r="53" spans="1:4" s="96" customFormat="1" x14ac:dyDescent="0.2">
      <c r="A53" s="106"/>
      <c r="B53" s="145"/>
      <c r="C53" s="130" t="s">
        <v>23</v>
      </c>
      <c r="D53" s="153"/>
    </row>
    <row r="54" spans="1:4" s="96" customFormat="1" ht="34.5" x14ac:dyDescent="0.2">
      <c r="A54" s="106"/>
      <c r="B54" s="145"/>
      <c r="C54" s="145" t="s">
        <v>138</v>
      </c>
      <c r="D54" s="153"/>
    </row>
    <row r="55" spans="1:4" s="96" customFormat="1" x14ac:dyDescent="0.2">
      <c r="A55" s="106"/>
      <c r="B55" s="145" t="s">
        <v>396</v>
      </c>
      <c r="C55" s="130" t="s">
        <v>21</v>
      </c>
      <c r="D55" s="153">
        <f>'հ5․'!E31</f>
        <v>-162000</v>
      </c>
    </row>
    <row r="56" spans="1:4" s="96" customFormat="1" ht="34.5" x14ac:dyDescent="0.2">
      <c r="A56" s="106"/>
      <c r="B56" s="145"/>
      <c r="C56" s="145" t="s">
        <v>432</v>
      </c>
      <c r="D56" s="153"/>
    </row>
    <row r="57" spans="1:4" s="96" customFormat="1" x14ac:dyDescent="0.2">
      <c r="A57" s="106"/>
      <c r="B57" s="145"/>
      <c r="C57" s="130" t="s">
        <v>22</v>
      </c>
      <c r="D57" s="153"/>
    </row>
    <row r="58" spans="1:4" s="96" customFormat="1" x14ac:dyDescent="0.2">
      <c r="A58" s="106"/>
      <c r="B58" s="145"/>
      <c r="C58" s="145" t="s">
        <v>397</v>
      </c>
      <c r="D58" s="153"/>
    </row>
    <row r="59" spans="1:4" s="96" customFormat="1" x14ac:dyDescent="0.2">
      <c r="A59" s="106"/>
      <c r="B59" s="145"/>
      <c r="C59" s="130" t="s">
        <v>23</v>
      </c>
      <c r="D59" s="153"/>
    </row>
    <row r="60" spans="1:4" s="96" customFormat="1" ht="34.5" x14ac:dyDescent="0.2">
      <c r="A60" s="106"/>
      <c r="B60" s="145"/>
      <c r="C60" s="145" t="s">
        <v>138</v>
      </c>
      <c r="D60" s="153"/>
    </row>
    <row r="61" spans="1:4" s="87" customFormat="1" x14ac:dyDescent="0.2">
      <c r="A61" s="83" t="s">
        <v>386</v>
      </c>
      <c r="B61" s="83"/>
      <c r="C61" s="143" t="s">
        <v>17</v>
      </c>
      <c r="D61" s="151">
        <f>D68</f>
        <v>-131298.70000000001</v>
      </c>
    </row>
    <row r="62" spans="1:4" s="96" customFormat="1" x14ac:dyDescent="0.2">
      <c r="A62" s="145"/>
      <c r="B62" s="145"/>
      <c r="C62" s="145" t="s">
        <v>395</v>
      </c>
      <c r="D62" s="153"/>
    </row>
    <row r="63" spans="1:4" s="96" customFormat="1" x14ac:dyDescent="0.2">
      <c r="A63" s="145"/>
      <c r="B63" s="145"/>
      <c r="C63" s="130" t="s">
        <v>18</v>
      </c>
      <c r="D63" s="153"/>
    </row>
    <row r="64" spans="1:4" s="96" customFormat="1" x14ac:dyDescent="0.2">
      <c r="A64" s="145"/>
      <c r="B64" s="145"/>
      <c r="C64" s="145" t="s">
        <v>373</v>
      </c>
      <c r="D64" s="153"/>
    </row>
    <row r="65" spans="1:4" s="96" customFormat="1" x14ac:dyDescent="0.2">
      <c r="A65" s="145"/>
      <c r="B65" s="145"/>
      <c r="C65" s="130" t="s">
        <v>19</v>
      </c>
      <c r="D65" s="153"/>
    </row>
    <row r="66" spans="1:4" s="96" customFormat="1" x14ac:dyDescent="0.2">
      <c r="A66" s="145"/>
      <c r="B66" s="145"/>
      <c r="C66" s="145" t="s">
        <v>374</v>
      </c>
      <c r="D66" s="153"/>
    </row>
    <row r="67" spans="1:4" s="96" customFormat="1" x14ac:dyDescent="0.2">
      <c r="A67" s="156"/>
      <c r="B67" s="19"/>
      <c r="C67" s="19" t="s">
        <v>375</v>
      </c>
      <c r="D67" s="153"/>
    </row>
    <row r="68" spans="1:4" s="96" customFormat="1" x14ac:dyDescent="0.2">
      <c r="A68" s="106"/>
      <c r="B68" s="145" t="s">
        <v>353</v>
      </c>
      <c r="C68" s="130" t="s">
        <v>21</v>
      </c>
      <c r="D68" s="153">
        <f>'h2'!G138</f>
        <v>-131298.70000000001</v>
      </c>
    </row>
    <row r="69" spans="1:4" s="96" customFormat="1" ht="34.5" x14ac:dyDescent="0.2">
      <c r="A69" s="106"/>
      <c r="B69" s="145"/>
      <c r="C69" s="145" t="s">
        <v>354</v>
      </c>
      <c r="D69" s="153"/>
    </row>
    <row r="70" spans="1:4" s="96" customFormat="1" x14ac:dyDescent="0.2">
      <c r="A70" s="106"/>
      <c r="B70" s="145"/>
      <c r="C70" s="130" t="s">
        <v>22</v>
      </c>
      <c r="D70" s="153"/>
    </row>
    <row r="71" spans="1:4" s="96" customFormat="1" ht="34.5" x14ac:dyDescent="0.2">
      <c r="A71" s="106"/>
      <c r="B71" s="145"/>
      <c r="C71" s="145" t="s">
        <v>376</v>
      </c>
      <c r="D71" s="153"/>
    </row>
    <row r="72" spans="1:4" s="96" customFormat="1" x14ac:dyDescent="0.2">
      <c r="A72" s="106"/>
      <c r="B72" s="145"/>
      <c r="C72" s="130" t="s">
        <v>23</v>
      </c>
      <c r="D72" s="153"/>
    </row>
    <row r="73" spans="1:4" s="96" customFormat="1" x14ac:dyDescent="0.2">
      <c r="A73" s="106"/>
      <c r="B73" s="145"/>
      <c r="C73" s="145" t="s">
        <v>73</v>
      </c>
      <c r="D73" s="153"/>
    </row>
    <row r="74" spans="1:4" s="11" customFormat="1" ht="20.25" customHeight="1" x14ac:dyDescent="0.3">
      <c r="A74" s="104">
        <v>1212</v>
      </c>
      <c r="B74" s="104"/>
      <c r="C74" s="104" t="s">
        <v>17</v>
      </c>
      <c r="D74" s="101">
        <f>D87+D81+D93</f>
        <v>2517497.4</v>
      </c>
    </row>
    <row r="75" spans="1:4" x14ac:dyDescent="0.3">
      <c r="A75" s="103"/>
      <c r="B75" s="103"/>
      <c r="C75" s="105" t="s">
        <v>46</v>
      </c>
      <c r="D75" s="101"/>
    </row>
    <row r="76" spans="1:4" x14ac:dyDescent="0.3">
      <c r="A76" s="103"/>
      <c r="B76" s="103"/>
      <c r="C76" s="103" t="s">
        <v>18</v>
      </c>
      <c r="D76" s="101"/>
    </row>
    <row r="77" spans="1:4" x14ac:dyDescent="0.3">
      <c r="A77" s="103"/>
      <c r="B77" s="103"/>
      <c r="C77" s="105" t="s">
        <v>69</v>
      </c>
      <c r="D77" s="101"/>
    </row>
    <row r="78" spans="1:4" x14ac:dyDescent="0.3">
      <c r="A78" s="103"/>
      <c r="B78" s="103"/>
      <c r="C78" s="103" t="s">
        <v>19</v>
      </c>
      <c r="D78" s="101"/>
    </row>
    <row r="79" spans="1:4" ht="34.5" x14ac:dyDescent="0.3">
      <c r="A79" s="103"/>
      <c r="B79" s="103"/>
      <c r="C79" s="105" t="s">
        <v>70</v>
      </c>
      <c r="D79" s="101"/>
    </row>
    <row r="80" spans="1:4" ht="17.25" customHeight="1" x14ac:dyDescent="0.3">
      <c r="A80" s="157"/>
      <c r="B80" s="157"/>
      <c r="C80" s="102" t="s">
        <v>20</v>
      </c>
      <c r="D80" s="158"/>
    </row>
    <row r="81" spans="1:8" s="11" customFormat="1" ht="17.25" customHeight="1" x14ac:dyDescent="0.3">
      <c r="A81" s="24"/>
      <c r="B81" s="10" t="s">
        <v>187</v>
      </c>
      <c r="C81" s="150" t="s">
        <v>21</v>
      </c>
      <c r="D81" s="151">
        <f>'h2'!G23</f>
        <v>2568400</v>
      </c>
    </row>
    <row r="82" spans="1:8" ht="39" customHeight="1" x14ac:dyDescent="0.3">
      <c r="A82" s="26"/>
      <c r="B82" s="142"/>
      <c r="C82" s="142" t="s">
        <v>188</v>
      </c>
      <c r="D82" s="133"/>
    </row>
    <row r="83" spans="1:8" ht="17.25" customHeight="1" x14ac:dyDescent="0.3">
      <c r="A83" s="26"/>
      <c r="B83" s="142"/>
      <c r="C83" s="126" t="s">
        <v>22</v>
      </c>
      <c r="D83" s="133"/>
    </row>
    <row r="84" spans="1:8" ht="17.25" customHeight="1" x14ac:dyDescent="0.3">
      <c r="A84" s="26"/>
      <c r="B84" s="142"/>
      <c r="C84" s="142" t="s">
        <v>188</v>
      </c>
      <c r="D84" s="133"/>
    </row>
    <row r="85" spans="1:8" ht="17.25" customHeight="1" x14ac:dyDescent="0.3">
      <c r="A85" s="26"/>
      <c r="B85" s="142"/>
      <c r="C85" s="126" t="s">
        <v>23</v>
      </c>
      <c r="D85" s="133"/>
    </row>
    <row r="86" spans="1:8" ht="17.25" customHeight="1" x14ac:dyDescent="0.3">
      <c r="A86" s="26"/>
      <c r="B86" s="142"/>
      <c r="C86" s="142" t="s">
        <v>73</v>
      </c>
      <c r="D86" s="133"/>
    </row>
    <row r="87" spans="1:8" s="11" customFormat="1" ht="17.25" customHeight="1" x14ac:dyDescent="0.3">
      <c r="A87" s="104"/>
      <c r="B87" s="104">
        <v>12025</v>
      </c>
      <c r="C87" s="104" t="s">
        <v>21</v>
      </c>
      <c r="D87" s="124">
        <f>'h2'!G102</f>
        <v>6065.3</v>
      </c>
    </row>
    <row r="88" spans="1:8" ht="19.5" customHeight="1" x14ac:dyDescent="0.3">
      <c r="A88" s="103"/>
      <c r="B88" s="103"/>
      <c r="C88" s="105" t="s">
        <v>71</v>
      </c>
      <c r="D88" s="101"/>
    </row>
    <row r="89" spans="1:8" x14ac:dyDescent="0.3">
      <c r="A89" s="103"/>
      <c r="B89" s="103"/>
      <c r="C89" s="103" t="s">
        <v>22</v>
      </c>
      <c r="D89" s="101"/>
    </row>
    <row r="90" spans="1:8" ht="53.25" customHeight="1" x14ac:dyDescent="0.3">
      <c r="A90" s="103"/>
      <c r="B90" s="103"/>
      <c r="C90" s="105" t="s">
        <v>72</v>
      </c>
      <c r="D90" s="101"/>
      <c r="H90" s="159"/>
    </row>
    <row r="91" spans="1:8" x14ac:dyDescent="0.3">
      <c r="A91" s="103"/>
      <c r="B91" s="103"/>
      <c r="C91" s="103" t="s">
        <v>23</v>
      </c>
      <c r="D91" s="101"/>
    </row>
    <row r="92" spans="1:8" x14ac:dyDescent="0.3">
      <c r="A92" s="103"/>
      <c r="B92" s="103"/>
      <c r="C92" s="103" t="s">
        <v>73</v>
      </c>
      <c r="D92" s="125"/>
    </row>
    <row r="93" spans="1:8" x14ac:dyDescent="0.3">
      <c r="A93" s="6"/>
      <c r="B93" s="145" t="s">
        <v>309</v>
      </c>
      <c r="C93" s="130" t="s">
        <v>21</v>
      </c>
      <c r="D93" s="153">
        <v>-56967.9</v>
      </c>
    </row>
    <row r="94" spans="1:8" ht="34.5" x14ac:dyDescent="0.3">
      <c r="A94" s="6"/>
      <c r="B94" s="145"/>
      <c r="C94" s="145" t="s">
        <v>310</v>
      </c>
      <c r="D94" s="153"/>
    </row>
    <row r="95" spans="1:8" x14ac:dyDescent="0.3">
      <c r="A95" s="6"/>
      <c r="B95" s="145"/>
      <c r="C95" s="130" t="s">
        <v>22</v>
      </c>
      <c r="D95" s="153"/>
    </row>
    <row r="96" spans="1:8" ht="34.5" x14ac:dyDescent="0.3">
      <c r="A96" s="6"/>
      <c r="B96" s="145"/>
      <c r="C96" s="145" t="s">
        <v>311</v>
      </c>
      <c r="D96" s="153"/>
    </row>
    <row r="97" spans="1:4" x14ac:dyDescent="0.3">
      <c r="A97" s="6"/>
      <c r="B97" s="145"/>
      <c r="C97" s="130" t="s">
        <v>23</v>
      </c>
      <c r="D97" s="153"/>
    </row>
    <row r="98" spans="1:4" x14ac:dyDescent="0.3">
      <c r="A98" s="6"/>
      <c r="B98" s="145"/>
      <c r="C98" s="145" t="s">
        <v>73</v>
      </c>
      <c r="D98" s="153"/>
    </row>
    <row r="99" spans="1:4" x14ac:dyDescent="0.3">
      <c r="A99" s="160"/>
      <c r="B99" s="160"/>
      <c r="C99" s="24" t="s">
        <v>200</v>
      </c>
      <c r="D99" s="153">
        <f>D100</f>
        <v>0</v>
      </c>
    </row>
    <row r="100" spans="1:4" x14ac:dyDescent="0.3">
      <c r="A100" s="161">
        <v>1139</v>
      </c>
      <c r="B100" s="162"/>
      <c r="C100" s="82" t="s">
        <v>17</v>
      </c>
      <c r="D100" s="153">
        <f>D107+D113</f>
        <v>0</v>
      </c>
    </row>
    <row r="101" spans="1:4" ht="21.75" customHeight="1" x14ac:dyDescent="0.3">
      <c r="A101" s="161"/>
      <c r="B101" s="162"/>
      <c r="C101" s="6" t="s">
        <v>382</v>
      </c>
      <c r="D101" s="153"/>
    </row>
    <row r="102" spans="1:4" ht="21.75" customHeight="1" x14ac:dyDescent="0.3">
      <c r="A102" s="161"/>
      <c r="B102" s="162"/>
      <c r="C102" s="9" t="s">
        <v>18</v>
      </c>
      <c r="D102" s="153"/>
    </row>
    <row r="103" spans="1:4" ht="21.75" customHeight="1" x14ac:dyDescent="0.3">
      <c r="A103" s="161"/>
      <c r="B103" s="162"/>
      <c r="C103" s="6" t="s">
        <v>474</v>
      </c>
      <c r="D103" s="163"/>
    </row>
    <row r="104" spans="1:4" ht="21.75" customHeight="1" x14ac:dyDescent="0.3">
      <c r="A104" s="161"/>
      <c r="B104" s="162"/>
      <c r="C104" s="9" t="s">
        <v>19</v>
      </c>
      <c r="D104" s="164"/>
    </row>
    <row r="105" spans="1:4" ht="21.75" customHeight="1" x14ac:dyDescent="0.3">
      <c r="A105" s="161"/>
      <c r="B105" s="162"/>
      <c r="C105" s="6" t="s">
        <v>475</v>
      </c>
      <c r="D105" s="164"/>
    </row>
    <row r="106" spans="1:4" ht="21.75" customHeight="1" x14ac:dyDescent="0.3">
      <c r="A106" s="156"/>
      <c r="B106" s="19"/>
      <c r="C106" s="19" t="s">
        <v>476</v>
      </c>
      <c r="D106" s="164"/>
    </row>
    <row r="107" spans="1:4" ht="21.75" customHeight="1" x14ac:dyDescent="0.3">
      <c r="A107" s="165"/>
      <c r="B107" s="166">
        <v>11001</v>
      </c>
      <c r="C107" s="9" t="s">
        <v>21</v>
      </c>
      <c r="D107" s="153">
        <f>'h2'!G259</f>
        <v>2574465.3000000003</v>
      </c>
    </row>
    <row r="108" spans="1:4" ht="21.75" customHeight="1" x14ac:dyDescent="0.3">
      <c r="A108" s="165"/>
      <c r="B108" s="166"/>
      <c r="C108" s="6" t="s">
        <v>477</v>
      </c>
      <c r="D108" s="167"/>
    </row>
    <row r="109" spans="1:4" ht="21.75" customHeight="1" x14ac:dyDescent="0.3">
      <c r="A109" s="165"/>
      <c r="B109" s="166"/>
      <c r="C109" s="9" t="s">
        <v>22</v>
      </c>
      <c r="D109" s="167"/>
    </row>
    <row r="110" spans="1:4" ht="21.75" customHeight="1" x14ac:dyDescent="0.3">
      <c r="A110" s="165"/>
      <c r="B110" s="166"/>
      <c r="C110" s="6" t="s">
        <v>478</v>
      </c>
      <c r="D110" s="167"/>
    </row>
    <row r="111" spans="1:4" ht="21.75" customHeight="1" x14ac:dyDescent="0.3">
      <c r="A111" s="165"/>
      <c r="B111" s="166"/>
      <c r="C111" s="9" t="s">
        <v>23</v>
      </c>
      <c r="D111" s="167"/>
    </row>
    <row r="112" spans="1:4" ht="21.75" customHeight="1" x14ac:dyDescent="0.3">
      <c r="A112" s="165"/>
      <c r="B112" s="166"/>
      <c r="C112" s="6" t="s">
        <v>79</v>
      </c>
      <c r="D112" s="167"/>
    </row>
    <row r="113" spans="1:4" ht="21.75" customHeight="1" x14ac:dyDescent="0.3">
      <c r="A113" s="165"/>
      <c r="B113" s="166">
        <v>11001</v>
      </c>
      <c r="C113" s="9" t="s">
        <v>21</v>
      </c>
      <c r="D113" s="115">
        <f>'h2'!G251</f>
        <v>-2574465.2999999998</v>
      </c>
    </row>
    <row r="114" spans="1:4" ht="21.75" customHeight="1" x14ac:dyDescent="0.3">
      <c r="A114" s="165"/>
      <c r="B114" s="166"/>
      <c r="C114" s="6" t="s">
        <v>477</v>
      </c>
      <c r="D114" s="167"/>
    </row>
    <row r="115" spans="1:4" ht="21.75" customHeight="1" x14ac:dyDescent="0.3">
      <c r="A115" s="165"/>
      <c r="B115" s="166"/>
      <c r="C115" s="9" t="s">
        <v>22</v>
      </c>
      <c r="D115" s="167"/>
    </row>
    <row r="116" spans="1:4" ht="21.75" customHeight="1" x14ac:dyDescent="0.3">
      <c r="A116" s="165"/>
      <c r="B116" s="166"/>
      <c r="C116" s="6" t="s">
        <v>478</v>
      </c>
      <c r="D116" s="167"/>
    </row>
    <row r="117" spans="1:4" ht="21.75" customHeight="1" x14ac:dyDescent="0.3">
      <c r="A117" s="165"/>
      <c r="B117" s="166"/>
      <c r="C117" s="9" t="s">
        <v>23</v>
      </c>
      <c r="D117" s="167"/>
    </row>
    <row r="118" spans="1:4" x14ac:dyDescent="0.3">
      <c r="A118" s="165"/>
      <c r="B118" s="166"/>
      <c r="C118" s="6" t="s">
        <v>79</v>
      </c>
      <c r="D118" s="167"/>
    </row>
    <row r="119" spans="1:4" x14ac:dyDescent="0.3">
      <c r="B119" s="120" t="s">
        <v>63</v>
      </c>
      <c r="C119" s="121"/>
    </row>
    <row r="120" spans="1:4" x14ac:dyDescent="0.3">
      <c r="B120" s="85"/>
      <c r="C120" s="122" t="s">
        <v>61</v>
      </c>
    </row>
    <row r="121" spans="1:4" x14ac:dyDescent="0.3">
      <c r="B121" s="11"/>
      <c r="C121" s="11"/>
    </row>
    <row r="122" spans="1:4" x14ac:dyDescent="0.3">
      <c r="B122" s="11"/>
      <c r="C122" s="11"/>
    </row>
    <row r="123" spans="1:4" x14ac:dyDescent="0.3">
      <c r="B123" s="11"/>
      <c r="C123" s="11"/>
    </row>
    <row r="124" spans="1:4" x14ac:dyDescent="0.3">
      <c r="B124" s="11"/>
      <c r="C124" s="11"/>
    </row>
  </sheetData>
  <mergeCells count="4">
    <mergeCell ref="C2:D2"/>
    <mergeCell ref="A7:B7"/>
    <mergeCell ref="C7:C8"/>
    <mergeCell ref="A4:D5"/>
  </mergeCells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Z272"/>
  <sheetViews>
    <sheetView tabSelected="1" topLeftCell="A117" zoomScale="90" zoomScaleNormal="90" zoomScaleSheetLayoutView="10" workbookViewId="0">
      <selection activeCell="A117" sqref="A117"/>
    </sheetView>
  </sheetViews>
  <sheetFormatPr defaultColWidth="9.140625" defaultRowHeight="17.25" x14ac:dyDescent="0.3"/>
  <cols>
    <col min="1" max="1" width="9.28515625" style="1" customWidth="1"/>
    <col min="2" max="2" width="9.7109375" style="1" customWidth="1"/>
    <col min="3" max="3" width="7.28515625" style="1" customWidth="1"/>
    <col min="4" max="4" width="11.140625" style="1" customWidth="1"/>
    <col min="5" max="5" width="15.140625" style="1" customWidth="1"/>
    <col min="6" max="6" width="89.85546875" style="1" customWidth="1"/>
    <col min="7" max="7" width="37.85546875" style="1" customWidth="1"/>
    <col min="8" max="8" width="24.5703125" style="1" bestFit="1" customWidth="1"/>
    <col min="9" max="9" width="23.7109375" style="1" bestFit="1" customWidth="1"/>
    <col min="10" max="10" width="9.140625" style="1"/>
    <col min="11" max="11" width="15" style="1" bestFit="1" customWidth="1"/>
    <col min="12" max="16384" width="9.140625" style="1"/>
  </cols>
  <sheetData>
    <row r="1" spans="1:234" x14ac:dyDescent="0.3">
      <c r="G1" s="5" t="s">
        <v>58</v>
      </c>
      <c r="H1" s="14"/>
      <c r="I1" s="14"/>
      <c r="J1" s="296"/>
      <c r="K1" s="14"/>
      <c r="L1" s="14"/>
      <c r="M1" s="14"/>
      <c r="N1" s="14"/>
      <c r="O1" s="14"/>
      <c r="P1" s="14"/>
      <c r="Q1" s="14"/>
      <c r="R1" s="296"/>
      <c r="S1" s="14"/>
      <c r="T1" s="14"/>
      <c r="U1" s="14"/>
      <c r="V1" s="14"/>
      <c r="W1" s="14"/>
      <c r="X1" s="14"/>
      <c r="Y1" s="14"/>
      <c r="Z1" s="296"/>
      <c r="AA1" s="14"/>
      <c r="AB1" s="14"/>
      <c r="AC1" s="14"/>
      <c r="AD1" s="14"/>
      <c r="AE1" s="14"/>
      <c r="AF1" s="14"/>
      <c r="AG1" s="14"/>
      <c r="AH1" s="296"/>
      <c r="AI1" s="14"/>
      <c r="AJ1" s="14"/>
      <c r="AK1" s="14"/>
      <c r="AL1" s="14"/>
      <c r="AM1" s="14"/>
      <c r="AN1" s="14"/>
      <c r="AO1" s="14"/>
      <c r="AP1" s="296"/>
      <c r="AQ1" s="14"/>
      <c r="AR1" s="14"/>
      <c r="AS1" s="14"/>
      <c r="AT1" s="14"/>
      <c r="AU1" s="14"/>
      <c r="AV1" s="14"/>
      <c r="AW1" s="14"/>
      <c r="AX1" s="296"/>
      <c r="AY1" s="14"/>
      <c r="AZ1" s="14"/>
      <c r="BA1" s="14"/>
      <c r="BB1" s="14"/>
      <c r="BC1" s="14"/>
      <c r="BD1" s="14"/>
      <c r="BE1" s="14"/>
      <c r="BF1" s="296"/>
      <c r="BG1" s="14"/>
      <c r="BH1" s="14"/>
      <c r="BI1" s="14"/>
      <c r="BJ1" s="14"/>
      <c r="BK1" s="14"/>
      <c r="BL1" s="14"/>
      <c r="BM1" s="14"/>
      <c r="BN1" s="296"/>
      <c r="BO1" s="14"/>
      <c r="BP1" s="14"/>
      <c r="BQ1" s="14"/>
      <c r="BR1" s="14"/>
      <c r="BS1" s="14"/>
      <c r="BT1" s="14"/>
      <c r="BU1" s="14"/>
      <c r="BV1" s="296"/>
      <c r="BW1" s="14"/>
      <c r="BX1" s="14"/>
      <c r="BY1" s="14"/>
      <c r="BZ1" s="14"/>
      <c r="CA1" s="14"/>
      <c r="CB1" s="14"/>
      <c r="CC1" s="14"/>
      <c r="CD1" s="296"/>
      <c r="CE1" s="14"/>
      <c r="CF1" s="14"/>
      <c r="CG1" s="14"/>
      <c r="CH1" s="14"/>
      <c r="CI1" s="14"/>
      <c r="CJ1" s="14"/>
      <c r="CK1" s="14"/>
      <c r="CL1" s="296"/>
      <c r="CM1" s="14"/>
      <c r="CN1" s="14"/>
      <c r="CO1" s="14"/>
      <c r="CP1" s="14"/>
      <c r="CQ1" s="14"/>
      <c r="CR1" s="14"/>
      <c r="CS1" s="14"/>
      <c r="CT1" s="296"/>
      <c r="CU1" s="14"/>
      <c r="CV1" s="14"/>
      <c r="CW1" s="14"/>
      <c r="CX1" s="14"/>
      <c r="CY1" s="14"/>
      <c r="CZ1" s="14"/>
      <c r="DA1" s="14"/>
      <c r="DB1" s="296"/>
      <c r="DC1" s="14"/>
      <c r="DD1" s="14"/>
      <c r="DE1" s="14"/>
      <c r="DF1" s="14"/>
      <c r="DG1" s="14"/>
      <c r="DH1" s="14"/>
      <c r="DI1" s="14"/>
      <c r="DJ1" s="296"/>
      <c r="DK1" s="14"/>
      <c r="DL1" s="14"/>
      <c r="DM1" s="14"/>
      <c r="DN1" s="14"/>
      <c r="DO1" s="14"/>
      <c r="DP1" s="14"/>
      <c r="DQ1" s="14"/>
      <c r="DR1" s="296"/>
      <c r="DS1" s="14"/>
      <c r="DT1" s="14"/>
      <c r="DU1" s="14"/>
      <c r="DV1" s="14"/>
      <c r="DW1" s="14"/>
      <c r="DX1" s="14"/>
      <c r="DY1" s="14"/>
      <c r="DZ1" s="296"/>
      <c r="EA1" s="14"/>
      <c r="EB1" s="14"/>
      <c r="EC1" s="14"/>
      <c r="ED1" s="14"/>
      <c r="EE1" s="14"/>
      <c r="EF1" s="14"/>
      <c r="EG1" s="14"/>
      <c r="EH1" s="296"/>
      <c r="EI1" s="14"/>
      <c r="EJ1" s="14"/>
      <c r="EK1" s="14"/>
      <c r="EL1" s="14"/>
      <c r="EM1" s="14"/>
      <c r="EN1" s="14"/>
      <c r="EO1" s="14"/>
      <c r="EP1" s="296"/>
      <c r="EQ1" s="14"/>
      <c r="ER1" s="14"/>
      <c r="ES1" s="14"/>
      <c r="ET1" s="14"/>
      <c r="EU1" s="14"/>
      <c r="EV1" s="14"/>
      <c r="EW1" s="14"/>
      <c r="EX1" s="296"/>
      <c r="EY1" s="14"/>
      <c r="EZ1" s="14"/>
      <c r="FA1" s="14"/>
      <c r="FB1" s="14"/>
      <c r="FC1" s="14"/>
      <c r="FD1" s="14"/>
      <c r="FE1" s="14"/>
      <c r="FF1" s="296"/>
      <c r="FG1" s="14"/>
      <c r="FH1" s="14"/>
      <c r="FI1" s="14"/>
      <c r="FJ1" s="14"/>
      <c r="FK1" s="14"/>
      <c r="FL1" s="14"/>
      <c r="FM1" s="14"/>
      <c r="FN1" s="296"/>
      <c r="FO1" s="14"/>
      <c r="FP1" s="14"/>
      <c r="FQ1" s="14"/>
      <c r="FR1" s="14"/>
      <c r="FS1" s="14"/>
      <c r="FT1" s="14"/>
      <c r="FU1" s="14"/>
      <c r="FV1" s="296"/>
      <c r="FW1" s="14"/>
      <c r="FX1" s="14"/>
      <c r="FY1" s="14"/>
      <c r="FZ1" s="14"/>
      <c r="GA1" s="14"/>
      <c r="GB1" s="14"/>
      <c r="GC1" s="14"/>
      <c r="GD1" s="296"/>
      <c r="GE1" s="14"/>
      <c r="GF1" s="14"/>
      <c r="GG1" s="14"/>
      <c r="GH1" s="14"/>
      <c r="GI1" s="14"/>
      <c r="GJ1" s="14"/>
      <c r="GK1" s="14"/>
      <c r="GL1" s="296"/>
      <c r="GM1" s="14"/>
      <c r="GN1" s="14"/>
      <c r="GO1" s="14"/>
      <c r="GP1" s="14"/>
      <c r="GQ1" s="14"/>
      <c r="GR1" s="14"/>
      <c r="GS1" s="14"/>
      <c r="GT1" s="296"/>
      <c r="GU1" s="14"/>
      <c r="GV1" s="14"/>
      <c r="GW1" s="14"/>
      <c r="GX1" s="14"/>
      <c r="GY1" s="14"/>
      <c r="GZ1" s="14"/>
      <c r="HA1" s="14"/>
      <c r="HB1" s="296"/>
      <c r="HC1" s="14"/>
      <c r="HD1" s="14"/>
      <c r="HE1" s="14"/>
      <c r="HF1" s="14"/>
      <c r="HG1" s="14"/>
      <c r="HH1" s="14"/>
      <c r="HI1" s="14"/>
      <c r="HJ1" s="296"/>
      <c r="HK1" s="14"/>
      <c r="HL1" s="14"/>
      <c r="HM1" s="14"/>
      <c r="HN1" s="14"/>
      <c r="HO1" s="14"/>
      <c r="HP1" s="14"/>
      <c r="HQ1" s="14"/>
      <c r="HR1" s="296"/>
      <c r="HS1" s="14"/>
      <c r="HT1" s="14"/>
      <c r="HU1" s="14"/>
      <c r="HV1" s="14"/>
      <c r="HW1" s="14"/>
      <c r="HX1" s="14"/>
      <c r="HY1" s="14"/>
      <c r="HZ1" s="296"/>
    </row>
    <row r="2" spans="1:234" x14ac:dyDescent="0.3">
      <c r="F2" s="510" t="s">
        <v>68</v>
      </c>
      <c r="G2" s="510"/>
      <c r="H2" s="14"/>
      <c r="I2" s="14"/>
      <c r="J2" s="296"/>
      <c r="K2" s="14"/>
      <c r="L2" s="14"/>
      <c r="M2" s="14"/>
      <c r="N2" s="14"/>
      <c r="O2" s="14"/>
      <c r="P2" s="14"/>
      <c r="Q2" s="14"/>
      <c r="R2" s="296"/>
      <c r="S2" s="14"/>
      <c r="T2" s="14"/>
      <c r="U2" s="14"/>
      <c r="V2" s="14"/>
      <c r="W2" s="14"/>
      <c r="X2" s="14"/>
      <c r="Y2" s="14"/>
      <c r="Z2" s="296"/>
      <c r="AA2" s="14"/>
      <c r="AB2" s="14"/>
      <c r="AC2" s="14"/>
      <c r="AD2" s="14"/>
      <c r="AE2" s="14"/>
      <c r="AF2" s="14"/>
      <c r="AG2" s="14"/>
      <c r="AH2" s="296"/>
      <c r="AI2" s="14"/>
      <c r="AJ2" s="14"/>
      <c r="AK2" s="14"/>
      <c r="AL2" s="14"/>
      <c r="AM2" s="14"/>
      <c r="AN2" s="14"/>
      <c r="AO2" s="14"/>
      <c r="AP2" s="296"/>
      <c r="AQ2" s="14"/>
      <c r="AR2" s="14"/>
      <c r="AS2" s="14"/>
      <c r="AT2" s="14"/>
      <c r="AU2" s="14"/>
      <c r="AV2" s="14"/>
      <c r="AW2" s="14"/>
      <c r="AX2" s="296"/>
      <c r="AY2" s="14"/>
      <c r="AZ2" s="14"/>
      <c r="BA2" s="14"/>
      <c r="BB2" s="14"/>
      <c r="BC2" s="14"/>
      <c r="BD2" s="14"/>
      <c r="BE2" s="14"/>
      <c r="BF2" s="296"/>
      <c r="BG2" s="14"/>
      <c r="BH2" s="14"/>
      <c r="BI2" s="14"/>
      <c r="BJ2" s="14"/>
      <c r="BK2" s="14"/>
      <c r="BL2" s="14"/>
      <c r="BM2" s="14"/>
      <c r="BN2" s="296"/>
      <c r="BO2" s="14"/>
      <c r="BP2" s="14"/>
      <c r="BQ2" s="14"/>
      <c r="BR2" s="14"/>
      <c r="BS2" s="14"/>
      <c r="BT2" s="14"/>
      <c r="BU2" s="14"/>
      <c r="BV2" s="296"/>
      <c r="BW2" s="14"/>
      <c r="BX2" s="14"/>
      <c r="BY2" s="14"/>
      <c r="BZ2" s="14"/>
      <c r="CA2" s="14"/>
      <c r="CB2" s="14"/>
      <c r="CC2" s="14"/>
      <c r="CD2" s="296"/>
      <c r="CE2" s="14"/>
      <c r="CF2" s="14"/>
      <c r="CG2" s="14"/>
      <c r="CH2" s="14"/>
      <c r="CI2" s="14"/>
      <c r="CJ2" s="14"/>
      <c r="CK2" s="14"/>
      <c r="CL2" s="296"/>
      <c r="CM2" s="14"/>
      <c r="CN2" s="14"/>
      <c r="CO2" s="14"/>
      <c r="CP2" s="14"/>
      <c r="CQ2" s="14"/>
      <c r="CR2" s="14"/>
      <c r="CS2" s="14"/>
      <c r="CT2" s="296"/>
      <c r="CU2" s="14"/>
      <c r="CV2" s="14"/>
      <c r="CW2" s="14"/>
      <c r="CX2" s="14"/>
      <c r="CY2" s="14"/>
      <c r="CZ2" s="14"/>
      <c r="DA2" s="14"/>
      <c r="DB2" s="296"/>
      <c r="DC2" s="14"/>
      <c r="DD2" s="14"/>
      <c r="DE2" s="14"/>
      <c r="DF2" s="14"/>
      <c r="DG2" s="14"/>
      <c r="DH2" s="14"/>
      <c r="DI2" s="14"/>
      <c r="DJ2" s="296"/>
      <c r="DK2" s="14"/>
      <c r="DL2" s="14"/>
      <c r="DM2" s="14"/>
      <c r="DN2" s="14"/>
      <c r="DO2" s="14"/>
      <c r="DP2" s="14"/>
      <c r="DQ2" s="14"/>
      <c r="DR2" s="296"/>
      <c r="DS2" s="14"/>
      <c r="DT2" s="14"/>
      <c r="DU2" s="14"/>
      <c r="DV2" s="14"/>
      <c r="DW2" s="14"/>
      <c r="DX2" s="14"/>
      <c r="DY2" s="14"/>
      <c r="DZ2" s="296"/>
      <c r="EA2" s="14"/>
      <c r="EB2" s="14"/>
      <c r="EC2" s="14"/>
      <c r="ED2" s="14"/>
      <c r="EE2" s="14"/>
      <c r="EF2" s="14"/>
      <c r="EG2" s="14"/>
      <c r="EH2" s="296"/>
      <c r="EI2" s="14"/>
      <c r="EJ2" s="14"/>
      <c r="EK2" s="14"/>
      <c r="EL2" s="14"/>
      <c r="EM2" s="14"/>
      <c r="EN2" s="14"/>
      <c r="EO2" s="14"/>
      <c r="EP2" s="296"/>
      <c r="EQ2" s="14"/>
      <c r="ER2" s="14"/>
      <c r="ES2" s="14"/>
      <c r="ET2" s="14"/>
      <c r="EU2" s="14"/>
      <c r="EV2" s="14"/>
      <c r="EW2" s="14"/>
      <c r="EX2" s="296"/>
      <c r="EY2" s="14"/>
      <c r="EZ2" s="14"/>
      <c r="FA2" s="14"/>
      <c r="FB2" s="14"/>
      <c r="FC2" s="14"/>
      <c r="FD2" s="14"/>
      <c r="FE2" s="14"/>
      <c r="FF2" s="296"/>
      <c r="FG2" s="14"/>
      <c r="FH2" s="14"/>
      <c r="FI2" s="14"/>
      <c r="FJ2" s="14"/>
      <c r="FK2" s="14"/>
      <c r="FL2" s="14"/>
      <c r="FM2" s="14"/>
      <c r="FN2" s="296"/>
      <c r="FO2" s="14"/>
      <c r="FP2" s="14"/>
      <c r="FQ2" s="14"/>
      <c r="FR2" s="14"/>
      <c r="FS2" s="14"/>
      <c r="FT2" s="14"/>
      <c r="FU2" s="14"/>
      <c r="FV2" s="296"/>
      <c r="FW2" s="14"/>
      <c r="FX2" s="14"/>
      <c r="FY2" s="14"/>
      <c r="FZ2" s="14"/>
      <c r="GA2" s="14"/>
      <c r="GB2" s="14"/>
      <c r="GC2" s="14"/>
      <c r="GD2" s="296"/>
      <c r="GE2" s="14"/>
      <c r="GF2" s="14"/>
      <c r="GG2" s="14"/>
      <c r="GH2" s="14"/>
      <c r="GI2" s="14"/>
      <c r="GJ2" s="14"/>
      <c r="GK2" s="14"/>
      <c r="GL2" s="296"/>
      <c r="GM2" s="14"/>
      <c r="GN2" s="14"/>
      <c r="GO2" s="14"/>
      <c r="GP2" s="14"/>
      <c r="GQ2" s="14"/>
      <c r="GR2" s="14"/>
      <c r="GS2" s="14"/>
      <c r="GT2" s="296"/>
      <c r="GU2" s="14"/>
      <c r="GV2" s="14"/>
      <c r="GW2" s="14"/>
      <c r="GX2" s="14"/>
      <c r="GY2" s="14"/>
      <c r="GZ2" s="14"/>
      <c r="HA2" s="14"/>
      <c r="HB2" s="296"/>
      <c r="HC2" s="14"/>
      <c r="HD2" s="14"/>
      <c r="HE2" s="14"/>
      <c r="HF2" s="14"/>
      <c r="HG2" s="14"/>
      <c r="HH2" s="14"/>
      <c r="HI2" s="14"/>
      <c r="HJ2" s="296"/>
      <c r="HK2" s="14"/>
      <c r="HL2" s="14"/>
      <c r="HM2" s="14"/>
      <c r="HN2" s="14"/>
      <c r="HO2" s="14"/>
      <c r="HP2" s="14"/>
      <c r="HQ2" s="14"/>
      <c r="HR2" s="296"/>
      <c r="HS2" s="14"/>
      <c r="HT2" s="14"/>
      <c r="HU2" s="14"/>
      <c r="HV2" s="14"/>
      <c r="HW2" s="14"/>
      <c r="HX2" s="14"/>
      <c r="HY2" s="14"/>
      <c r="HZ2" s="296"/>
    </row>
    <row r="3" spans="1:234" x14ac:dyDescent="0.3">
      <c r="E3" s="2"/>
      <c r="F3" s="2"/>
      <c r="G3" s="5" t="s">
        <v>59</v>
      </c>
      <c r="H3" s="14"/>
      <c r="I3" s="14"/>
      <c r="J3" s="296"/>
      <c r="K3" s="14"/>
      <c r="L3" s="14"/>
      <c r="M3" s="14"/>
      <c r="N3" s="14"/>
      <c r="O3" s="14"/>
      <c r="P3" s="14"/>
      <c r="Q3" s="14"/>
      <c r="R3" s="296"/>
      <c r="S3" s="14"/>
      <c r="T3" s="14"/>
      <c r="U3" s="14"/>
      <c r="V3" s="14"/>
      <c r="W3" s="14"/>
      <c r="X3" s="14"/>
      <c r="Y3" s="14"/>
      <c r="Z3" s="296"/>
      <c r="AA3" s="14"/>
      <c r="AB3" s="14"/>
      <c r="AC3" s="14"/>
      <c r="AD3" s="14"/>
      <c r="AE3" s="14"/>
      <c r="AF3" s="14"/>
      <c r="AG3" s="14"/>
      <c r="AH3" s="296"/>
      <c r="AI3" s="14"/>
      <c r="AJ3" s="14"/>
      <c r="AK3" s="14"/>
      <c r="AL3" s="14"/>
      <c r="AM3" s="14"/>
      <c r="AN3" s="14"/>
      <c r="AO3" s="14"/>
      <c r="AP3" s="296"/>
      <c r="AQ3" s="14"/>
      <c r="AR3" s="14"/>
      <c r="AS3" s="14"/>
      <c r="AT3" s="14"/>
      <c r="AU3" s="14"/>
      <c r="AV3" s="14"/>
      <c r="AW3" s="14"/>
      <c r="AX3" s="296"/>
      <c r="AY3" s="14"/>
      <c r="AZ3" s="14"/>
      <c r="BA3" s="14"/>
      <c r="BB3" s="14"/>
      <c r="BC3" s="14"/>
      <c r="BD3" s="14"/>
      <c r="BE3" s="14"/>
      <c r="BF3" s="296"/>
      <c r="BG3" s="14"/>
      <c r="BH3" s="14"/>
      <c r="BI3" s="14"/>
      <c r="BJ3" s="14"/>
      <c r="BK3" s="14"/>
      <c r="BL3" s="14"/>
      <c r="BM3" s="14"/>
      <c r="BN3" s="296"/>
      <c r="BO3" s="14"/>
      <c r="BP3" s="14"/>
      <c r="BQ3" s="14"/>
      <c r="BR3" s="14"/>
      <c r="BS3" s="14"/>
      <c r="BT3" s="14"/>
      <c r="BU3" s="14"/>
      <c r="BV3" s="296"/>
      <c r="BW3" s="14"/>
      <c r="BX3" s="14"/>
      <c r="BY3" s="14"/>
      <c r="BZ3" s="14"/>
      <c r="CA3" s="14"/>
      <c r="CB3" s="14"/>
      <c r="CC3" s="14"/>
      <c r="CD3" s="296"/>
      <c r="CE3" s="14"/>
      <c r="CF3" s="14"/>
      <c r="CG3" s="14"/>
      <c r="CH3" s="14"/>
      <c r="CI3" s="14"/>
      <c r="CJ3" s="14"/>
      <c r="CK3" s="14"/>
      <c r="CL3" s="296"/>
      <c r="CM3" s="14"/>
      <c r="CN3" s="14"/>
      <c r="CO3" s="14"/>
      <c r="CP3" s="14"/>
      <c r="CQ3" s="14"/>
      <c r="CR3" s="14"/>
      <c r="CS3" s="14"/>
      <c r="CT3" s="296"/>
      <c r="CU3" s="14"/>
      <c r="CV3" s="14"/>
      <c r="CW3" s="14"/>
      <c r="CX3" s="14"/>
      <c r="CY3" s="14"/>
      <c r="CZ3" s="14"/>
      <c r="DA3" s="14"/>
      <c r="DB3" s="296"/>
      <c r="DC3" s="14"/>
      <c r="DD3" s="14"/>
      <c r="DE3" s="14"/>
      <c r="DF3" s="14"/>
      <c r="DG3" s="14"/>
      <c r="DH3" s="14"/>
      <c r="DI3" s="14"/>
      <c r="DJ3" s="296"/>
      <c r="DK3" s="14"/>
      <c r="DL3" s="14"/>
      <c r="DM3" s="14"/>
      <c r="DN3" s="14"/>
      <c r="DO3" s="14"/>
      <c r="DP3" s="14"/>
      <c r="DQ3" s="14"/>
      <c r="DR3" s="296"/>
      <c r="DS3" s="14"/>
      <c r="DT3" s="14"/>
      <c r="DU3" s="14"/>
      <c r="DV3" s="14"/>
      <c r="DW3" s="14"/>
      <c r="DX3" s="14"/>
      <c r="DY3" s="14"/>
      <c r="DZ3" s="296"/>
      <c r="EA3" s="14"/>
      <c r="EB3" s="14"/>
      <c r="EC3" s="14"/>
      <c r="ED3" s="14"/>
      <c r="EE3" s="14"/>
      <c r="EF3" s="14"/>
      <c r="EG3" s="14"/>
      <c r="EH3" s="296"/>
      <c r="EI3" s="14"/>
      <c r="EJ3" s="14"/>
      <c r="EK3" s="14"/>
      <c r="EL3" s="14"/>
      <c r="EM3" s="14"/>
      <c r="EN3" s="14"/>
      <c r="EO3" s="14"/>
      <c r="EP3" s="296"/>
      <c r="EQ3" s="14"/>
      <c r="ER3" s="14"/>
      <c r="ES3" s="14"/>
      <c r="ET3" s="14"/>
      <c r="EU3" s="14"/>
      <c r="EV3" s="14"/>
      <c r="EW3" s="14"/>
      <c r="EX3" s="296"/>
      <c r="EY3" s="14"/>
      <c r="EZ3" s="14"/>
      <c r="FA3" s="14"/>
      <c r="FB3" s="14"/>
      <c r="FC3" s="14"/>
      <c r="FD3" s="14"/>
      <c r="FE3" s="14"/>
      <c r="FF3" s="296"/>
      <c r="FG3" s="14"/>
      <c r="FH3" s="14"/>
      <c r="FI3" s="14"/>
      <c r="FJ3" s="14"/>
      <c r="FK3" s="14"/>
      <c r="FL3" s="14"/>
      <c r="FM3" s="14"/>
      <c r="FN3" s="296"/>
      <c r="FO3" s="14"/>
      <c r="FP3" s="14"/>
      <c r="FQ3" s="14"/>
      <c r="FR3" s="14"/>
      <c r="FS3" s="14"/>
      <c r="FT3" s="14"/>
      <c r="FU3" s="14"/>
      <c r="FV3" s="296"/>
      <c r="FW3" s="14"/>
      <c r="FX3" s="14"/>
      <c r="FY3" s="14"/>
      <c r="FZ3" s="14"/>
      <c r="GA3" s="14"/>
      <c r="GB3" s="14"/>
      <c r="GC3" s="14"/>
      <c r="GD3" s="296"/>
      <c r="GE3" s="14"/>
      <c r="GF3" s="14"/>
      <c r="GG3" s="14"/>
      <c r="GH3" s="14"/>
      <c r="GI3" s="14"/>
      <c r="GJ3" s="14"/>
      <c r="GK3" s="14"/>
      <c r="GL3" s="296"/>
      <c r="GM3" s="14"/>
      <c r="GN3" s="14"/>
      <c r="GO3" s="14"/>
      <c r="GP3" s="14"/>
      <c r="GQ3" s="14"/>
      <c r="GR3" s="14"/>
      <c r="GS3" s="14"/>
      <c r="GT3" s="296"/>
      <c r="GU3" s="14"/>
      <c r="GV3" s="14"/>
      <c r="GW3" s="14"/>
      <c r="GX3" s="14"/>
      <c r="GY3" s="14"/>
      <c r="GZ3" s="14"/>
      <c r="HA3" s="14"/>
      <c r="HB3" s="296"/>
      <c r="HC3" s="14"/>
      <c r="HD3" s="14"/>
      <c r="HE3" s="14"/>
      <c r="HF3" s="14"/>
      <c r="HG3" s="14"/>
      <c r="HH3" s="14"/>
      <c r="HI3" s="14"/>
      <c r="HJ3" s="296"/>
      <c r="HK3" s="14"/>
      <c r="HL3" s="14"/>
      <c r="HM3" s="14"/>
      <c r="HN3" s="14"/>
      <c r="HO3" s="14"/>
      <c r="HP3" s="14"/>
      <c r="HQ3" s="14"/>
      <c r="HR3" s="296"/>
      <c r="HS3" s="14"/>
      <c r="HT3" s="14"/>
      <c r="HU3" s="14"/>
      <c r="HV3" s="14"/>
      <c r="HW3" s="14"/>
      <c r="HX3" s="14"/>
      <c r="HY3" s="14"/>
      <c r="HZ3" s="296"/>
    </row>
    <row r="4" spans="1:234" ht="10.5" customHeight="1" x14ac:dyDescent="0.3">
      <c r="E4" s="2"/>
      <c r="F4" s="2"/>
      <c r="G4" s="14"/>
      <c r="H4" s="14"/>
      <c r="I4" s="14"/>
      <c r="J4" s="296"/>
      <c r="K4" s="14"/>
      <c r="L4" s="14"/>
      <c r="M4" s="14"/>
      <c r="N4" s="14"/>
      <c r="O4" s="14"/>
      <c r="P4" s="14"/>
      <c r="Q4" s="14"/>
      <c r="R4" s="296"/>
      <c r="S4" s="14"/>
      <c r="T4" s="14"/>
      <c r="U4" s="14"/>
      <c r="V4" s="14"/>
      <c r="W4" s="14"/>
      <c r="X4" s="14"/>
      <c r="Y4" s="14"/>
      <c r="Z4" s="296"/>
      <c r="AA4" s="14"/>
      <c r="AB4" s="14"/>
      <c r="AC4" s="14"/>
      <c r="AD4" s="14"/>
      <c r="AE4" s="14"/>
      <c r="AF4" s="14"/>
      <c r="AG4" s="14"/>
      <c r="AH4" s="296"/>
      <c r="AI4" s="14"/>
      <c r="AJ4" s="14"/>
      <c r="AK4" s="14"/>
      <c r="AL4" s="14"/>
      <c r="AM4" s="14"/>
      <c r="AN4" s="14"/>
      <c r="AO4" s="14"/>
      <c r="AP4" s="296"/>
      <c r="AQ4" s="14"/>
      <c r="AR4" s="14"/>
      <c r="AS4" s="14"/>
      <c r="AT4" s="14"/>
      <c r="AU4" s="14"/>
      <c r="AV4" s="14"/>
      <c r="AW4" s="14"/>
      <c r="AX4" s="296"/>
      <c r="AY4" s="14"/>
      <c r="AZ4" s="14"/>
      <c r="BA4" s="14"/>
      <c r="BB4" s="14"/>
      <c r="BC4" s="14"/>
      <c r="BD4" s="14"/>
      <c r="BE4" s="14"/>
      <c r="BF4" s="296"/>
      <c r="BG4" s="14"/>
      <c r="BH4" s="14"/>
      <c r="BI4" s="14"/>
      <c r="BJ4" s="14"/>
      <c r="BK4" s="14"/>
      <c r="BL4" s="14"/>
      <c r="BM4" s="14"/>
      <c r="BN4" s="296"/>
      <c r="BO4" s="14"/>
      <c r="BP4" s="14"/>
      <c r="BQ4" s="14"/>
      <c r="BR4" s="14"/>
      <c r="BS4" s="14"/>
      <c r="BT4" s="14"/>
      <c r="BU4" s="14"/>
      <c r="BV4" s="296"/>
      <c r="BW4" s="14"/>
      <c r="BX4" s="14"/>
      <c r="BY4" s="14"/>
      <c r="BZ4" s="14"/>
      <c r="CA4" s="14"/>
      <c r="CB4" s="14"/>
      <c r="CC4" s="14"/>
      <c r="CD4" s="296"/>
      <c r="CE4" s="14"/>
      <c r="CF4" s="14"/>
      <c r="CG4" s="14"/>
      <c r="CH4" s="14"/>
      <c r="CI4" s="14"/>
      <c r="CJ4" s="14"/>
      <c r="CK4" s="14"/>
      <c r="CL4" s="296"/>
      <c r="CM4" s="14"/>
      <c r="CN4" s="14"/>
      <c r="CO4" s="14"/>
      <c r="CP4" s="14"/>
      <c r="CQ4" s="14"/>
      <c r="CR4" s="14"/>
      <c r="CS4" s="14"/>
      <c r="CT4" s="296"/>
      <c r="CU4" s="14"/>
      <c r="CV4" s="14"/>
      <c r="CW4" s="14"/>
      <c r="CX4" s="14"/>
      <c r="CY4" s="14"/>
      <c r="CZ4" s="14"/>
      <c r="DA4" s="14"/>
      <c r="DB4" s="296"/>
      <c r="DC4" s="14"/>
      <c r="DD4" s="14"/>
      <c r="DE4" s="14"/>
      <c r="DF4" s="14"/>
      <c r="DG4" s="14"/>
      <c r="DH4" s="14"/>
      <c r="DI4" s="14"/>
      <c r="DJ4" s="296"/>
      <c r="DK4" s="14"/>
      <c r="DL4" s="14"/>
      <c r="DM4" s="14"/>
      <c r="DN4" s="14"/>
      <c r="DO4" s="14"/>
      <c r="DP4" s="14"/>
      <c r="DQ4" s="14"/>
      <c r="DR4" s="296"/>
      <c r="DS4" s="14"/>
      <c r="DT4" s="14"/>
      <c r="DU4" s="14"/>
      <c r="DV4" s="14"/>
      <c r="DW4" s="14"/>
      <c r="DX4" s="14"/>
      <c r="DY4" s="14"/>
      <c r="DZ4" s="296"/>
      <c r="EA4" s="14"/>
      <c r="EB4" s="14"/>
      <c r="EC4" s="14"/>
      <c r="ED4" s="14"/>
      <c r="EE4" s="14"/>
      <c r="EF4" s="14"/>
      <c r="EG4" s="14"/>
      <c r="EH4" s="296"/>
      <c r="EI4" s="14"/>
      <c r="EJ4" s="14"/>
      <c r="EK4" s="14"/>
      <c r="EL4" s="14"/>
      <c r="EM4" s="14"/>
      <c r="EN4" s="14"/>
      <c r="EO4" s="14"/>
      <c r="EP4" s="296"/>
      <c r="EQ4" s="14"/>
      <c r="ER4" s="14"/>
      <c r="ES4" s="14"/>
      <c r="ET4" s="14"/>
      <c r="EU4" s="14"/>
      <c r="EV4" s="14"/>
      <c r="EW4" s="14"/>
      <c r="EX4" s="296"/>
      <c r="EY4" s="14"/>
      <c r="EZ4" s="14"/>
      <c r="FA4" s="14"/>
      <c r="FB4" s="14"/>
      <c r="FC4" s="14"/>
      <c r="FD4" s="14"/>
      <c r="FE4" s="14"/>
      <c r="FF4" s="296"/>
      <c r="FG4" s="14"/>
      <c r="FH4" s="14"/>
      <c r="FI4" s="14"/>
      <c r="FJ4" s="14"/>
      <c r="FK4" s="14"/>
      <c r="FL4" s="14"/>
      <c r="FM4" s="14"/>
      <c r="FN4" s="296"/>
      <c r="FO4" s="14"/>
      <c r="FP4" s="14"/>
      <c r="FQ4" s="14"/>
      <c r="FR4" s="14"/>
      <c r="FS4" s="14"/>
      <c r="FT4" s="14"/>
      <c r="FU4" s="14"/>
      <c r="FV4" s="296"/>
      <c r="FW4" s="14"/>
      <c r="FX4" s="14"/>
      <c r="FY4" s="14"/>
      <c r="FZ4" s="14"/>
      <c r="GA4" s="14"/>
      <c r="GB4" s="14"/>
      <c r="GC4" s="14"/>
      <c r="GD4" s="296"/>
      <c r="GE4" s="14"/>
      <c r="GF4" s="14"/>
      <c r="GG4" s="14"/>
      <c r="GH4" s="14"/>
      <c r="GI4" s="14"/>
      <c r="GJ4" s="14"/>
      <c r="GK4" s="14"/>
      <c r="GL4" s="296"/>
      <c r="GM4" s="14"/>
      <c r="GN4" s="14"/>
      <c r="GO4" s="14"/>
      <c r="GP4" s="14"/>
      <c r="GQ4" s="14"/>
      <c r="GR4" s="14"/>
      <c r="GS4" s="14"/>
      <c r="GT4" s="296"/>
      <c r="GU4" s="14"/>
      <c r="GV4" s="14"/>
      <c r="GW4" s="14"/>
      <c r="GX4" s="14"/>
      <c r="GY4" s="14"/>
      <c r="GZ4" s="14"/>
      <c r="HA4" s="14"/>
      <c r="HB4" s="296"/>
      <c r="HC4" s="14"/>
      <c r="HD4" s="14"/>
      <c r="HE4" s="14"/>
      <c r="HF4" s="14"/>
      <c r="HG4" s="14"/>
      <c r="HH4" s="14"/>
      <c r="HI4" s="14"/>
      <c r="HJ4" s="296"/>
      <c r="HK4" s="14"/>
      <c r="HL4" s="14"/>
      <c r="HM4" s="14"/>
      <c r="HN4" s="14"/>
      <c r="HO4" s="14"/>
      <c r="HP4" s="14"/>
      <c r="HQ4" s="14"/>
      <c r="HR4" s="296"/>
      <c r="HS4" s="14"/>
      <c r="HT4" s="14"/>
      <c r="HU4" s="14"/>
      <c r="HV4" s="14"/>
      <c r="HW4" s="14"/>
      <c r="HX4" s="14"/>
      <c r="HY4" s="14"/>
      <c r="HZ4" s="296"/>
    </row>
    <row r="5" spans="1:234" ht="42.75" customHeight="1" x14ac:dyDescent="0.3">
      <c r="A5" s="512" t="s">
        <v>74</v>
      </c>
      <c r="B5" s="512"/>
      <c r="C5" s="512"/>
      <c r="D5" s="512"/>
      <c r="E5" s="512"/>
      <c r="F5" s="512"/>
      <c r="G5" s="512"/>
      <c r="H5" s="14"/>
      <c r="I5" s="14"/>
      <c r="J5" s="296"/>
      <c r="K5" s="14"/>
      <c r="L5" s="14"/>
      <c r="M5" s="14"/>
      <c r="N5" s="14"/>
      <c r="O5" s="14"/>
      <c r="P5" s="14"/>
      <c r="Q5" s="14"/>
      <c r="R5" s="296"/>
      <c r="S5" s="14"/>
      <c r="T5" s="14"/>
      <c r="U5" s="14"/>
      <c r="V5" s="14"/>
      <c r="W5" s="14"/>
      <c r="X5" s="14"/>
      <c r="Y5" s="14"/>
      <c r="Z5" s="296"/>
      <c r="AA5" s="14"/>
      <c r="AB5" s="14"/>
      <c r="AC5" s="14"/>
      <c r="AD5" s="14"/>
      <c r="AE5" s="14"/>
      <c r="AF5" s="14"/>
      <c r="AG5" s="14"/>
      <c r="AH5" s="296"/>
      <c r="AI5" s="14"/>
      <c r="AJ5" s="14"/>
      <c r="AK5" s="14"/>
      <c r="AL5" s="14"/>
      <c r="AM5" s="14"/>
      <c r="AN5" s="14"/>
      <c r="AO5" s="14"/>
      <c r="AP5" s="296"/>
      <c r="AQ5" s="14"/>
      <c r="AR5" s="14"/>
      <c r="AS5" s="14"/>
      <c r="AT5" s="14"/>
      <c r="AU5" s="14"/>
      <c r="AV5" s="14"/>
      <c r="AW5" s="14"/>
      <c r="AX5" s="296"/>
      <c r="AY5" s="14"/>
      <c r="AZ5" s="14"/>
      <c r="BA5" s="14"/>
      <c r="BB5" s="14"/>
      <c r="BC5" s="14"/>
      <c r="BD5" s="14"/>
      <c r="BE5" s="14"/>
      <c r="BF5" s="296"/>
      <c r="BG5" s="14"/>
      <c r="BH5" s="14"/>
      <c r="BI5" s="14"/>
      <c r="BJ5" s="14"/>
      <c r="BK5" s="14"/>
      <c r="BL5" s="14"/>
      <c r="BM5" s="14"/>
      <c r="BN5" s="296"/>
      <c r="BO5" s="14"/>
      <c r="BP5" s="14"/>
      <c r="BQ5" s="14"/>
      <c r="BR5" s="14"/>
      <c r="BS5" s="14"/>
      <c r="BT5" s="14"/>
      <c r="BU5" s="14"/>
      <c r="BV5" s="296"/>
      <c r="BW5" s="14"/>
      <c r="BX5" s="14"/>
      <c r="BY5" s="14"/>
      <c r="BZ5" s="14"/>
      <c r="CA5" s="14"/>
      <c r="CB5" s="14"/>
      <c r="CC5" s="14"/>
      <c r="CD5" s="296"/>
      <c r="CE5" s="14"/>
      <c r="CF5" s="14"/>
      <c r="CG5" s="14"/>
      <c r="CH5" s="14"/>
      <c r="CI5" s="14"/>
      <c r="CJ5" s="14"/>
      <c r="CK5" s="14"/>
      <c r="CL5" s="296"/>
      <c r="CM5" s="14"/>
      <c r="CN5" s="14"/>
      <c r="CO5" s="14"/>
      <c r="CP5" s="14"/>
      <c r="CQ5" s="14"/>
      <c r="CR5" s="14"/>
      <c r="CS5" s="14"/>
      <c r="CT5" s="296"/>
      <c r="CU5" s="14"/>
      <c r="CV5" s="14"/>
      <c r="CW5" s="14"/>
      <c r="CX5" s="14"/>
      <c r="CY5" s="14"/>
      <c r="CZ5" s="14"/>
      <c r="DA5" s="14"/>
      <c r="DB5" s="296"/>
      <c r="DC5" s="14"/>
      <c r="DD5" s="14"/>
      <c r="DE5" s="14"/>
      <c r="DF5" s="14"/>
      <c r="DG5" s="14"/>
      <c r="DH5" s="14"/>
      <c r="DI5" s="14"/>
      <c r="DJ5" s="296"/>
      <c r="DK5" s="14"/>
      <c r="DL5" s="14"/>
      <c r="DM5" s="14"/>
      <c r="DN5" s="14"/>
      <c r="DO5" s="14"/>
      <c r="DP5" s="14"/>
      <c r="DQ5" s="14"/>
      <c r="DR5" s="296"/>
      <c r="DS5" s="14"/>
      <c r="DT5" s="14"/>
      <c r="DU5" s="14"/>
      <c r="DV5" s="14"/>
      <c r="DW5" s="14"/>
      <c r="DX5" s="14"/>
      <c r="DY5" s="14"/>
      <c r="DZ5" s="296"/>
      <c r="EA5" s="14"/>
      <c r="EB5" s="14"/>
      <c r="EC5" s="14"/>
      <c r="ED5" s="14"/>
      <c r="EE5" s="14"/>
      <c r="EF5" s="14"/>
      <c r="EG5" s="14"/>
      <c r="EH5" s="296"/>
      <c r="EI5" s="14"/>
      <c r="EJ5" s="14"/>
      <c r="EK5" s="14"/>
      <c r="EL5" s="14"/>
      <c r="EM5" s="14"/>
      <c r="EN5" s="14"/>
      <c r="EO5" s="14"/>
      <c r="EP5" s="296"/>
      <c r="EQ5" s="14"/>
      <c r="ER5" s="14"/>
      <c r="ES5" s="14"/>
      <c r="ET5" s="14"/>
      <c r="EU5" s="14"/>
      <c r="EV5" s="14"/>
      <c r="EW5" s="14"/>
      <c r="EX5" s="296"/>
      <c r="EY5" s="14"/>
      <c r="EZ5" s="14"/>
      <c r="FA5" s="14"/>
      <c r="FB5" s="14"/>
      <c r="FC5" s="14"/>
      <c r="FD5" s="14"/>
      <c r="FE5" s="14"/>
      <c r="FF5" s="296"/>
      <c r="FG5" s="14"/>
      <c r="FH5" s="14"/>
      <c r="FI5" s="14"/>
      <c r="FJ5" s="14"/>
      <c r="FK5" s="14"/>
      <c r="FL5" s="14"/>
      <c r="FM5" s="14"/>
      <c r="FN5" s="296"/>
      <c r="FO5" s="14"/>
      <c r="FP5" s="14"/>
      <c r="FQ5" s="14"/>
      <c r="FR5" s="14"/>
      <c r="FS5" s="14"/>
      <c r="FT5" s="14"/>
      <c r="FU5" s="14"/>
      <c r="FV5" s="296"/>
      <c r="FW5" s="14"/>
      <c r="FX5" s="14"/>
      <c r="FY5" s="14"/>
      <c r="FZ5" s="14"/>
      <c r="GA5" s="14"/>
      <c r="GB5" s="14"/>
      <c r="GC5" s="14"/>
      <c r="GD5" s="296"/>
      <c r="GE5" s="14"/>
      <c r="GF5" s="14"/>
      <c r="GG5" s="14"/>
      <c r="GH5" s="14"/>
      <c r="GI5" s="14"/>
      <c r="GJ5" s="14"/>
      <c r="GK5" s="14"/>
      <c r="GL5" s="296"/>
      <c r="GM5" s="14"/>
      <c r="GN5" s="14"/>
      <c r="GO5" s="14"/>
      <c r="GP5" s="14"/>
      <c r="GQ5" s="14"/>
      <c r="GR5" s="14"/>
      <c r="GS5" s="14"/>
      <c r="GT5" s="296"/>
      <c r="GU5" s="14"/>
      <c r="GV5" s="14"/>
      <c r="GW5" s="14"/>
      <c r="GX5" s="14"/>
      <c r="GY5" s="14"/>
      <c r="GZ5" s="14"/>
      <c r="HA5" s="14"/>
      <c r="HB5" s="296"/>
      <c r="HC5" s="14"/>
      <c r="HD5" s="14"/>
      <c r="HE5" s="14"/>
      <c r="HF5" s="14"/>
      <c r="HG5" s="14"/>
      <c r="HH5" s="14"/>
      <c r="HI5" s="14"/>
      <c r="HJ5" s="296"/>
      <c r="HK5" s="14"/>
      <c r="HL5" s="14"/>
      <c r="HM5" s="14"/>
      <c r="HN5" s="14"/>
      <c r="HO5" s="14"/>
      <c r="HP5" s="14"/>
      <c r="HQ5" s="14"/>
      <c r="HR5" s="296"/>
      <c r="HS5" s="14"/>
      <c r="HT5" s="14"/>
      <c r="HU5" s="14"/>
      <c r="HV5" s="14"/>
      <c r="HW5" s="14"/>
      <c r="HX5" s="14"/>
      <c r="HY5" s="14"/>
      <c r="HZ5" s="296"/>
    </row>
    <row r="6" spans="1:234" x14ac:dyDescent="0.3">
      <c r="A6" s="14"/>
      <c r="B6" s="14"/>
      <c r="C6" s="14"/>
      <c r="D6" s="14"/>
      <c r="E6" s="14"/>
      <c r="F6" s="14"/>
      <c r="G6" s="5" t="s">
        <v>60</v>
      </c>
      <c r="H6" s="14"/>
      <c r="I6" s="14"/>
      <c r="J6" s="296"/>
      <c r="K6" s="14"/>
      <c r="L6" s="14"/>
      <c r="M6" s="14"/>
      <c r="N6" s="14"/>
      <c r="O6" s="14"/>
      <c r="P6" s="14"/>
      <c r="Q6" s="14"/>
      <c r="R6" s="296"/>
      <c r="S6" s="14"/>
      <c r="T6" s="14"/>
      <c r="U6" s="14"/>
      <c r="V6" s="14"/>
      <c r="W6" s="14"/>
      <c r="X6" s="14"/>
      <c r="Y6" s="14"/>
      <c r="Z6" s="296"/>
      <c r="AA6" s="14"/>
      <c r="AB6" s="14"/>
      <c r="AC6" s="14"/>
      <c r="AD6" s="14"/>
      <c r="AE6" s="14"/>
      <c r="AF6" s="14"/>
      <c r="AG6" s="14"/>
      <c r="AH6" s="296"/>
      <c r="AI6" s="14"/>
      <c r="AJ6" s="14"/>
      <c r="AK6" s="14"/>
      <c r="AL6" s="14"/>
      <c r="AM6" s="14"/>
      <c r="AN6" s="14"/>
      <c r="AO6" s="14"/>
      <c r="AP6" s="296"/>
      <c r="AQ6" s="14"/>
      <c r="AR6" s="14"/>
      <c r="AS6" s="14"/>
      <c r="AT6" s="14"/>
      <c r="AU6" s="14"/>
      <c r="AV6" s="14"/>
      <c r="AW6" s="14"/>
      <c r="AX6" s="296"/>
      <c r="AY6" s="14"/>
      <c r="AZ6" s="14"/>
      <c r="BA6" s="14"/>
      <c r="BB6" s="14"/>
      <c r="BC6" s="14"/>
      <c r="BD6" s="14"/>
      <c r="BE6" s="14"/>
      <c r="BF6" s="296"/>
      <c r="BG6" s="14"/>
      <c r="BH6" s="14"/>
      <c r="BI6" s="14"/>
      <c r="BJ6" s="14"/>
      <c r="BK6" s="14"/>
      <c r="BL6" s="14"/>
      <c r="BM6" s="14"/>
      <c r="BN6" s="296"/>
      <c r="BO6" s="14"/>
      <c r="BP6" s="14"/>
      <c r="BQ6" s="14"/>
      <c r="BR6" s="14"/>
      <c r="BS6" s="14"/>
      <c r="BT6" s="14"/>
      <c r="BU6" s="14"/>
      <c r="BV6" s="296"/>
      <c r="BW6" s="14"/>
      <c r="BX6" s="14"/>
      <c r="BY6" s="14"/>
      <c r="BZ6" s="14"/>
      <c r="CA6" s="14"/>
      <c r="CB6" s="14"/>
      <c r="CC6" s="14"/>
      <c r="CD6" s="296"/>
      <c r="CE6" s="14"/>
      <c r="CF6" s="14"/>
      <c r="CG6" s="14"/>
      <c r="CH6" s="14"/>
      <c r="CI6" s="14"/>
      <c r="CJ6" s="14"/>
      <c r="CK6" s="14"/>
      <c r="CL6" s="296"/>
      <c r="CM6" s="14"/>
      <c r="CN6" s="14"/>
      <c r="CO6" s="14"/>
      <c r="CP6" s="14"/>
      <c r="CQ6" s="14"/>
      <c r="CR6" s="14"/>
      <c r="CS6" s="14"/>
      <c r="CT6" s="296"/>
      <c r="CU6" s="14"/>
      <c r="CV6" s="14"/>
      <c r="CW6" s="14"/>
      <c r="CX6" s="14"/>
      <c r="CY6" s="14"/>
      <c r="CZ6" s="14"/>
      <c r="DA6" s="14"/>
      <c r="DB6" s="296"/>
      <c r="DC6" s="14"/>
      <c r="DD6" s="14"/>
      <c r="DE6" s="14"/>
      <c r="DF6" s="14"/>
      <c r="DG6" s="14"/>
      <c r="DH6" s="14"/>
      <c r="DI6" s="14"/>
      <c r="DJ6" s="296"/>
      <c r="DK6" s="14"/>
      <c r="DL6" s="14"/>
      <c r="DM6" s="14"/>
      <c r="DN6" s="14"/>
      <c r="DO6" s="14"/>
      <c r="DP6" s="14"/>
      <c r="DQ6" s="14"/>
      <c r="DR6" s="296"/>
      <c r="DS6" s="14"/>
      <c r="DT6" s="14"/>
      <c r="DU6" s="14"/>
      <c r="DV6" s="14"/>
      <c r="DW6" s="14"/>
      <c r="DX6" s="14"/>
      <c r="DY6" s="14"/>
      <c r="DZ6" s="296"/>
      <c r="EA6" s="14"/>
      <c r="EB6" s="14"/>
      <c r="EC6" s="14"/>
      <c r="ED6" s="14"/>
      <c r="EE6" s="14"/>
      <c r="EF6" s="14"/>
      <c r="EG6" s="14"/>
      <c r="EH6" s="296"/>
      <c r="EI6" s="14"/>
      <c r="EJ6" s="14"/>
      <c r="EK6" s="14"/>
      <c r="EL6" s="14"/>
      <c r="EM6" s="14"/>
      <c r="EN6" s="14"/>
      <c r="EO6" s="14"/>
      <c r="EP6" s="296"/>
      <c r="EQ6" s="14"/>
      <c r="ER6" s="14"/>
      <c r="ES6" s="14"/>
      <c r="ET6" s="14"/>
      <c r="EU6" s="14"/>
      <c r="EV6" s="14"/>
      <c r="EW6" s="14"/>
      <c r="EX6" s="296"/>
      <c r="EY6" s="14"/>
      <c r="EZ6" s="14"/>
      <c r="FA6" s="14"/>
      <c r="FB6" s="14"/>
      <c r="FC6" s="14"/>
      <c r="FD6" s="14"/>
      <c r="FE6" s="14"/>
      <c r="FF6" s="296"/>
      <c r="FG6" s="14"/>
      <c r="FH6" s="14"/>
      <c r="FI6" s="14"/>
      <c r="FJ6" s="14"/>
      <c r="FK6" s="14"/>
      <c r="FL6" s="14"/>
      <c r="FM6" s="14"/>
      <c r="FN6" s="296"/>
      <c r="FO6" s="14"/>
      <c r="FP6" s="14"/>
      <c r="FQ6" s="14"/>
      <c r="FR6" s="14"/>
      <c r="FS6" s="14"/>
      <c r="FT6" s="14"/>
      <c r="FU6" s="14"/>
      <c r="FV6" s="296"/>
      <c r="FW6" s="14"/>
      <c r="FX6" s="14"/>
      <c r="FY6" s="14"/>
      <c r="FZ6" s="14"/>
      <c r="GA6" s="14"/>
      <c r="GB6" s="14"/>
      <c r="GC6" s="14"/>
      <c r="GD6" s="296"/>
      <c r="GE6" s="14"/>
      <c r="GF6" s="14"/>
      <c r="GG6" s="14"/>
      <c r="GH6" s="14"/>
      <c r="GI6" s="14"/>
      <c r="GJ6" s="14"/>
      <c r="GK6" s="14"/>
      <c r="GL6" s="296"/>
      <c r="GM6" s="14"/>
      <c r="GN6" s="14"/>
      <c r="GO6" s="14"/>
      <c r="GP6" s="14"/>
      <c r="GQ6" s="14"/>
      <c r="GR6" s="14"/>
      <c r="GS6" s="14"/>
      <c r="GT6" s="296"/>
      <c r="GU6" s="14"/>
      <c r="GV6" s="14"/>
      <c r="GW6" s="14"/>
      <c r="GX6" s="14"/>
      <c r="GY6" s="14"/>
      <c r="GZ6" s="14"/>
      <c r="HA6" s="14"/>
      <c r="HB6" s="296"/>
      <c r="HC6" s="14"/>
      <c r="HD6" s="14"/>
      <c r="HE6" s="14"/>
      <c r="HF6" s="14"/>
      <c r="HG6" s="14"/>
      <c r="HH6" s="14"/>
      <c r="HI6" s="14"/>
      <c r="HJ6" s="296"/>
      <c r="HK6" s="14"/>
      <c r="HL6" s="14"/>
      <c r="HM6" s="14"/>
      <c r="HN6" s="14"/>
      <c r="HO6" s="14"/>
      <c r="HP6" s="14"/>
      <c r="HQ6" s="14"/>
      <c r="HR6" s="296"/>
      <c r="HS6" s="14"/>
      <c r="HT6" s="14"/>
      <c r="HU6" s="14"/>
      <c r="HV6" s="14"/>
      <c r="HW6" s="14"/>
      <c r="HX6" s="14"/>
      <c r="HY6" s="14"/>
      <c r="HZ6" s="296"/>
    </row>
    <row r="7" spans="1:234" ht="124.5" customHeight="1" x14ac:dyDescent="0.3">
      <c r="A7" s="515" t="s">
        <v>10</v>
      </c>
      <c r="B7" s="516"/>
      <c r="C7" s="517"/>
      <c r="D7" s="515" t="s">
        <v>1</v>
      </c>
      <c r="E7" s="517"/>
      <c r="F7" s="513" t="s">
        <v>29</v>
      </c>
      <c r="G7" s="439" t="s">
        <v>34</v>
      </c>
    </row>
    <row r="8" spans="1:234" s="297" customFormat="1" ht="33" customHeight="1" x14ac:dyDescent="0.2">
      <c r="A8" s="440" t="s">
        <v>65</v>
      </c>
      <c r="B8" s="440" t="s">
        <v>66</v>
      </c>
      <c r="C8" s="440" t="s">
        <v>67</v>
      </c>
      <c r="D8" s="102" t="s">
        <v>11</v>
      </c>
      <c r="E8" s="102" t="s">
        <v>12</v>
      </c>
      <c r="F8" s="514"/>
      <c r="G8" s="102" t="s">
        <v>0</v>
      </c>
    </row>
    <row r="9" spans="1:234" x14ac:dyDescent="0.3">
      <c r="A9" s="103"/>
      <c r="B9" s="103"/>
      <c r="C9" s="103"/>
      <c r="D9" s="103"/>
      <c r="E9" s="103"/>
      <c r="F9" s="104" t="s">
        <v>24</v>
      </c>
      <c r="G9" s="66">
        <f>G11+G240</f>
        <v>0</v>
      </c>
    </row>
    <row r="10" spans="1:234" x14ac:dyDescent="0.3">
      <c r="A10" s="103"/>
      <c r="B10" s="103"/>
      <c r="C10" s="103"/>
      <c r="D10" s="103"/>
      <c r="E10" s="103"/>
      <c r="F10" s="103" t="s">
        <v>25</v>
      </c>
      <c r="G10" s="72"/>
    </row>
    <row r="11" spans="1:234" s="298" customFormat="1" ht="20.25" customHeight="1" x14ac:dyDescent="0.2">
      <c r="A11" s="441"/>
      <c r="B11" s="441"/>
      <c r="C11" s="441"/>
      <c r="D11" s="105"/>
      <c r="E11" s="105"/>
      <c r="F11" s="442" t="s">
        <v>48</v>
      </c>
      <c r="G11" s="101">
        <f>G13+G120</f>
        <v>0</v>
      </c>
    </row>
    <row r="12" spans="1:234" s="298" customFormat="1" x14ac:dyDescent="0.2">
      <c r="A12" s="441"/>
      <c r="B12" s="441"/>
      <c r="C12" s="441"/>
      <c r="D12" s="105"/>
      <c r="E12" s="105"/>
      <c r="F12" s="105" t="s">
        <v>25</v>
      </c>
      <c r="G12" s="100"/>
    </row>
    <row r="13" spans="1:234" ht="19.5" customHeight="1" x14ac:dyDescent="0.3">
      <c r="A13" s="443" t="s">
        <v>15</v>
      </c>
      <c r="B13" s="104"/>
      <c r="C13" s="104"/>
      <c r="D13" s="104"/>
      <c r="E13" s="103"/>
      <c r="F13" s="444" t="s">
        <v>37</v>
      </c>
      <c r="G13" s="101">
        <f>G15</f>
        <v>2517497.4</v>
      </c>
    </row>
    <row r="14" spans="1:234" x14ac:dyDescent="0.3">
      <c r="A14" s="104"/>
      <c r="B14" s="104"/>
      <c r="C14" s="104"/>
      <c r="D14" s="104"/>
      <c r="E14" s="103"/>
      <c r="F14" s="103" t="s">
        <v>25</v>
      </c>
      <c r="G14" s="101"/>
    </row>
    <row r="15" spans="1:234" ht="34.5" x14ac:dyDescent="0.3">
      <c r="A15" s="104"/>
      <c r="B15" s="443" t="s">
        <v>38</v>
      </c>
      <c r="C15" s="104"/>
      <c r="D15" s="104"/>
      <c r="E15" s="103"/>
      <c r="F15" s="104" t="s">
        <v>36</v>
      </c>
      <c r="G15" s="101">
        <f>G17</f>
        <v>2517497.4</v>
      </c>
    </row>
    <row r="16" spans="1:234" x14ac:dyDescent="0.3">
      <c r="A16" s="104"/>
      <c r="B16" s="104"/>
      <c r="C16" s="104"/>
      <c r="D16" s="104"/>
      <c r="E16" s="103"/>
      <c r="F16" s="103" t="s">
        <v>25</v>
      </c>
      <c r="G16" s="101"/>
    </row>
    <row r="17" spans="1:10" ht="34.5" customHeight="1" x14ac:dyDescent="0.3">
      <c r="A17" s="104"/>
      <c r="B17" s="104"/>
      <c r="C17" s="104" t="s">
        <v>26</v>
      </c>
      <c r="D17" s="104"/>
      <c r="E17" s="103"/>
      <c r="F17" s="104" t="s">
        <v>39</v>
      </c>
      <c r="G17" s="101">
        <f>G19</f>
        <v>2517497.4</v>
      </c>
      <c r="J17" s="299"/>
    </row>
    <row r="18" spans="1:10" s="298" customFormat="1" x14ac:dyDescent="0.2">
      <c r="A18" s="443"/>
      <c r="B18" s="443"/>
      <c r="C18" s="443"/>
      <c r="D18" s="442"/>
      <c r="E18" s="105"/>
      <c r="F18" s="105" t="s">
        <v>25</v>
      </c>
      <c r="G18" s="101"/>
    </row>
    <row r="19" spans="1:10" s="298" customFormat="1" ht="21" customHeight="1" x14ac:dyDescent="0.2">
      <c r="A19" s="443"/>
      <c r="B19" s="443"/>
      <c r="C19" s="443"/>
      <c r="D19" s="442"/>
      <c r="E19" s="105"/>
      <c r="F19" s="105" t="s">
        <v>48</v>
      </c>
      <c r="G19" s="101">
        <f>+G21</f>
        <v>2517497.4</v>
      </c>
    </row>
    <row r="20" spans="1:10" s="298" customFormat="1" x14ac:dyDescent="0.2">
      <c r="A20" s="443"/>
      <c r="B20" s="443"/>
      <c r="C20" s="443"/>
      <c r="D20" s="442"/>
      <c r="E20" s="105"/>
      <c r="F20" s="105" t="s">
        <v>25</v>
      </c>
      <c r="G20" s="101"/>
    </row>
    <row r="21" spans="1:10" x14ac:dyDescent="0.3">
      <c r="A21" s="104"/>
      <c r="B21" s="104"/>
      <c r="C21" s="104"/>
      <c r="D21" s="104">
        <v>1212</v>
      </c>
      <c r="E21" s="104"/>
      <c r="F21" s="104" t="s">
        <v>46</v>
      </c>
      <c r="G21" s="101">
        <f>G102+G23+G111</f>
        <v>2517497.4</v>
      </c>
    </row>
    <row r="22" spans="1:10" x14ac:dyDescent="0.3">
      <c r="A22" s="104"/>
      <c r="B22" s="104"/>
      <c r="C22" s="104"/>
      <c r="D22" s="104"/>
      <c r="E22" s="103"/>
      <c r="F22" s="103" t="s">
        <v>47</v>
      </c>
      <c r="G22" s="101"/>
    </row>
    <row r="23" spans="1:10" ht="34.5" x14ac:dyDescent="0.3">
      <c r="A23" s="10"/>
      <c r="B23" s="10"/>
      <c r="C23" s="10"/>
      <c r="D23" s="10"/>
      <c r="E23" s="104">
        <v>12007</v>
      </c>
      <c r="F23" s="300" t="s">
        <v>185</v>
      </c>
      <c r="G23" s="101">
        <f>G32+G39+G46+G53+G60+G67+G74+G81+G88+G95+G25</f>
        <v>2568400</v>
      </c>
    </row>
    <row r="24" spans="1:10" x14ac:dyDescent="0.3">
      <c r="A24" s="10"/>
      <c r="B24" s="10"/>
      <c r="C24" s="10"/>
      <c r="D24" s="10"/>
      <c r="E24" s="445"/>
      <c r="F24" s="446" t="s">
        <v>27</v>
      </c>
      <c r="G24" s="101"/>
    </row>
    <row r="25" spans="1:10" x14ac:dyDescent="0.3">
      <c r="A25" s="10"/>
      <c r="B25" s="10"/>
      <c r="C25" s="10"/>
      <c r="D25" s="10"/>
      <c r="E25" s="445"/>
      <c r="F25" s="446" t="s">
        <v>186</v>
      </c>
      <c r="G25" s="101">
        <f>G27</f>
        <v>-22519.4</v>
      </c>
    </row>
    <row r="26" spans="1:10" ht="22.5" customHeight="1" x14ac:dyDescent="0.3">
      <c r="A26" s="10"/>
      <c r="B26" s="10"/>
      <c r="C26" s="10"/>
      <c r="D26" s="10"/>
      <c r="E26" s="445"/>
      <c r="F26" s="446" t="s">
        <v>28</v>
      </c>
      <c r="G26" s="101"/>
    </row>
    <row r="27" spans="1:10" x14ac:dyDescent="0.3">
      <c r="A27" s="10"/>
      <c r="B27" s="10"/>
      <c r="C27" s="10"/>
      <c r="D27" s="10"/>
      <c r="E27" s="445"/>
      <c r="F27" s="446" t="s">
        <v>24</v>
      </c>
      <c r="G27" s="101">
        <f>G28</f>
        <v>-22519.4</v>
      </c>
    </row>
    <row r="28" spans="1:10" x14ac:dyDescent="0.3">
      <c r="A28" s="10"/>
      <c r="B28" s="10"/>
      <c r="C28" s="10"/>
      <c r="D28" s="10"/>
      <c r="E28" s="445"/>
      <c r="F28" s="446" t="s">
        <v>49</v>
      </c>
      <c r="G28" s="101">
        <f>G29</f>
        <v>-22519.4</v>
      </c>
    </row>
    <row r="29" spans="1:10" x14ac:dyDescent="0.3">
      <c r="A29" s="10"/>
      <c r="B29" s="10"/>
      <c r="C29" s="10"/>
      <c r="D29" s="10"/>
      <c r="E29" s="445"/>
      <c r="F29" s="446" t="s">
        <v>104</v>
      </c>
      <c r="G29" s="101">
        <f>G30</f>
        <v>-22519.4</v>
      </c>
    </row>
    <row r="30" spans="1:10" x14ac:dyDescent="0.3">
      <c r="A30" s="10"/>
      <c r="B30" s="10"/>
      <c r="C30" s="10"/>
      <c r="D30" s="10"/>
      <c r="E30" s="445"/>
      <c r="F30" s="447" t="s">
        <v>105</v>
      </c>
      <c r="G30" s="101">
        <f>G31</f>
        <v>-22519.4</v>
      </c>
    </row>
    <row r="31" spans="1:10" x14ac:dyDescent="0.3">
      <c r="A31" s="10"/>
      <c r="B31" s="10"/>
      <c r="C31" s="10"/>
      <c r="D31" s="10"/>
      <c r="E31" s="445"/>
      <c r="F31" s="446" t="s">
        <v>106</v>
      </c>
      <c r="G31" s="101">
        <v>-22519.4</v>
      </c>
    </row>
    <row r="32" spans="1:10" x14ac:dyDescent="0.3">
      <c r="A32" s="10"/>
      <c r="B32" s="10"/>
      <c r="C32" s="10"/>
      <c r="D32" s="10"/>
      <c r="E32" s="445"/>
      <c r="F32" s="448" t="s">
        <v>285</v>
      </c>
      <c r="G32" s="101">
        <f>G34</f>
        <v>133159.20000000001</v>
      </c>
    </row>
    <row r="33" spans="1:7" ht="26.25" customHeight="1" x14ac:dyDescent="0.3">
      <c r="A33" s="10"/>
      <c r="B33" s="10"/>
      <c r="C33" s="10"/>
      <c r="D33" s="10"/>
      <c r="E33" s="445"/>
      <c r="F33" s="446" t="s">
        <v>28</v>
      </c>
      <c r="G33" s="101"/>
    </row>
    <row r="34" spans="1:7" x14ac:dyDescent="0.3">
      <c r="A34" s="10"/>
      <c r="B34" s="10"/>
      <c r="C34" s="10"/>
      <c r="D34" s="10"/>
      <c r="E34" s="445"/>
      <c r="F34" s="446" t="s">
        <v>24</v>
      </c>
      <c r="G34" s="101">
        <f>G35</f>
        <v>133159.20000000001</v>
      </c>
    </row>
    <row r="35" spans="1:7" x14ac:dyDescent="0.3">
      <c r="A35" s="10"/>
      <c r="B35" s="10"/>
      <c r="C35" s="10"/>
      <c r="D35" s="10"/>
      <c r="E35" s="445"/>
      <c r="F35" s="446" t="s">
        <v>49</v>
      </c>
      <c r="G35" s="101">
        <f>G36</f>
        <v>133159.20000000001</v>
      </c>
    </row>
    <row r="36" spans="1:7" x14ac:dyDescent="0.3">
      <c r="A36" s="10"/>
      <c r="B36" s="10"/>
      <c r="C36" s="10"/>
      <c r="D36" s="10"/>
      <c r="E36" s="445"/>
      <c r="F36" s="446" t="s">
        <v>104</v>
      </c>
      <c r="G36" s="101">
        <f>G37</f>
        <v>133159.20000000001</v>
      </c>
    </row>
    <row r="37" spans="1:7" x14ac:dyDescent="0.3">
      <c r="A37" s="10"/>
      <c r="B37" s="10"/>
      <c r="C37" s="10"/>
      <c r="D37" s="10"/>
      <c r="E37" s="445"/>
      <c r="F37" s="446" t="s">
        <v>105</v>
      </c>
      <c r="G37" s="101">
        <f>G38</f>
        <v>133159.20000000001</v>
      </c>
    </row>
    <row r="38" spans="1:7" x14ac:dyDescent="0.3">
      <c r="A38" s="10"/>
      <c r="B38" s="10"/>
      <c r="C38" s="10"/>
      <c r="D38" s="10"/>
      <c r="E38" s="445"/>
      <c r="F38" s="446" t="s">
        <v>106</v>
      </c>
      <c r="G38" s="101">
        <f>'h4'!D20</f>
        <v>133159.20000000001</v>
      </c>
    </row>
    <row r="39" spans="1:7" x14ac:dyDescent="0.3">
      <c r="A39" s="10"/>
      <c r="B39" s="10"/>
      <c r="C39" s="10"/>
      <c r="D39" s="10"/>
      <c r="E39" s="445"/>
      <c r="F39" s="448" t="s">
        <v>286</v>
      </c>
      <c r="G39" s="101">
        <f>G41</f>
        <v>-69461.2</v>
      </c>
    </row>
    <row r="40" spans="1:7" ht="34.5" x14ac:dyDescent="0.3">
      <c r="A40" s="10"/>
      <c r="B40" s="10"/>
      <c r="C40" s="10"/>
      <c r="D40" s="10"/>
      <c r="E40" s="445"/>
      <c r="F40" s="446" t="s">
        <v>28</v>
      </c>
      <c r="G40" s="101"/>
    </row>
    <row r="41" spans="1:7" x14ac:dyDescent="0.3">
      <c r="A41" s="10"/>
      <c r="B41" s="10"/>
      <c r="C41" s="10"/>
      <c r="D41" s="10"/>
      <c r="E41" s="445"/>
      <c r="F41" s="446" t="s">
        <v>24</v>
      </c>
      <c r="G41" s="101">
        <f>G42</f>
        <v>-69461.2</v>
      </c>
    </row>
    <row r="42" spans="1:7" x14ac:dyDescent="0.3">
      <c r="A42" s="10"/>
      <c r="B42" s="10"/>
      <c r="C42" s="10"/>
      <c r="D42" s="10"/>
      <c r="E42" s="445"/>
      <c r="F42" s="446" t="s">
        <v>49</v>
      </c>
      <c r="G42" s="101">
        <f>G43</f>
        <v>-69461.2</v>
      </c>
    </row>
    <row r="43" spans="1:7" x14ac:dyDescent="0.3">
      <c r="A43" s="10"/>
      <c r="B43" s="10"/>
      <c r="C43" s="10"/>
      <c r="D43" s="10"/>
      <c r="E43" s="445"/>
      <c r="F43" s="446" t="s">
        <v>104</v>
      </c>
      <c r="G43" s="101">
        <f>G44</f>
        <v>-69461.2</v>
      </c>
    </row>
    <row r="44" spans="1:7" x14ac:dyDescent="0.3">
      <c r="A44" s="10"/>
      <c r="B44" s="10"/>
      <c r="C44" s="10"/>
      <c r="D44" s="10"/>
      <c r="E44" s="445"/>
      <c r="F44" s="446" t="s">
        <v>105</v>
      </c>
      <c r="G44" s="101">
        <f>G45</f>
        <v>-69461.2</v>
      </c>
    </row>
    <row r="45" spans="1:7" x14ac:dyDescent="0.3">
      <c r="A45" s="10"/>
      <c r="B45" s="10"/>
      <c r="C45" s="10"/>
      <c r="D45" s="10"/>
      <c r="E45" s="445"/>
      <c r="F45" s="446" t="s">
        <v>106</v>
      </c>
      <c r="G45" s="101">
        <f>'h4'!D23</f>
        <v>-69461.2</v>
      </c>
    </row>
    <row r="46" spans="1:7" x14ac:dyDescent="0.3">
      <c r="A46" s="10"/>
      <c r="B46" s="10"/>
      <c r="C46" s="10"/>
      <c r="D46" s="10"/>
      <c r="E46" s="445"/>
      <c r="F46" s="448" t="s">
        <v>287</v>
      </c>
      <c r="G46" s="101">
        <f>G48</f>
        <v>143839.20000000001</v>
      </c>
    </row>
    <row r="47" spans="1:7" ht="34.5" x14ac:dyDescent="0.3">
      <c r="A47" s="10"/>
      <c r="B47" s="10"/>
      <c r="C47" s="10"/>
      <c r="D47" s="10"/>
      <c r="E47" s="445"/>
      <c r="F47" s="446" t="s">
        <v>28</v>
      </c>
      <c r="G47" s="101"/>
    </row>
    <row r="48" spans="1:7" x14ac:dyDescent="0.3">
      <c r="A48" s="10"/>
      <c r="B48" s="10"/>
      <c r="C48" s="10"/>
      <c r="D48" s="10"/>
      <c r="E48" s="445"/>
      <c r="F48" s="446" t="s">
        <v>24</v>
      </c>
      <c r="G48" s="101">
        <f>G49</f>
        <v>143839.20000000001</v>
      </c>
    </row>
    <row r="49" spans="1:7" x14ac:dyDescent="0.3">
      <c r="A49" s="10"/>
      <c r="B49" s="10"/>
      <c r="C49" s="10"/>
      <c r="D49" s="10"/>
      <c r="E49" s="445"/>
      <c r="F49" s="446" t="s">
        <v>49</v>
      </c>
      <c r="G49" s="101">
        <f>G50</f>
        <v>143839.20000000001</v>
      </c>
    </row>
    <row r="50" spans="1:7" x14ac:dyDescent="0.3">
      <c r="A50" s="10"/>
      <c r="B50" s="10"/>
      <c r="C50" s="10"/>
      <c r="D50" s="10"/>
      <c r="E50" s="445"/>
      <c r="F50" s="446" t="s">
        <v>104</v>
      </c>
      <c r="G50" s="101">
        <f>G51</f>
        <v>143839.20000000001</v>
      </c>
    </row>
    <row r="51" spans="1:7" x14ac:dyDescent="0.3">
      <c r="A51" s="10"/>
      <c r="B51" s="10"/>
      <c r="C51" s="10"/>
      <c r="D51" s="10"/>
      <c r="E51" s="445"/>
      <c r="F51" s="446" t="s">
        <v>105</v>
      </c>
      <c r="G51" s="101">
        <f>G52</f>
        <v>143839.20000000001</v>
      </c>
    </row>
    <row r="52" spans="1:7" x14ac:dyDescent="0.3">
      <c r="A52" s="10"/>
      <c r="B52" s="10"/>
      <c r="C52" s="10"/>
      <c r="D52" s="10"/>
      <c r="E52" s="445"/>
      <c r="F52" s="446" t="s">
        <v>106</v>
      </c>
      <c r="G52" s="101">
        <f>'h4'!D33</f>
        <v>143839.20000000001</v>
      </c>
    </row>
    <row r="53" spans="1:7" x14ac:dyDescent="0.3">
      <c r="A53" s="10"/>
      <c r="B53" s="10"/>
      <c r="C53" s="10"/>
      <c r="D53" s="10"/>
      <c r="E53" s="445"/>
      <c r="F53" s="448" t="s">
        <v>114</v>
      </c>
      <c r="G53" s="101">
        <f>G55</f>
        <v>406288.10000000003</v>
      </c>
    </row>
    <row r="54" spans="1:7" ht="34.5" x14ac:dyDescent="0.3">
      <c r="A54" s="10"/>
      <c r="B54" s="10"/>
      <c r="C54" s="10"/>
      <c r="D54" s="10"/>
      <c r="E54" s="445"/>
      <c r="F54" s="446" t="s">
        <v>28</v>
      </c>
      <c r="G54" s="101"/>
    </row>
    <row r="55" spans="1:7" x14ac:dyDescent="0.3">
      <c r="A55" s="10"/>
      <c r="B55" s="10"/>
      <c r="C55" s="10"/>
      <c r="D55" s="10"/>
      <c r="E55" s="445"/>
      <c r="F55" s="446" t="s">
        <v>24</v>
      </c>
      <c r="G55" s="101">
        <f>G56</f>
        <v>406288.10000000003</v>
      </c>
    </row>
    <row r="56" spans="1:7" x14ac:dyDescent="0.3">
      <c r="A56" s="10"/>
      <c r="B56" s="10"/>
      <c r="C56" s="10"/>
      <c r="D56" s="10"/>
      <c r="E56" s="445"/>
      <c r="F56" s="446" t="s">
        <v>49</v>
      </c>
      <c r="G56" s="101">
        <f>G57</f>
        <v>406288.10000000003</v>
      </c>
    </row>
    <row r="57" spans="1:7" x14ac:dyDescent="0.3">
      <c r="A57" s="10"/>
      <c r="B57" s="10"/>
      <c r="C57" s="10"/>
      <c r="D57" s="10"/>
      <c r="E57" s="445"/>
      <c r="F57" s="446" t="s">
        <v>104</v>
      </c>
      <c r="G57" s="101">
        <f>G58</f>
        <v>406288.10000000003</v>
      </c>
    </row>
    <row r="58" spans="1:7" x14ac:dyDescent="0.3">
      <c r="A58" s="10"/>
      <c r="B58" s="10"/>
      <c r="C58" s="10"/>
      <c r="D58" s="10"/>
      <c r="E58" s="445"/>
      <c r="F58" s="446" t="s">
        <v>105</v>
      </c>
      <c r="G58" s="101">
        <f>G59</f>
        <v>406288.10000000003</v>
      </c>
    </row>
    <row r="59" spans="1:7" x14ac:dyDescent="0.3">
      <c r="A59" s="10"/>
      <c r="B59" s="10"/>
      <c r="C59" s="10"/>
      <c r="D59" s="10"/>
      <c r="E59" s="445"/>
      <c r="F59" s="446" t="s">
        <v>106</v>
      </c>
      <c r="G59" s="101">
        <f>'h4'!D48</f>
        <v>406288.10000000003</v>
      </c>
    </row>
    <row r="60" spans="1:7" x14ac:dyDescent="0.3">
      <c r="A60" s="10"/>
      <c r="B60" s="10"/>
      <c r="C60" s="10"/>
      <c r="D60" s="10"/>
      <c r="E60" s="445"/>
      <c r="F60" s="448" t="s">
        <v>288</v>
      </c>
      <c r="G60" s="101">
        <f>G62</f>
        <v>515020.9</v>
      </c>
    </row>
    <row r="61" spans="1:7" ht="34.5" x14ac:dyDescent="0.3">
      <c r="A61" s="10"/>
      <c r="B61" s="10"/>
      <c r="C61" s="10"/>
      <c r="D61" s="10"/>
      <c r="E61" s="445"/>
      <c r="F61" s="446" t="s">
        <v>28</v>
      </c>
      <c r="G61" s="101"/>
    </row>
    <row r="62" spans="1:7" x14ac:dyDescent="0.3">
      <c r="A62" s="10"/>
      <c r="B62" s="10"/>
      <c r="C62" s="10"/>
      <c r="D62" s="10"/>
      <c r="E62" s="445"/>
      <c r="F62" s="446" t="s">
        <v>24</v>
      </c>
      <c r="G62" s="101">
        <f>G63</f>
        <v>515020.9</v>
      </c>
    </row>
    <row r="63" spans="1:7" x14ac:dyDescent="0.3">
      <c r="A63" s="10"/>
      <c r="B63" s="10"/>
      <c r="C63" s="10"/>
      <c r="D63" s="10"/>
      <c r="E63" s="445"/>
      <c r="F63" s="446" t="s">
        <v>49</v>
      </c>
      <c r="G63" s="101">
        <f>G64</f>
        <v>515020.9</v>
      </c>
    </row>
    <row r="64" spans="1:7" x14ac:dyDescent="0.3">
      <c r="A64" s="10"/>
      <c r="B64" s="10"/>
      <c r="C64" s="10"/>
      <c r="D64" s="10"/>
      <c r="E64" s="445"/>
      <c r="F64" s="446" t="s">
        <v>104</v>
      </c>
      <c r="G64" s="101">
        <f>G65</f>
        <v>515020.9</v>
      </c>
    </row>
    <row r="65" spans="1:7" x14ac:dyDescent="0.3">
      <c r="A65" s="10"/>
      <c r="B65" s="10"/>
      <c r="C65" s="10"/>
      <c r="D65" s="10"/>
      <c r="E65" s="445"/>
      <c r="F65" s="446" t="s">
        <v>105</v>
      </c>
      <c r="G65" s="101">
        <f>G66</f>
        <v>515020.9</v>
      </c>
    </row>
    <row r="66" spans="1:7" x14ac:dyDescent="0.3">
      <c r="A66" s="10"/>
      <c r="B66" s="10"/>
      <c r="C66" s="10"/>
      <c r="D66" s="10"/>
      <c r="E66" s="445"/>
      <c r="F66" s="446" t="s">
        <v>106</v>
      </c>
      <c r="G66" s="101">
        <f>'h4'!D61</f>
        <v>515020.9</v>
      </c>
    </row>
    <row r="67" spans="1:7" x14ac:dyDescent="0.3">
      <c r="A67" s="10"/>
      <c r="B67" s="10"/>
      <c r="C67" s="10"/>
      <c r="D67" s="10"/>
      <c r="E67" s="445"/>
      <c r="F67" s="448" t="s">
        <v>289</v>
      </c>
      <c r="G67" s="101">
        <f>G69</f>
        <v>23525.400000000005</v>
      </c>
    </row>
    <row r="68" spans="1:7" ht="34.5" x14ac:dyDescent="0.3">
      <c r="A68" s="10"/>
      <c r="B68" s="10"/>
      <c r="C68" s="10"/>
      <c r="D68" s="10"/>
      <c r="E68" s="445"/>
      <c r="F68" s="446" t="s">
        <v>28</v>
      </c>
      <c r="G68" s="101"/>
    </row>
    <row r="69" spans="1:7" x14ac:dyDescent="0.3">
      <c r="A69" s="10"/>
      <c r="B69" s="10"/>
      <c r="C69" s="10"/>
      <c r="D69" s="10"/>
      <c r="E69" s="445"/>
      <c r="F69" s="446" t="s">
        <v>24</v>
      </c>
      <c r="G69" s="101">
        <f>G70</f>
        <v>23525.400000000005</v>
      </c>
    </row>
    <row r="70" spans="1:7" x14ac:dyDescent="0.3">
      <c r="A70" s="10"/>
      <c r="B70" s="10"/>
      <c r="C70" s="10"/>
      <c r="D70" s="10"/>
      <c r="E70" s="445"/>
      <c r="F70" s="446" t="s">
        <v>49</v>
      </c>
      <c r="G70" s="101">
        <f>G71</f>
        <v>23525.400000000005</v>
      </c>
    </row>
    <row r="71" spans="1:7" x14ac:dyDescent="0.3">
      <c r="A71" s="10"/>
      <c r="B71" s="10"/>
      <c r="C71" s="10"/>
      <c r="D71" s="10"/>
      <c r="E71" s="445"/>
      <c r="F71" s="446" t="s">
        <v>104</v>
      </c>
      <c r="G71" s="101">
        <f>G72</f>
        <v>23525.400000000005</v>
      </c>
    </row>
    <row r="72" spans="1:7" x14ac:dyDescent="0.3">
      <c r="A72" s="10"/>
      <c r="B72" s="10"/>
      <c r="C72" s="10"/>
      <c r="D72" s="10"/>
      <c r="E72" s="445"/>
      <c r="F72" s="446" t="s">
        <v>105</v>
      </c>
      <c r="G72" s="101">
        <f>G73</f>
        <v>23525.400000000005</v>
      </c>
    </row>
    <row r="73" spans="1:7" x14ac:dyDescent="0.3">
      <c r="A73" s="10"/>
      <c r="B73" s="10"/>
      <c r="C73" s="10"/>
      <c r="D73" s="10"/>
      <c r="E73" s="445"/>
      <c r="F73" s="446" t="s">
        <v>106</v>
      </c>
      <c r="G73" s="101">
        <f>'h4'!D72</f>
        <v>23525.400000000005</v>
      </c>
    </row>
    <row r="74" spans="1:7" x14ac:dyDescent="0.3">
      <c r="A74" s="10"/>
      <c r="B74" s="10"/>
      <c r="C74" s="10"/>
      <c r="D74" s="10"/>
      <c r="E74" s="445"/>
      <c r="F74" s="449" t="s">
        <v>290</v>
      </c>
      <c r="G74" s="101">
        <f>G76</f>
        <v>182220.4</v>
      </c>
    </row>
    <row r="75" spans="1:7" ht="34.5" x14ac:dyDescent="0.3">
      <c r="A75" s="10"/>
      <c r="B75" s="10"/>
      <c r="C75" s="10"/>
      <c r="D75" s="10"/>
      <c r="E75" s="445"/>
      <c r="F75" s="446" t="s">
        <v>28</v>
      </c>
      <c r="G75" s="101"/>
    </row>
    <row r="76" spans="1:7" x14ac:dyDescent="0.3">
      <c r="A76" s="10"/>
      <c r="B76" s="10"/>
      <c r="C76" s="10"/>
      <c r="D76" s="10"/>
      <c r="E76" s="445"/>
      <c r="F76" s="446" t="s">
        <v>24</v>
      </c>
      <c r="G76" s="101">
        <f>G77</f>
        <v>182220.4</v>
      </c>
    </row>
    <row r="77" spans="1:7" x14ac:dyDescent="0.3">
      <c r="A77" s="10"/>
      <c r="B77" s="10"/>
      <c r="C77" s="10"/>
      <c r="D77" s="10"/>
      <c r="E77" s="445"/>
      <c r="F77" s="446" t="s">
        <v>49</v>
      </c>
      <c r="G77" s="101">
        <f>G78</f>
        <v>182220.4</v>
      </c>
    </row>
    <row r="78" spans="1:7" x14ac:dyDescent="0.3">
      <c r="A78" s="10"/>
      <c r="B78" s="10"/>
      <c r="C78" s="10"/>
      <c r="D78" s="10"/>
      <c r="E78" s="445"/>
      <c r="F78" s="446" t="s">
        <v>104</v>
      </c>
      <c r="G78" s="101">
        <f>G79</f>
        <v>182220.4</v>
      </c>
    </row>
    <row r="79" spans="1:7" x14ac:dyDescent="0.3">
      <c r="A79" s="10"/>
      <c r="B79" s="10"/>
      <c r="C79" s="10"/>
      <c r="D79" s="10"/>
      <c r="E79" s="445"/>
      <c r="F79" s="447" t="s">
        <v>105</v>
      </c>
      <c r="G79" s="101">
        <f>G80</f>
        <v>182220.4</v>
      </c>
    </row>
    <row r="80" spans="1:7" x14ac:dyDescent="0.3">
      <c r="A80" s="10"/>
      <c r="B80" s="10"/>
      <c r="C80" s="10"/>
      <c r="D80" s="10"/>
      <c r="E80" s="445"/>
      <c r="F80" s="446" t="s">
        <v>106</v>
      </c>
      <c r="G80" s="101">
        <f>'h4'!D80</f>
        <v>182220.4</v>
      </c>
    </row>
    <row r="81" spans="1:7" x14ac:dyDescent="0.3">
      <c r="A81" s="10"/>
      <c r="B81" s="10"/>
      <c r="C81" s="10"/>
      <c r="D81" s="10"/>
      <c r="E81" s="445"/>
      <c r="F81" s="449" t="s">
        <v>291</v>
      </c>
      <c r="G81" s="101">
        <f>G83</f>
        <v>696430.4</v>
      </c>
    </row>
    <row r="82" spans="1:7" ht="34.5" x14ac:dyDescent="0.3">
      <c r="A82" s="10"/>
      <c r="B82" s="10"/>
      <c r="C82" s="10"/>
      <c r="D82" s="10"/>
      <c r="E82" s="445"/>
      <c r="F82" s="446" t="s">
        <v>28</v>
      </c>
      <c r="G82" s="101"/>
    </row>
    <row r="83" spans="1:7" x14ac:dyDescent="0.3">
      <c r="A83" s="10"/>
      <c r="B83" s="10"/>
      <c r="C83" s="10"/>
      <c r="D83" s="10"/>
      <c r="E83" s="445"/>
      <c r="F83" s="446" t="s">
        <v>24</v>
      </c>
      <c r="G83" s="101">
        <f>G84</f>
        <v>696430.4</v>
      </c>
    </row>
    <row r="84" spans="1:7" x14ac:dyDescent="0.3">
      <c r="A84" s="10"/>
      <c r="B84" s="10"/>
      <c r="C84" s="10"/>
      <c r="D84" s="10"/>
      <c r="E84" s="445"/>
      <c r="F84" s="446" t="s">
        <v>49</v>
      </c>
      <c r="G84" s="101">
        <f>G85</f>
        <v>696430.4</v>
      </c>
    </row>
    <row r="85" spans="1:7" x14ac:dyDescent="0.3">
      <c r="A85" s="10"/>
      <c r="B85" s="10"/>
      <c r="C85" s="10"/>
      <c r="D85" s="10"/>
      <c r="E85" s="445"/>
      <c r="F85" s="446" t="s">
        <v>104</v>
      </c>
      <c r="G85" s="101">
        <f>G86</f>
        <v>696430.4</v>
      </c>
    </row>
    <row r="86" spans="1:7" x14ac:dyDescent="0.3">
      <c r="A86" s="10"/>
      <c r="B86" s="10"/>
      <c r="C86" s="10"/>
      <c r="D86" s="10"/>
      <c r="E86" s="445"/>
      <c r="F86" s="447" t="s">
        <v>105</v>
      </c>
      <c r="G86" s="101">
        <f>G87</f>
        <v>696430.4</v>
      </c>
    </row>
    <row r="87" spans="1:7" x14ac:dyDescent="0.3">
      <c r="A87" s="10"/>
      <c r="B87" s="10"/>
      <c r="C87" s="10"/>
      <c r="D87" s="10"/>
      <c r="E87" s="445"/>
      <c r="F87" s="446" t="s">
        <v>106</v>
      </c>
      <c r="G87" s="101">
        <f>'h4'!D95</f>
        <v>696430.4</v>
      </c>
    </row>
    <row r="88" spans="1:7" x14ac:dyDescent="0.3">
      <c r="A88" s="10"/>
      <c r="B88" s="10"/>
      <c r="C88" s="10"/>
      <c r="D88" s="10"/>
      <c r="E88" s="445"/>
      <c r="F88" s="449" t="s">
        <v>292</v>
      </c>
      <c r="G88" s="101">
        <f>G90</f>
        <v>224083.60000000003</v>
      </c>
    </row>
    <row r="89" spans="1:7" ht="34.5" x14ac:dyDescent="0.3">
      <c r="A89" s="10"/>
      <c r="B89" s="10"/>
      <c r="C89" s="10"/>
      <c r="D89" s="10"/>
      <c r="E89" s="445"/>
      <c r="F89" s="446" t="s">
        <v>28</v>
      </c>
      <c r="G89" s="101"/>
    </row>
    <row r="90" spans="1:7" x14ac:dyDescent="0.3">
      <c r="A90" s="10"/>
      <c r="B90" s="10"/>
      <c r="C90" s="10"/>
      <c r="D90" s="10"/>
      <c r="E90" s="445"/>
      <c r="F90" s="446" t="s">
        <v>24</v>
      </c>
      <c r="G90" s="101">
        <f>G91</f>
        <v>224083.60000000003</v>
      </c>
    </row>
    <row r="91" spans="1:7" x14ac:dyDescent="0.3">
      <c r="A91" s="10"/>
      <c r="B91" s="10"/>
      <c r="C91" s="10"/>
      <c r="D91" s="10"/>
      <c r="E91" s="445"/>
      <c r="F91" s="446" t="s">
        <v>49</v>
      </c>
      <c r="G91" s="101">
        <f>G92</f>
        <v>224083.60000000003</v>
      </c>
    </row>
    <row r="92" spans="1:7" x14ac:dyDescent="0.3">
      <c r="A92" s="10"/>
      <c r="B92" s="10"/>
      <c r="C92" s="10"/>
      <c r="D92" s="10"/>
      <c r="E92" s="445"/>
      <c r="F92" s="446" t="s">
        <v>104</v>
      </c>
      <c r="G92" s="101">
        <f>G93</f>
        <v>224083.60000000003</v>
      </c>
    </row>
    <row r="93" spans="1:7" x14ac:dyDescent="0.3">
      <c r="A93" s="10"/>
      <c r="B93" s="10"/>
      <c r="C93" s="10"/>
      <c r="D93" s="10"/>
      <c r="E93" s="445"/>
      <c r="F93" s="447" t="s">
        <v>105</v>
      </c>
      <c r="G93" s="101">
        <f>G94</f>
        <v>224083.60000000003</v>
      </c>
    </row>
    <row r="94" spans="1:7" x14ac:dyDescent="0.3">
      <c r="A94" s="10"/>
      <c r="B94" s="10"/>
      <c r="C94" s="10"/>
      <c r="D94" s="10"/>
      <c r="E94" s="445"/>
      <c r="F94" s="446" t="s">
        <v>106</v>
      </c>
      <c r="G94" s="101">
        <f>'h4'!D103</f>
        <v>224083.60000000003</v>
      </c>
    </row>
    <row r="95" spans="1:7" x14ac:dyDescent="0.3">
      <c r="A95" s="10"/>
      <c r="B95" s="10"/>
      <c r="C95" s="10"/>
      <c r="D95" s="10"/>
      <c r="E95" s="445"/>
      <c r="F95" s="449" t="s">
        <v>134</v>
      </c>
      <c r="G95" s="101">
        <f>G97</f>
        <v>335813.39999999997</v>
      </c>
    </row>
    <row r="96" spans="1:7" ht="34.5" x14ac:dyDescent="0.3">
      <c r="A96" s="10"/>
      <c r="B96" s="10"/>
      <c r="C96" s="10"/>
      <c r="D96" s="10"/>
      <c r="E96" s="445"/>
      <c r="F96" s="446" t="s">
        <v>28</v>
      </c>
      <c r="G96" s="101"/>
    </row>
    <row r="97" spans="1:9" x14ac:dyDescent="0.3">
      <c r="A97" s="10"/>
      <c r="B97" s="10"/>
      <c r="C97" s="10"/>
      <c r="D97" s="10"/>
      <c r="E97" s="445"/>
      <c r="F97" s="446" t="s">
        <v>24</v>
      </c>
      <c r="G97" s="101">
        <f>G98</f>
        <v>335813.39999999997</v>
      </c>
    </row>
    <row r="98" spans="1:9" x14ac:dyDescent="0.3">
      <c r="A98" s="10"/>
      <c r="B98" s="10"/>
      <c r="C98" s="10"/>
      <c r="D98" s="10"/>
      <c r="E98" s="445"/>
      <c r="F98" s="446" t="s">
        <v>49</v>
      </c>
      <c r="G98" s="101">
        <f>G99</f>
        <v>335813.39999999997</v>
      </c>
    </row>
    <row r="99" spans="1:9" x14ac:dyDescent="0.3">
      <c r="A99" s="10"/>
      <c r="B99" s="10"/>
      <c r="C99" s="10"/>
      <c r="D99" s="10"/>
      <c r="E99" s="445"/>
      <c r="F99" s="446" t="s">
        <v>104</v>
      </c>
      <c r="G99" s="101">
        <f>G100</f>
        <v>335813.39999999997</v>
      </c>
    </row>
    <row r="100" spans="1:9" x14ac:dyDescent="0.3">
      <c r="A100" s="10"/>
      <c r="B100" s="10"/>
      <c r="C100" s="10"/>
      <c r="D100" s="10"/>
      <c r="E100" s="445"/>
      <c r="F100" s="447" t="s">
        <v>105</v>
      </c>
      <c r="G100" s="101">
        <f>G101</f>
        <v>335813.39999999997</v>
      </c>
    </row>
    <row r="101" spans="1:9" x14ac:dyDescent="0.3">
      <c r="A101" s="10"/>
      <c r="B101" s="10"/>
      <c r="C101" s="10"/>
      <c r="D101" s="10"/>
      <c r="E101" s="445"/>
      <c r="F101" s="446" t="s">
        <v>106</v>
      </c>
      <c r="G101" s="101">
        <f>'h4'!D110</f>
        <v>335813.39999999997</v>
      </c>
      <c r="I101" s="301"/>
    </row>
    <row r="102" spans="1:9" ht="23.25" customHeight="1" x14ac:dyDescent="0.3">
      <c r="A102" s="103"/>
      <c r="B102" s="103"/>
      <c r="C102" s="103"/>
      <c r="D102" s="103"/>
      <c r="E102" s="104">
        <v>12025</v>
      </c>
      <c r="F102" s="104" t="s">
        <v>75</v>
      </c>
      <c r="G102" s="101">
        <f>G104</f>
        <v>6065.3</v>
      </c>
    </row>
    <row r="103" spans="1:9" x14ac:dyDescent="0.3">
      <c r="A103" s="103"/>
      <c r="B103" s="103"/>
      <c r="C103" s="103"/>
      <c r="D103" s="103"/>
      <c r="E103" s="103"/>
      <c r="F103" s="103" t="s">
        <v>27</v>
      </c>
      <c r="G103" s="101"/>
    </row>
    <row r="104" spans="1:9" s="451" customFormat="1" ht="22.5" customHeight="1" x14ac:dyDescent="0.2">
      <c r="A104" s="103"/>
      <c r="B104" s="103"/>
      <c r="C104" s="103"/>
      <c r="D104" s="103"/>
      <c r="E104" s="103"/>
      <c r="F104" s="450" t="s">
        <v>115</v>
      </c>
      <c r="G104" s="101">
        <f>G106</f>
        <v>6065.3</v>
      </c>
    </row>
    <row r="105" spans="1:9" s="451" customFormat="1" ht="22.5" customHeight="1" x14ac:dyDescent="0.2">
      <c r="A105" s="103"/>
      <c r="B105" s="103"/>
      <c r="C105" s="103"/>
      <c r="D105" s="103"/>
      <c r="E105" s="103"/>
      <c r="F105" s="302" t="s">
        <v>28</v>
      </c>
      <c r="G105" s="101"/>
    </row>
    <row r="106" spans="1:9" s="451" customFormat="1" ht="22.5" customHeight="1" x14ac:dyDescent="0.2">
      <c r="A106" s="103"/>
      <c r="B106" s="103"/>
      <c r="C106" s="103"/>
      <c r="D106" s="103"/>
      <c r="E106" s="103"/>
      <c r="F106" s="452" t="s">
        <v>24</v>
      </c>
      <c r="G106" s="101">
        <f>G107</f>
        <v>6065.3</v>
      </c>
    </row>
    <row r="107" spans="1:9" s="451" customFormat="1" ht="22.5" customHeight="1" x14ac:dyDescent="0.2">
      <c r="A107" s="103"/>
      <c r="B107" s="103"/>
      <c r="C107" s="103"/>
      <c r="D107" s="103"/>
      <c r="E107" s="103"/>
      <c r="F107" s="452" t="s">
        <v>49</v>
      </c>
      <c r="G107" s="101">
        <f>G108</f>
        <v>6065.3</v>
      </c>
    </row>
    <row r="108" spans="1:9" s="451" customFormat="1" ht="22.5" customHeight="1" x14ac:dyDescent="0.3">
      <c r="A108" s="453"/>
      <c r="B108" s="453"/>
      <c r="C108" s="106"/>
      <c r="D108" s="6"/>
      <c r="E108" s="94"/>
      <c r="F108" s="6" t="s">
        <v>104</v>
      </c>
      <c r="G108" s="101">
        <f>G109</f>
        <v>6065.3</v>
      </c>
    </row>
    <row r="109" spans="1:9" s="451" customFormat="1" ht="22.5" customHeight="1" x14ac:dyDescent="0.3">
      <c r="A109" s="453"/>
      <c r="B109" s="453"/>
      <c r="C109" s="106"/>
      <c r="D109" s="6"/>
      <c r="E109" s="94"/>
      <c r="F109" s="6" t="s">
        <v>105</v>
      </c>
      <c r="G109" s="101">
        <f>G110</f>
        <v>6065.3</v>
      </c>
    </row>
    <row r="110" spans="1:9" s="451" customFormat="1" ht="22.5" customHeight="1" x14ac:dyDescent="0.2">
      <c r="A110" s="454"/>
      <c r="B110" s="7"/>
      <c r="C110" s="455"/>
      <c r="D110" s="454"/>
      <c r="E110" s="7"/>
      <c r="F110" s="6" t="s">
        <v>106</v>
      </c>
      <c r="G110" s="101">
        <f>-G183</f>
        <v>6065.3</v>
      </c>
    </row>
    <row r="111" spans="1:9" s="458" customFormat="1" ht="33.75" customHeight="1" x14ac:dyDescent="0.2">
      <c r="A111" s="456"/>
      <c r="B111" s="81"/>
      <c r="C111" s="457"/>
      <c r="D111" s="456"/>
      <c r="E111" s="10" t="s">
        <v>309</v>
      </c>
      <c r="F111" s="10" t="s">
        <v>310</v>
      </c>
      <c r="G111" s="124">
        <f>G113</f>
        <v>-56967.9</v>
      </c>
    </row>
    <row r="112" spans="1:9" s="451" customFormat="1" ht="22.5" customHeight="1" x14ac:dyDescent="0.2">
      <c r="A112" s="454"/>
      <c r="B112" s="7"/>
      <c r="C112" s="455"/>
      <c r="D112" s="454"/>
      <c r="E112" s="6"/>
      <c r="F112" s="6" t="s">
        <v>27</v>
      </c>
      <c r="G112" s="101"/>
    </row>
    <row r="113" spans="1:8" s="451" customFormat="1" ht="22.5" customHeight="1" x14ac:dyDescent="0.2">
      <c r="A113" s="454"/>
      <c r="B113" s="7"/>
      <c r="C113" s="455"/>
      <c r="D113" s="454"/>
      <c r="E113" s="6"/>
      <c r="F113" s="9" t="s">
        <v>186</v>
      </c>
      <c r="G113" s="101">
        <f>G115</f>
        <v>-56967.9</v>
      </c>
    </row>
    <row r="114" spans="1:8" s="451" customFormat="1" ht="22.5" customHeight="1" x14ac:dyDescent="0.2">
      <c r="A114" s="454"/>
      <c r="B114" s="7"/>
      <c r="C114" s="455"/>
      <c r="D114" s="454"/>
      <c r="E114" s="6"/>
      <c r="F114" s="6" t="s">
        <v>28</v>
      </c>
      <c r="G114" s="101"/>
    </row>
    <row r="115" spans="1:8" s="451" customFormat="1" x14ac:dyDescent="0.2">
      <c r="A115" s="454"/>
      <c r="B115" s="7"/>
      <c r="C115" s="455"/>
      <c r="D115" s="454"/>
      <c r="E115" s="6"/>
      <c r="F115" s="6" t="s">
        <v>24</v>
      </c>
      <c r="G115" s="101">
        <f>G116</f>
        <v>-56967.9</v>
      </c>
    </row>
    <row r="116" spans="1:8" s="451" customFormat="1" x14ac:dyDescent="0.2">
      <c r="A116" s="454"/>
      <c r="B116" s="7"/>
      <c r="C116" s="455"/>
      <c r="D116" s="454"/>
      <c r="E116" s="6"/>
      <c r="F116" s="6" t="s">
        <v>49</v>
      </c>
      <c r="G116" s="101">
        <f>G117</f>
        <v>-56967.9</v>
      </c>
    </row>
    <row r="117" spans="1:8" s="451" customFormat="1" x14ac:dyDescent="0.2">
      <c r="A117" s="454"/>
      <c r="B117" s="7"/>
      <c r="C117" s="455"/>
      <c r="D117" s="454"/>
      <c r="E117" s="6"/>
      <c r="F117" s="6" t="s">
        <v>104</v>
      </c>
      <c r="G117" s="101">
        <f>G118</f>
        <v>-56967.9</v>
      </c>
    </row>
    <row r="118" spans="1:8" s="451" customFormat="1" x14ac:dyDescent="0.2">
      <c r="A118" s="454"/>
      <c r="B118" s="7"/>
      <c r="C118" s="455"/>
      <c r="D118" s="454"/>
      <c r="E118" s="6"/>
      <c r="F118" s="6" t="s">
        <v>105</v>
      </c>
      <c r="G118" s="101">
        <f>G119</f>
        <v>-56967.9</v>
      </c>
    </row>
    <row r="119" spans="1:8" s="451" customFormat="1" ht="22.5" customHeight="1" x14ac:dyDescent="0.2">
      <c r="A119" s="454"/>
      <c r="B119" s="7"/>
      <c r="C119" s="455"/>
      <c r="D119" s="454"/>
      <c r="E119" s="6"/>
      <c r="F119" s="6" t="s">
        <v>106</v>
      </c>
      <c r="G119" s="101">
        <f>'h1'!D93</f>
        <v>-56967.9</v>
      </c>
    </row>
    <row r="120" spans="1:8" x14ac:dyDescent="0.3">
      <c r="A120" s="459" t="s">
        <v>86</v>
      </c>
      <c r="B120" s="6"/>
      <c r="C120" s="6"/>
      <c r="D120" s="6"/>
      <c r="E120" s="6"/>
      <c r="F120" s="10" t="s">
        <v>87</v>
      </c>
      <c r="G120" s="101">
        <f>G158+G122+G139</f>
        <v>-2517497.4000000004</v>
      </c>
      <c r="H120" s="301"/>
    </row>
    <row r="121" spans="1:8" x14ac:dyDescent="0.3">
      <c r="A121" s="6"/>
      <c r="B121" s="6"/>
      <c r="C121" s="6"/>
      <c r="D121" s="6"/>
      <c r="E121" s="6"/>
      <c r="F121" s="6" t="s">
        <v>25</v>
      </c>
      <c r="G121" s="460"/>
    </row>
    <row r="122" spans="1:8" ht="34.5" x14ac:dyDescent="0.3">
      <c r="A122" s="6"/>
      <c r="B122" s="10" t="s">
        <v>26</v>
      </c>
      <c r="C122" s="6"/>
      <c r="D122" s="6"/>
      <c r="E122" s="6"/>
      <c r="F122" s="10" t="s">
        <v>377</v>
      </c>
      <c r="G122" s="460">
        <f>G124</f>
        <v>-131298.70000000001</v>
      </c>
    </row>
    <row r="123" spans="1:8" x14ac:dyDescent="0.3">
      <c r="A123" s="6"/>
      <c r="B123" s="6"/>
      <c r="C123" s="6"/>
      <c r="D123" s="6"/>
      <c r="E123" s="6"/>
      <c r="F123" s="461" t="s">
        <v>25</v>
      </c>
      <c r="G123" s="460"/>
    </row>
    <row r="124" spans="1:8" x14ac:dyDescent="0.3">
      <c r="A124" s="6"/>
      <c r="B124" s="6"/>
      <c r="C124" s="10" t="s">
        <v>26</v>
      </c>
      <c r="D124" s="6"/>
      <c r="E124" s="6"/>
      <c r="F124" s="10" t="s">
        <v>378</v>
      </c>
      <c r="G124" s="460">
        <f>G126</f>
        <v>-131298.70000000001</v>
      </c>
    </row>
    <row r="125" spans="1:8" x14ac:dyDescent="0.3">
      <c r="A125" s="6"/>
      <c r="B125" s="303"/>
      <c r="C125" s="303"/>
      <c r="D125" s="462"/>
      <c r="E125" s="462"/>
      <c r="F125" s="463" t="s">
        <v>25</v>
      </c>
      <c r="G125" s="460"/>
    </row>
    <row r="126" spans="1:8" x14ac:dyDescent="0.3">
      <c r="A126" s="6"/>
      <c r="B126" s="303"/>
      <c r="C126" s="303"/>
      <c r="D126" s="462"/>
      <c r="E126" s="462"/>
      <c r="F126" s="9" t="s">
        <v>48</v>
      </c>
      <c r="G126" s="460">
        <f>G128</f>
        <v>-131298.70000000001</v>
      </c>
    </row>
    <row r="127" spans="1:8" x14ac:dyDescent="0.3">
      <c r="A127" s="6"/>
      <c r="B127" s="303"/>
      <c r="C127" s="303"/>
      <c r="D127" s="462"/>
      <c r="E127" s="462"/>
      <c r="F127" s="463" t="s">
        <v>25</v>
      </c>
      <c r="G127" s="460"/>
    </row>
    <row r="128" spans="1:8" x14ac:dyDescent="0.3">
      <c r="A128" s="6"/>
      <c r="B128" s="303"/>
      <c r="C128" s="303"/>
      <c r="D128" s="462">
        <v>1157</v>
      </c>
      <c r="E128" s="462"/>
      <c r="F128" s="10" t="s">
        <v>372</v>
      </c>
      <c r="G128" s="460">
        <f>G130</f>
        <v>-131298.70000000001</v>
      </c>
    </row>
    <row r="129" spans="1:8" x14ac:dyDescent="0.3">
      <c r="A129" s="6"/>
      <c r="B129" s="303"/>
      <c r="C129" s="303"/>
      <c r="D129" s="462"/>
      <c r="E129" s="462"/>
      <c r="F129" s="463" t="s">
        <v>25</v>
      </c>
      <c r="G129" s="460"/>
    </row>
    <row r="130" spans="1:8" ht="34.5" x14ac:dyDescent="0.3">
      <c r="A130" s="6"/>
      <c r="B130" s="303"/>
      <c r="C130" s="303"/>
      <c r="D130" s="462"/>
      <c r="E130" s="464">
        <v>12006</v>
      </c>
      <c r="F130" s="10" t="s">
        <v>354</v>
      </c>
      <c r="G130" s="460">
        <f>G132</f>
        <v>-131298.70000000001</v>
      </c>
    </row>
    <row r="131" spans="1:8" x14ac:dyDescent="0.3">
      <c r="A131" s="6"/>
      <c r="B131" s="303"/>
      <c r="C131" s="303"/>
      <c r="D131" s="462"/>
      <c r="E131" s="465"/>
      <c r="F131" s="6" t="s">
        <v>27</v>
      </c>
      <c r="G131" s="460"/>
    </row>
    <row r="132" spans="1:8" x14ac:dyDescent="0.3">
      <c r="A132" s="6"/>
      <c r="B132" s="303"/>
      <c r="C132" s="303"/>
      <c r="D132" s="462"/>
      <c r="E132" s="466"/>
      <c r="F132" s="9" t="s">
        <v>48</v>
      </c>
      <c r="G132" s="460">
        <f>G134</f>
        <v>-131298.70000000001</v>
      </c>
    </row>
    <row r="133" spans="1:8" ht="16.5" customHeight="1" x14ac:dyDescent="0.3">
      <c r="A133" s="6"/>
      <c r="B133" s="303"/>
      <c r="C133" s="303"/>
      <c r="D133" s="462"/>
      <c r="E133" s="467"/>
      <c r="F133" s="6" t="s">
        <v>28</v>
      </c>
      <c r="G133" s="460"/>
    </row>
    <row r="134" spans="1:8" x14ac:dyDescent="0.3">
      <c r="A134" s="6"/>
      <c r="B134" s="303"/>
      <c r="C134" s="303"/>
      <c r="D134" s="462"/>
      <c r="E134" s="467"/>
      <c r="F134" s="6" t="s">
        <v>24</v>
      </c>
      <c r="G134" s="460">
        <f>G135</f>
        <v>-131298.70000000001</v>
      </c>
    </row>
    <row r="135" spans="1:8" x14ac:dyDescent="0.3">
      <c r="A135" s="6"/>
      <c r="B135" s="303"/>
      <c r="C135" s="303"/>
      <c r="D135" s="462"/>
      <c r="E135" s="467"/>
      <c r="F135" s="6" t="s">
        <v>49</v>
      </c>
      <c r="G135" s="460">
        <f>G136</f>
        <v>-131298.70000000001</v>
      </c>
    </row>
    <row r="136" spans="1:8" x14ac:dyDescent="0.3">
      <c r="A136" s="6"/>
      <c r="B136" s="303"/>
      <c r="C136" s="303"/>
      <c r="D136" s="462"/>
      <c r="E136" s="467"/>
      <c r="F136" s="6" t="s">
        <v>104</v>
      </c>
      <c r="G136" s="460">
        <f>G137</f>
        <v>-131298.70000000001</v>
      </c>
    </row>
    <row r="137" spans="1:8" x14ac:dyDescent="0.3">
      <c r="A137" s="6"/>
      <c r="B137" s="303"/>
      <c r="C137" s="303"/>
      <c r="D137" s="462"/>
      <c r="E137" s="467"/>
      <c r="F137" s="6" t="s">
        <v>105</v>
      </c>
      <c r="G137" s="468">
        <f>G138</f>
        <v>-131298.70000000001</v>
      </c>
      <c r="H137" s="301"/>
    </row>
    <row r="138" spans="1:8" x14ac:dyDescent="0.3">
      <c r="A138" s="6"/>
      <c r="B138" s="303"/>
      <c r="C138" s="303"/>
      <c r="D138" s="462"/>
      <c r="E138" s="469"/>
      <c r="F138" s="6" t="s">
        <v>106</v>
      </c>
      <c r="G138" s="468">
        <v>-131298.70000000001</v>
      </c>
    </row>
    <row r="139" spans="1:8" ht="34.5" x14ac:dyDescent="0.3">
      <c r="A139" s="6"/>
      <c r="B139" s="470" t="s">
        <v>419</v>
      </c>
      <c r="C139" s="107"/>
      <c r="D139" s="108"/>
      <c r="E139" s="471"/>
      <c r="F139" s="472" t="s">
        <v>420</v>
      </c>
      <c r="G139" s="468">
        <f>G141</f>
        <v>-77900</v>
      </c>
    </row>
    <row r="140" spans="1:8" x14ac:dyDescent="0.3">
      <c r="A140" s="6"/>
      <c r="B140" s="109"/>
      <c r="C140" s="109"/>
      <c r="D140" s="110"/>
      <c r="E140" s="473"/>
      <c r="F140" s="474" t="s">
        <v>25</v>
      </c>
      <c r="G140" s="468"/>
    </row>
    <row r="141" spans="1:8" x14ac:dyDescent="0.3">
      <c r="A141" s="6"/>
      <c r="B141" s="84"/>
      <c r="C141" s="83" t="s">
        <v>421</v>
      </c>
      <c r="D141" s="293"/>
      <c r="E141" s="293"/>
      <c r="F141" s="83" t="s">
        <v>422</v>
      </c>
      <c r="G141" s="468">
        <f>G143</f>
        <v>-77900</v>
      </c>
    </row>
    <row r="142" spans="1:8" x14ac:dyDescent="0.3">
      <c r="A142" s="6"/>
      <c r="B142" s="84"/>
      <c r="C142" s="84"/>
      <c r="D142" s="293"/>
      <c r="E142" s="293"/>
      <c r="F142" s="84" t="s">
        <v>25</v>
      </c>
      <c r="G142" s="468"/>
    </row>
    <row r="143" spans="1:8" s="11" customFormat="1" x14ac:dyDescent="0.3">
      <c r="A143" s="10"/>
      <c r="B143" s="83"/>
      <c r="C143" s="83"/>
      <c r="D143" s="475"/>
      <c r="E143" s="475"/>
      <c r="F143" s="83" t="s">
        <v>35</v>
      </c>
      <c r="G143" s="468">
        <f>G145</f>
        <v>-77900</v>
      </c>
    </row>
    <row r="144" spans="1:8" x14ac:dyDescent="0.3">
      <c r="A144" s="6"/>
      <c r="B144" s="84"/>
      <c r="C144" s="84"/>
      <c r="D144" s="293"/>
      <c r="E144" s="293"/>
      <c r="F144" s="84" t="s">
        <v>25</v>
      </c>
      <c r="G144" s="468"/>
    </row>
    <row r="145" spans="1:7" x14ac:dyDescent="0.3">
      <c r="A145" s="6"/>
      <c r="B145" s="83"/>
      <c r="C145" s="83"/>
      <c r="D145" s="476">
        <v>1004</v>
      </c>
      <c r="E145" s="476"/>
      <c r="F145" s="477" t="s">
        <v>423</v>
      </c>
      <c r="G145" s="468">
        <f>G147</f>
        <v>-77900</v>
      </c>
    </row>
    <row r="146" spans="1:7" x14ac:dyDescent="0.3">
      <c r="A146" s="6"/>
      <c r="B146" s="84"/>
      <c r="C146" s="84"/>
      <c r="D146" s="478"/>
      <c r="E146" s="478"/>
      <c r="F146" s="479" t="s">
        <v>25</v>
      </c>
      <c r="G146" s="468"/>
    </row>
    <row r="147" spans="1:7" ht="69" x14ac:dyDescent="0.3">
      <c r="A147" s="6"/>
      <c r="B147" s="84"/>
      <c r="C147" s="84"/>
      <c r="D147" s="478"/>
      <c r="E147" s="293">
        <v>11010</v>
      </c>
      <c r="F147" s="84" t="s">
        <v>416</v>
      </c>
      <c r="G147" s="460">
        <f>G149</f>
        <v>-77900</v>
      </c>
    </row>
    <row r="148" spans="1:7" x14ac:dyDescent="0.3">
      <c r="A148" s="6"/>
      <c r="B148" s="84"/>
      <c r="C148" s="84"/>
      <c r="D148" s="478"/>
      <c r="E148" s="293"/>
      <c r="F148" s="84" t="s">
        <v>27</v>
      </c>
      <c r="G148" s="460"/>
    </row>
    <row r="149" spans="1:7" ht="34.5" x14ac:dyDescent="0.3">
      <c r="A149" s="6"/>
      <c r="B149" s="84"/>
      <c r="C149" s="84"/>
      <c r="D149" s="478"/>
      <c r="E149" s="293"/>
      <c r="F149" s="111" t="s">
        <v>417</v>
      </c>
      <c r="G149" s="460">
        <f>G151</f>
        <v>-77900</v>
      </c>
    </row>
    <row r="150" spans="1:7" ht="22.5" customHeight="1" x14ac:dyDescent="0.3">
      <c r="A150" s="6"/>
      <c r="B150" s="84"/>
      <c r="C150" s="84"/>
      <c r="D150" s="478"/>
      <c r="E150" s="293"/>
      <c r="F150" s="84" t="s">
        <v>28</v>
      </c>
      <c r="G150" s="460"/>
    </row>
    <row r="151" spans="1:7" x14ac:dyDescent="0.3">
      <c r="A151" s="6"/>
      <c r="B151" s="84"/>
      <c r="C151" s="84"/>
      <c r="D151" s="478"/>
      <c r="E151" s="293"/>
      <c r="F151" s="84" t="s">
        <v>24</v>
      </c>
      <c r="G151" s="460">
        <f>G152</f>
        <v>-77900</v>
      </c>
    </row>
    <row r="152" spans="1:7" x14ac:dyDescent="0.3">
      <c r="A152" s="6"/>
      <c r="B152" s="84"/>
      <c r="C152" s="84"/>
      <c r="D152" s="478"/>
      <c r="E152" s="293"/>
      <c r="F152" s="84" t="s">
        <v>49</v>
      </c>
      <c r="G152" s="460">
        <f>G153+G156</f>
        <v>-77900</v>
      </c>
    </row>
    <row r="153" spans="1:7" x14ac:dyDescent="0.3">
      <c r="A153" s="6"/>
      <c r="B153" s="84"/>
      <c r="C153" s="84"/>
      <c r="D153" s="478"/>
      <c r="E153" s="295"/>
      <c r="F153" s="84" t="s">
        <v>104</v>
      </c>
      <c r="G153" s="460">
        <f>G154</f>
        <v>-20000</v>
      </c>
    </row>
    <row r="154" spans="1:7" x14ac:dyDescent="0.3">
      <c r="A154" s="6"/>
      <c r="B154" s="84"/>
      <c r="C154" s="84"/>
      <c r="D154" s="478"/>
      <c r="E154" s="295"/>
      <c r="F154" s="84" t="s">
        <v>499</v>
      </c>
      <c r="G154" s="460">
        <f>G155</f>
        <v>-20000</v>
      </c>
    </row>
    <row r="155" spans="1:7" x14ac:dyDescent="0.3">
      <c r="A155" s="84"/>
      <c r="B155" s="84"/>
      <c r="C155" s="84"/>
      <c r="D155" s="478"/>
      <c r="E155" s="295"/>
      <c r="F155" s="84" t="s">
        <v>500</v>
      </c>
      <c r="G155" s="480">
        <f>'հ5․'!E26</f>
        <v>-20000</v>
      </c>
    </row>
    <row r="156" spans="1:7" x14ac:dyDescent="0.3">
      <c r="A156" s="84"/>
      <c r="B156" s="84"/>
      <c r="C156" s="84"/>
      <c r="D156" s="478"/>
      <c r="E156" s="295"/>
      <c r="F156" s="84" t="s">
        <v>384</v>
      </c>
      <c r="G156" s="480">
        <f>G157</f>
        <v>-57900</v>
      </c>
    </row>
    <row r="157" spans="1:7" x14ac:dyDescent="0.3">
      <c r="A157" s="84"/>
      <c r="B157" s="84"/>
      <c r="C157" s="84"/>
      <c r="D157" s="478"/>
      <c r="E157" s="295"/>
      <c r="F157" s="84" t="s">
        <v>424</v>
      </c>
      <c r="G157" s="480">
        <f>'հ5․'!E28</f>
        <v>-57900</v>
      </c>
    </row>
    <row r="158" spans="1:7" x14ac:dyDescent="0.3">
      <c r="A158" s="6"/>
      <c r="B158" s="459" t="s">
        <v>88</v>
      </c>
      <c r="C158" s="6"/>
      <c r="D158" s="6"/>
      <c r="E158" s="6"/>
      <c r="F158" s="10" t="s">
        <v>89</v>
      </c>
      <c r="G158" s="468">
        <f>G160</f>
        <v>-2308298.7000000002</v>
      </c>
    </row>
    <row r="159" spans="1:7" x14ac:dyDescent="0.3">
      <c r="A159" s="6"/>
      <c r="B159" s="6"/>
      <c r="C159" s="6"/>
      <c r="D159" s="6"/>
      <c r="E159" s="6"/>
      <c r="F159" s="6" t="s">
        <v>25</v>
      </c>
      <c r="G159" s="460"/>
    </row>
    <row r="160" spans="1:7" x14ac:dyDescent="0.3">
      <c r="A160" s="6"/>
      <c r="B160" s="6"/>
      <c r="C160" s="10" t="s">
        <v>26</v>
      </c>
      <c r="D160" s="6"/>
      <c r="E160" s="6"/>
      <c r="F160" s="10" t="s">
        <v>90</v>
      </c>
      <c r="G160" s="468">
        <f>G162</f>
        <v>-2308298.7000000002</v>
      </c>
    </row>
    <row r="161" spans="1:7" x14ac:dyDescent="0.3">
      <c r="A161" s="453"/>
      <c r="B161" s="453"/>
      <c r="C161" s="453"/>
      <c r="D161" s="481"/>
      <c r="E161" s="482"/>
      <c r="F161" s="438" t="s">
        <v>25</v>
      </c>
      <c r="G161" s="483"/>
    </row>
    <row r="162" spans="1:7" s="11" customFormat="1" ht="22.5" customHeight="1" x14ac:dyDescent="0.3">
      <c r="A162" s="484"/>
      <c r="B162" s="484"/>
      <c r="C162" s="484"/>
      <c r="D162" s="485"/>
      <c r="E162" s="486"/>
      <c r="F162" s="487" t="s">
        <v>48</v>
      </c>
      <c r="G162" s="488">
        <f>G164</f>
        <v>-2308298.7000000002</v>
      </c>
    </row>
    <row r="163" spans="1:7" x14ac:dyDescent="0.3">
      <c r="A163" s="453"/>
      <c r="B163" s="453"/>
      <c r="C163" s="453"/>
      <c r="D163" s="481"/>
      <c r="E163" s="482"/>
      <c r="F163" s="438" t="s">
        <v>25</v>
      </c>
      <c r="G163" s="483"/>
    </row>
    <row r="164" spans="1:7" ht="21" customHeight="1" x14ac:dyDescent="0.3">
      <c r="A164" s="484"/>
      <c r="B164" s="484"/>
      <c r="C164" s="484"/>
      <c r="D164" s="112">
        <v>1049</v>
      </c>
      <c r="E164" s="112"/>
      <c r="F164" s="112" t="s">
        <v>81</v>
      </c>
      <c r="G164" s="489">
        <f>G166+G175+G191+G201+G210</f>
        <v>-2308298.7000000002</v>
      </c>
    </row>
    <row r="165" spans="1:7" x14ac:dyDescent="0.3">
      <c r="A165" s="453"/>
      <c r="B165" s="453"/>
      <c r="C165" s="453"/>
      <c r="D165" s="113"/>
      <c r="E165" s="113"/>
      <c r="F165" s="114" t="s">
        <v>25</v>
      </c>
      <c r="G165" s="115"/>
    </row>
    <row r="166" spans="1:7" s="11" customFormat="1" ht="34.5" x14ac:dyDescent="0.3">
      <c r="A166" s="484"/>
      <c r="B166" s="484"/>
      <c r="C166" s="484"/>
      <c r="D166" s="112"/>
      <c r="E166" s="112">
        <v>11001</v>
      </c>
      <c r="F166" s="10" t="s">
        <v>418</v>
      </c>
      <c r="G166" s="489">
        <f>G168</f>
        <v>-135500</v>
      </c>
    </row>
    <row r="167" spans="1:7" x14ac:dyDescent="0.3">
      <c r="A167" s="453"/>
      <c r="B167" s="453"/>
      <c r="C167" s="453"/>
      <c r="D167" s="113"/>
      <c r="E167" s="113"/>
      <c r="F167" s="6" t="s">
        <v>27</v>
      </c>
      <c r="G167" s="115"/>
    </row>
    <row r="168" spans="1:7" x14ac:dyDescent="0.3">
      <c r="A168" s="453"/>
      <c r="B168" s="453"/>
      <c r="C168" s="453"/>
      <c r="D168" s="113"/>
      <c r="E168" s="113"/>
      <c r="F168" s="9" t="s">
        <v>48</v>
      </c>
      <c r="G168" s="115">
        <f>G170</f>
        <v>-135500</v>
      </c>
    </row>
    <row r="169" spans="1:7" ht="34.5" x14ac:dyDescent="0.3">
      <c r="A169" s="453"/>
      <c r="B169" s="453"/>
      <c r="C169" s="453"/>
      <c r="D169" s="113"/>
      <c r="E169" s="113"/>
      <c r="F169" s="6" t="s">
        <v>28</v>
      </c>
      <c r="G169" s="115"/>
    </row>
    <row r="170" spans="1:7" x14ac:dyDescent="0.3">
      <c r="A170" s="453"/>
      <c r="B170" s="453"/>
      <c r="C170" s="453"/>
      <c r="D170" s="113"/>
      <c r="E170" s="113"/>
      <c r="F170" s="6" t="s">
        <v>24</v>
      </c>
      <c r="G170" s="115">
        <f>G171</f>
        <v>-135500</v>
      </c>
    </row>
    <row r="171" spans="1:7" x14ac:dyDescent="0.3">
      <c r="A171" s="453"/>
      <c r="B171" s="453"/>
      <c r="C171" s="453"/>
      <c r="D171" s="113"/>
      <c r="E171" s="113"/>
      <c r="F171" s="6" t="s">
        <v>49</v>
      </c>
      <c r="G171" s="115">
        <f>G172</f>
        <v>-135500</v>
      </c>
    </row>
    <row r="172" spans="1:7" x14ac:dyDescent="0.3">
      <c r="A172" s="453"/>
      <c r="B172" s="453"/>
      <c r="C172" s="453"/>
      <c r="D172" s="113"/>
      <c r="E172" s="113"/>
      <c r="F172" s="6" t="s">
        <v>52</v>
      </c>
      <c r="G172" s="115">
        <f>G173</f>
        <v>-135500</v>
      </c>
    </row>
    <row r="173" spans="1:7" x14ac:dyDescent="0.3">
      <c r="A173" s="453"/>
      <c r="B173" s="453"/>
      <c r="C173" s="453"/>
      <c r="D173" s="113"/>
      <c r="E173" s="113"/>
      <c r="F173" s="6" t="s">
        <v>91</v>
      </c>
      <c r="G173" s="115">
        <f>G174</f>
        <v>-135500</v>
      </c>
    </row>
    <row r="174" spans="1:7" x14ac:dyDescent="0.3">
      <c r="A174" s="453"/>
      <c r="B174" s="453"/>
      <c r="C174" s="453"/>
      <c r="D174" s="113"/>
      <c r="E174" s="113"/>
      <c r="F174" s="6" t="s">
        <v>92</v>
      </c>
      <c r="G174" s="115">
        <v>-135500</v>
      </c>
    </row>
    <row r="175" spans="1:7" ht="34.5" x14ac:dyDescent="0.3">
      <c r="A175" s="484"/>
      <c r="B175" s="484"/>
      <c r="C175" s="484"/>
      <c r="D175" s="112"/>
      <c r="E175" s="112">
        <v>11002</v>
      </c>
      <c r="F175" s="112" t="s">
        <v>85</v>
      </c>
      <c r="G175" s="489">
        <f>G177+G184</f>
        <v>-65565.3</v>
      </c>
    </row>
    <row r="176" spans="1:7" x14ac:dyDescent="0.3">
      <c r="A176" s="453"/>
      <c r="B176" s="453"/>
      <c r="C176" s="453"/>
      <c r="D176" s="113"/>
      <c r="E176" s="113"/>
      <c r="F176" s="113" t="s">
        <v>27</v>
      </c>
      <c r="G176" s="115"/>
    </row>
    <row r="177" spans="1:7" ht="18.75" customHeight="1" x14ac:dyDescent="0.3">
      <c r="A177" s="453"/>
      <c r="B177" s="453"/>
      <c r="C177" s="453"/>
      <c r="D177" s="106"/>
      <c r="E177" s="113"/>
      <c r="F177" s="112" t="s">
        <v>114</v>
      </c>
      <c r="G177" s="17">
        <f>G179</f>
        <v>-6065.3</v>
      </c>
    </row>
    <row r="178" spans="1:7" ht="18.75" customHeight="1" x14ac:dyDescent="0.3">
      <c r="A178" s="453"/>
      <c r="B178" s="453"/>
      <c r="C178" s="453"/>
      <c r="D178" s="106"/>
      <c r="E178" s="113"/>
      <c r="F178" s="113" t="s">
        <v>28</v>
      </c>
      <c r="G178" s="17"/>
    </row>
    <row r="179" spans="1:7" ht="18.75" customHeight="1" x14ac:dyDescent="0.3">
      <c r="A179" s="453"/>
      <c r="B179" s="453"/>
      <c r="C179" s="453"/>
      <c r="D179" s="106"/>
      <c r="E179" s="113"/>
      <c r="F179" s="113" t="s">
        <v>24</v>
      </c>
      <c r="G179" s="17">
        <f>G180</f>
        <v>-6065.3</v>
      </c>
    </row>
    <row r="180" spans="1:7" ht="18.75" customHeight="1" x14ac:dyDescent="0.3">
      <c r="A180" s="453"/>
      <c r="B180" s="453"/>
      <c r="C180" s="453"/>
      <c r="D180" s="106"/>
      <c r="E180" s="113"/>
      <c r="F180" s="113" t="s">
        <v>49</v>
      </c>
      <c r="G180" s="17">
        <f>G181</f>
        <v>-6065.3</v>
      </c>
    </row>
    <row r="181" spans="1:7" ht="18.75" customHeight="1" x14ac:dyDescent="0.3">
      <c r="A181" s="453"/>
      <c r="B181" s="453"/>
      <c r="C181" s="453"/>
      <c r="D181" s="106"/>
      <c r="E181" s="113"/>
      <c r="F181" s="113" t="s">
        <v>52</v>
      </c>
      <c r="G181" s="17">
        <f>G182</f>
        <v>-6065.3</v>
      </c>
    </row>
    <row r="182" spans="1:7" ht="18.75" customHeight="1" x14ac:dyDescent="0.3">
      <c r="A182" s="453"/>
      <c r="B182" s="453"/>
      <c r="C182" s="453"/>
      <c r="D182" s="106"/>
      <c r="E182" s="113"/>
      <c r="F182" s="113" t="s">
        <v>91</v>
      </c>
      <c r="G182" s="17">
        <f>G183</f>
        <v>-6065.3</v>
      </c>
    </row>
    <row r="183" spans="1:7" ht="18.75" customHeight="1" x14ac:dyDescent="0.3">
      <c r="A183" s="453"/>
      <c r="B183" s="453"/>
      <c r="C183" s="453"/>
      <c r="D183" s="106"/>
      <c r="E183" s="113"/>
      <c r="F183" s="113" t="s">
        <v>92</v>
      </c>
      <c r="G183" s="17">
        <v>-6065.3</v>
      </c>
    </row>
    <row r="184" spans="1:7" ht="18.75" customHeight="1" x14ac:dyDescent="0.3">
      <c r="A184" s="453"/>
      <c r="B184" s="453"/>
      <c r="C184" s="453"/>
      <c r="D184" s="106"/>
      <c r="E184" s="113"/>
      <c r="F184" s="112" t="s">
        <v>134</v>
      </c>
      <c r="G184" s="490">
        <f>G186</f>
        <v>-59500</v>
      </c>
    </row>
    <row r="185" spans="1:7" ht="18.75" customHeight="1" x14ac:dyDescent="0.3">
      <c r="A185" s="453"/>
      <c r="B185" s="453"/>
      <c r="C185" s="453"/>
      <c r="D185" s="106"/>
      <c r="E185" s="113"/>
      <c r="F185" s="113" t="s">
        <v>28</v>
      </c>
      <c r="G185" s="490"/>
    </row>
    <row r="186" spans="1:7" ht="18.75" customHeight="1" x14ac:dyDescent="0.3">
      <c r="A186" s="453"/>
      <c r="B186" s="453"/>
      <c r="C186" s="453"/>
      <c r="D186" s="106"/>
      <c r="E186" s="113"/>
      <c r="F186" s="113" t="s">
        <v>24</v>
      </c>
      <c r="G186" s="490">
        <f>G187</f>
        <v>-59500</v>
      </c>
    </row>
    <row r="187" spans="1:7" ht="18.75" customHeight="1" x14ac:dyDescent="0.3">
      <c r="A187" s="453"/>
      <c r="B187" s="453"/>
      <c r="C187" s="453"/>
      <c r="D187" s="106"/>
      <c r="E187" s="113"/>
      <c r="F187" s="113" t="s">
        <v>49</v>
      </c>
      <c r="G187" s="490">
        <f>G188</f>
        <v>-59500</v>
      </c>
    </row>
    <row r="188" spans="1:7" ht="18.75" customHeight="1" x14ac:dyDescent="0.3">
      <c r="A188" s="453"/>
      <c r="B188" s="453"/>
      <c r="C188" s="453"/>
      <c r="D188" s="106"/>
      <c r="E188" s="113"/>
      <c r="F188" s="113" t="s">
        <v>52</v>
      </c>
      <c r="G188" s="490">
        <f>G189</f>
        <v>-59500</v>
      </c>
    </row>
    <row r="189" spans="1:7" ht="18.75" customHeight="1" x14ac:dyDescent="0.3">
      <c r="A189" s="453"/>
      <c r="B189" s="453"/>
      <c r="C189" s="453"/>
      <c r="D189" s="106"/>
      <c r="E189" s="113"/>
      <c r="F189" s="113" t="s">
        <v>91</v>
      </c>
      <c r="G189" s="490">
        <f>G190</f>
        <v>-59500</v>
      </c>
    </row>
    <row r="190" spans="1:7" ht="18.75" customHeight="1" x14ac:dyDescent="0.3">
      <c r="A190" s="453"/>
      <c r="B190" s="453"/>
      <c r="C190" s="453"/>
      <c r="D190" s="106"/>
      <c r="E190" s="113"/>
      <c r="F190" s="113" t="s">
        <v>92</v>
      </c>
      <c r="G190" s="490">
        <v>-59500</v>
      </c>
    </row>
    <row r="191" spans="1:7" ht="18.75" customHeight="1" x14ac:dyDescent="0.3">
      <c r="A191" s="453"/>
      <c r="B191" s="453"/>
      <c r="C191" s="453"/>
      <c r="D191" s="491"/>
      <c r="E191" s="492" t="s">
        <v>153</v>
      </c>
      <c r="F191" s="112" t="s">
        <v>154</v>
      </c>
      <c r="G191" s="41">
        <f>G193</f>
        <v>-1494091.3</v>
      </c>
    </row>
    <row r="192" spans="1:7" ht="18.75" customHeight="1" x14ac:dyDescent="0.3">
      <c r="A192" s="453"/>
      <c r="B192" s="453"/>
      <c r="C192" s="453"/>
      <c r="D192" s="491"/>
      <c r="E192" s="491"/>
      <c r="F192" s="6" t="s">
        <v>169</v>
      </c>
      <c r="G192" s="42"/>
    </row>
    <row r="193" spans="1:8" ht="18.75" customHeight="1" x14ac:dyDescent="0.3">
      <c r="A193" s="453"/>
      <c r="B193" s="453"/>
      <c r="C193" s="453"/>
      <c r="D193" s="491"/>
      <c r="E193" s="491"/>
      <c r="F193" s="9" t="s">
        <v>178</v>
      </c>
      <c r="G193" s="42">
        <f>G195</f>
        <v>-1494091.3</v>
      </c>
    </row>
    <row r="194" spans="1:8" ht="18.75" customHeight="1" x14ac:dyDescent="0.3">
      <c r="A194" s="453"/>
      <c r="B194" s="453"/>
      <c r="C194" s="453"/>
      <c r="D194" s="491"/>
      <c r="E194" s="491"/>
      <c r="F194" s="6" t="s">
        <v>179</v>
      </c>
      <c r="G194" s="42"/>
    </row>
    <row r="195" spans="1:8" ht="18.75" customHeight="1" x14ac:dyDescent="0.3">
      <c r="A195" s="453"/>
      <c r="B195" s="453"/>
      <c r="C195" s="453"/>
      <c r="D195" s="491"/>
      <c r="E195" s="491"/>
      <c r="F195" s="6" t="s">
        <v>24</v>
      </c>
      <c r="G195" s="42">
        <f>+G196</f>
        <v>-1494091.3</v>
      </c>
      <c r="H195" s="299"/>
    </row>
    <row r="196" spans="1:8" ht="18.75" customHeight="1" x14ac:dyDescent="0.3">
      <c r="A196" s="453"/>
      <c r="B196" s="453"/>
      <c r="C196" s="453"/>
      <c r="D196" s="491"/>
      <c r="E196" s="491"/>
      <c r="F196" s="6" t="s">
        <v>180</v>
      </c>
      <c r="G196" s="42">
        <f>G197</f>
        <v>-1494091.3</v>
      </c>
      <c r="H196" s="299"/>
    </row>
    <row r="197" spans="1:8" ht="18.75" customHeight="1" x14ac:dyDescent="0.3">
      <c r="A197" s="453"/>
      <c r="B197" s="453"/>
      <c r="C197" s="453"/>
      <c r="D197" s="491"/>
      <c r="E197" s="491"/>
      <c r="F197" s="6" t="s">
        <v>181</v>
      </c>
      <c r="G197" s="42">
        <f>G198</f>
        <v>-1494091.3</v>
      </c>
      <c r="H197" s="299"/>
    </row>
    <row r="198" spans="1:8" ht="18.75" customHeight="1" x14ac:dyDescent="0.3">
      <c r="A198" s="453"/>
      <c r="B198" s="453"/>
      <c r="C198" s="453"/>
      <c r="D198" s="491"/>
      <c r="E198" s="491"/>
      <c r="F198" s="6" t="s">
        <v>182</v>
      </c>
      <c r="G198" s="42">
        <f>G199+G200</f>
        <v>-1494091.3</v>
      </c>
      <c r="H198" s="299"/>
    </row>
    <row r="199" spans="1:8" ht="18.75" customHeight="1" x14ac:dyDescent="0.3">
      <c r="A199" s="453"/>
      <c r="B199" s="453"/>
      <c r="C199" s="453"/>
      <c r="D199" s="491"/>
      <c r="E199" s="491"/>
      <c r="F199" s="6" t="s">
        <v>183</v>
      </c>
      <c r="G199" s="42">
        <f>'h3'!E10</f>
        <v>-39971.1</v>
      </c>
      <c r="H199" s="299"/>
    </row>
    <row r="200" spans="1:8" ht="18.75" customHeight="1" x14ac:dyDescent="0.3">
      <c r="A200" s="453"/>
      <c r="B200" s="453"/>
      <c r="C200" s="453"/>
      <c r="D200" s="491"/>
      <c r="E200" s="491"/>
      <c r="F200" s="6" t="s">
        <v>184</v>
      </c>
      <c r="G200" s="42">
        <f>'h3'!F14</f>
        <v>-1454120.2</v>
      </c>
      <c r="H200" s="299"/>
    </row>
    <row r="201" spans="1:8" ht="18.75" customHeight="1" x14ac:dyDescent="0.3">
      <c r="A201" s="453"/>
      <c r="B201" s="453"/>
      <c r="C201" s="453"/>
      <c r="D201" s="106"/>
      <c r="E201" s="492" t="s">
        <v>342</v>
      </c>
      <c r="F201" s="493" t="s">
        <v>334</v>
      </c>
      <c r="G201" s="41">
        <f>G203</f>
        <v>-451142.1</v>
      </c>
      <c r="H201" s="299"/>
    </row>
    <row r="202" spans="1:8" ht="18.75" customHeight="1" x14ac:dyDescent="0.3">
      <c r="A202" s="453"/>
      <c r="B202" s="453"/>
      <c r="C202" s="453"/>
      <c r="D202" s="106"/>
      <c r="E202" s="491"/>
      <c r="F202" s="6" t="s">
        <v>27</v>
      </c>
      <c r="G202" s="42"/>
      <c r="H202" s="299"/>
    </row>
    <row r="203" spans="1:8" ht="23.25" customHeight="1" x14ac:dyDescent="0.3">
      <c r="A203" s="453"/>
      <c r="B203" s="453"/>
      <c r="C203" s="453"/>
      <c r="D203" s="106"/>
      <c r="E203" s="491"/>
      <c r="F203" s="9" t="s">
        <v>178</v>
      </c>
      <c r="G203" s="42">
        <f>G205</f>
        <v>-451142.1</v>
      </c>
      <c r="H203" s="299"/>
    </row>
    <row r="204" spans="1:8" ht="18.75" customHeight="1" x14ac:dyDescent="0.3">
      <c r="A204" s="453"/>
      <c r="B204" s="453"/>
      <c r="C204" s="453"/>
      <c r="D204" s="106"/>
      <c r="E204" s="491"/>
      <c r="F204" s="6" t="s">
        <v>179</v>
      </c>
      <c r="G204" s="42"/>
      <c r="H204" s="299"/>
    </row>
    <row r="205" spans="1:8" ht="18.75" customHeight="1" x14ac:dyDescent="0.3">
      <c r="A205" s="453"/>
      <c r="B205" s="453"/>
      <c r="C205" s="453"/>
      <c r="D205" s="106"/>
      <c r="E205" s="491"/>
      <c r="F205" s="6" t="s">
        <v>24</v>
      </c>
      <c r="G205" s="42">
        <f>+G206</f>
        <v>-451142.1</v>
      </c>
      <c r="H205" s="299"/>
    </row>
    <row r="206" spans="1:8" ht="18.75" customHeight="1" x14ac:dyDescent="0.3">
      <c r="A206" s="453"/>
      <c r="B206" s="453"/>
      <c r="C206" s="453"/>
      <c r="D206" s="106"/>
      <c r="E206" s="491"/>
      <c r="F206" s="6" t="s">
        <v>180</v>
      </c>
      <c r="G206" s="42">
        <f>G207</f>
        <v>-451142.1</v>
      </c>
      <c r="H206" s="299"/>
    </row>
    <row r="207" spans="1:8" ht="18.75" customHeight="1" x14ac:dyDescent="0.3">
      <c r="A207" s="453"/>
      <c r="B207" s="453"/>
      <c r="C207" s="453"/>
      <c r="D207" s="106"/>
      <c r="E207" s="491"/>
      <c r="F207" s="6" t="s">
        <v>181</v>
      </c>
      <c r="G207" s="42">
        <f>G208</f>
        <v>-451142.1</v>
      </c>
      <c r="H207" s="299"/>
    </row>
    <row r="208" spans="1:8" ht="18.75" customHeight="1" x14ac:dyDescent="0.3">
      <c r="A208" s="453"/>
      <c r="B208" s="453"/>
      <c r="C208" s="453"/>
      <c r="D208" s="106"/>
      <c r="E208" s="491"/>
      <c r="F208" s="6" t="s">
        <v>182</v>
      </c>
      <c r="G208" s="42">
        <f>G209</f>
        <v>-451142.1</v>
      </c>
      <c r="H208" s="299"/>
    </row>
    <row r="209" spans="1:8" ht="18.75" customHeight="1" x14ac:dyDescent="0.3">
      <c r="A209" s="453"/>
      <c r="B209" s="453"/>
      <c r="C209" s="453"/>
      <c r="D209" s="106"/>
      <c r="E209" s="491"/>
      <c r="F209" s="6" t="s">
        <v>184</v>
      </c>
      <c r="G209" s="42">
        <f>'h3'!F27</f>
        <v>-451142.1</v>
      </c>
      <c r="H209" s="299"/>
    </row>
    <row r="210" spans="1:8" ht="35.25" customHeight="1" x14ac:dyDescent="0.3">
      <c r="A210" s="453"/>
      <c r="B210" s="453"/>
      <c r="C210" s="453"/>
      <c r="D210" s="106"/>
      <c r="E210" s="23">
        <v>21012</v>
      </c>
      <c r="F210" s="10" t="s">
        <v>432</v>
      </c>
      <c r="G210" s="42">
        <f>G212</f>
        <v>-162000</v>
      </c>
      <c r="H210" s="299"/>
    </row>
    <row r="211" spans="1:8" ht="18.75" customHeight="1" x14ac:dyDescent="0.3">
      <c r="A211" s="453"/>
      <c r="B211" s="453"/>
      <c r="C211" s="453"/>
      <c r="D211" s="106"/>
      <c r="E211" s="6"/>
      <c r="F211" s="6" t="s">
        <v>27</v>
      </c>
      <c r="G211" s="42"/>
      <c r="H211" s="299"/>
    </row>
    <row r="212" spans="1:8" ht="18.75" customHeight="1" x14ac:dyDescent="0.3">
      <c r="A212" s="453"/>
      <c r="B212" s="453"/>
      <c r="C212" s="453"/>
      <c r="D212" s="106"/>
      <c r="E212" s="6"/>
      <c r="F212" s="9" t="s">
        <v>48</v>
      </c>
      <c r="G212" s="42">
        <f>G214</f>
        <v>-162000</v>
      </c>
      <c r="H212" s="299"/>
    </row>
    <row r="213" spans="1:8" ht="18.75" customHeight="1" x14ac:dyDescent="0.3">
      <c r="A213" s="453"/>
      <c r="B213" s="453"/>
      <c r="C213" s="453"/>
      <c r="D213" s="106"/>
      <c r="E213" s="6"/>
      <c r="F213" s="6" t="s">
        <v>28</v>
      </c>
      <c r="G213" s="42"/>
      <c r="H213" s="299"/>
    </row>
    <row r="214" spans="1:8" ht="18.75" customHeight="1" x14ac:dyDescent="0.3">
      <c r="A214" s="453"/>
      <c r="B214" s="453"/>
      <c r="C214" s="453"/>
      <c r="D214" s="106"/>
      <c r="E214" s="6"/>
      <c r="F214" s="6" t="s">
        <v>24</v>
      </c>
      <c r="G214" s="42">
        <f>G215</f>
        <v>-162000</v>
      </c>
      <c r="H214" s="299"/>
    </row>
    <row r="215" spans="1:8" ht="18.75" customHeight="1" x14ac:dyDescent="0.3">
      <c r="A215" s="453"/>
      <c r="B215" s="453"/>
      <c r="C215" s="453"/>
      <c r="D215" s="106"/>
      <c r="E215" s="6"/>
      <c r="F215" s="6" t="s">
        <v>180</v>
      </c>
      <c r="G215" s="42">
        <f>G216</f>
        <v>-162000</v>
      </c>
      <c r="H215" s="299"/>
    </row>
    <row r="216" spans="1:8" ht="18.75" customHeight="1" x14ac:dyDescent="0.3">
      <c r="A216" s="453"/>
      <c r="B216" s="453"/>
      <c r="C216" s="453"/>
      <c r="D216" s="106"/>
      <c r="E216" s="6"/>
      <c r="F216" s="6" t="s">
        <v>181</v>
      </c>
      <c r="G216" s="42">
        <f>G217</f>
        <v>-162000</v>
      </c>
      <c r="H216" s="299"/>
    </row>
    <row r="217" spans="1:8" ht="18.75" customHeight="1" x14ac:dyDescent="0.3">
      <c r="A217" s="453"/>
      <c r="B217" s="453"/>
      <c r="C217" s="453"/>
      <c r="D217" s="106"/>
      <c r="E217" s="6"/>
      <c r="F217" s="6" t="s">
        <v>398</v>
      </c>
      <c r="G217" s="42">
        <f>G218</f>
        <v>-162000</v>
      </c>
      <c r="H217" s="299"/>
    </row>
    <row r="218" spans="1:8" ht="28.5" customHeight="1" x14ac:dyDescent="0.3">
      <c r="A218" s="453"/>
      <c r="B218" s="453"/>
      <c r="C218" s="453"/>
      <c r="D218" s="106"/>
      <c r="E218" s="6"/>
      <c r="F218" s="6" t="s">
        <v>399</v>
      </c>
      <c r="G218" s="42">
        <v>-162000</v>
      </c>
      <c r="H218" s="299"/>
    </row>
    <row r="219" spans="1:8" ht="18.75" customHeight="1" x14ac:dyDescent="0.3">
      <c r="A219" s="83" t="s">
        <v>533</v>
      </c>
      <c r="B219" s="83"/>
      <c r="C219" s="83"/>
      <c r="D219" s="475"/>
      <c r="E219" s="475"/>
      <c r="F219" s="83" t="s">
        <v>534</v>
      </c>
      <c r="G219" s="304">
        <f>G221</f>
        <v>0</v>
      </c>
      <c r="H219" s="299"/>
    </row>
    <row r="220" spans="1:8" ht="18.75" customHeight="1" x14ac:dyDescent="0.3">
      <c r="A220" s="145"/>
      <c r="B220" s="145"/>
      <c r="C220" s="145"/>
      <c r="D220" s="494"/>
      <c r="E220" s="494"/>
      <c r="F220" s="145" t="s">
        <v>25</v>
      </c>
      <c r="G220" s="304"/>
      <c r="H220" s="299"/>
    </row>
    <row r="221" spans="1:8" ht="18.75" customHeight="1" x14ac:dyDescent="0.3">
      <c r="A221" s="83"/>
      <c r="B221" s="83" t="s">
        <v>26</v>
      </c>
      <c r="C221" s="83"/>
      <c r="D221" s="475"/>
      <c r="E221" s="475"/>
      <c r="F221" s="83" t="s">
        <v>535</v>
      </c>
      <c r="G221" s="304">
        <f>G223</f>
        <v>0</v>
      </c>
      <c r="H221" s="299"/>
    </row>
    <row r="222" spans="1:8" ht="18.75" customHeight="1" x14ac:dyDescent="0.3">
      <c r="A222" s="145"/>
      <c r="B222" s="145"/>
      <c r="C222" s="145"/>
      <c r="D222" s="494"/>
      <c r="E222" s="494"/>
      <c r="F222" s="145" t="s">
        <v>25</v>
      </c>
      <c r="G222" s="304"/>
      <c r="H222" s="299"/>
    </row>
    <row r="223" spans="1:8" ht="18.75" customHeight="1" x14ac:dyDescent="0.3">
      <c r="A223" s="83"/>
      <c r="B223" s="83"/>
      <c r="C223" s="83" t="s">
        <v>26</v>
      </c>
      <c r="D223" s="475"/>
      <c r="E223" s="475"/>
      <c r="F223" s="83" t="s">
        <v>535</v>
      </c>
      <c r="G223" s="304">
        <f>G225</f>
        <v>0</v>
      </c>
      <c r="H223" s="299"/>
    </row>
    <row r="224" spans="1:8" ht="18.75" customHeight="1" x14ac:dyDescent="0.3">
      <c r="A224" s="145"/>
      <c r="B224" s="145"/>
      <c r="C224" s="145"/>
      <c r="D224" s="494"/>
      <c r="E224" s="494"/>
      <c r="F224" s="145" t="s">
        <v>25</v>
      </c>
      <c r="G224" s="304"/>
      <c r="H224" s="299"/>
    </row>
    <row r="225" spans="1:8" ht="18.75" customHeight="1" x14ac:dyDescent="0.3">
      <c r="A225" s="145"/>
      <c r="B225" s="145"/>
      <c r="C225" s="145"/>
      <c r="D225" s="494"/>
      <c r="E225" s="494"/>
      <c r="F225" s="145" t="s">
        <v>48</v>
      </c>
      <c r="G225" s="304">
        <f>G227</f>
        <v>0</v>
      </c>
      <c r="H225" s="299"/>
    </row>
    <row r="226" spans="1:8" ht="18.75" customHeight="1" x14ac:dyDescent="0.3">
      <c r="A226" s="145"/>
      <c r="B226" s="145"/>
      <c r="C226" s="145"/>
      <c r="D226" s="494"/>
      <c r="E226" s="494"/>
      <c r="F226" s="145" t="s">
        <v>54</v>
      </c>
      <c r="G226" s="304"/>
      <c r="H226" s="299"/>
    </row>
    <row r="227" spans="1:8" ht="18.75" customHeight="1" x14ac:dyDescent="0.3">
      <c r="A227" s="83"/>
      <c r="B227" s="83"/>
      <c r="C227" s="83"/>
      <c r="D227" s="264">
        <v>1040</v>
      </c>
      <c r="E227" s="264"/>
      <c r="F227" s="495" t="s">
        <v>522</v>
      </c>
      <c r="G227" s="304">
        <f>G229</f>
        <v>0</v>
      </c>
      <c r="H227" s="299"/>
    </row>
    <row r="228" spans="1:8" ht="18.75" customHeight="1" x14ac:dyDescent="0.3">
      <c r="A228" s="84"/>
      <c r="B228" s="84"/>
      <c r="C228" s="84"/>
      <c r="D228" s="294"/>
      <c r="E228" s="294"/>
      <c r="F228" s="200" t="s">
        <v>25</v>
      </c>
      <c r="G228" s="304"/>
      <c r="H228" s="299"/>
    </row>
    <row r="229" spans="1:8" ht="66.75" customHeight="1" x14ac:dyDescent="0.3">
      <c r="A229" s="496"/>
      <c r="B229" s="496"/>
      <c r="C229" s="496"/>
      <c r="D229" s="305"/>
      <c r="E229" s="293" t="s">
        <v>523</v>
      </c>
      <c r="F229" s="84" t="s">
        <v>524</v>
      </c>
      <c r="G229" s="304">
        <f>G231</f>
        <v>0</v>
      </c>
      <c r="H229" s="299"/>
    </row>
    <row r="230" spans="1:8" ht="18.75" customHeight="1" x14ac:dyDescent="0.3">
      <c r="A230" s="496"/>
      <c r="B230" s="496"/>
      <c r="C230" s="496"/>
      <c r="D230" s="305"/>
      <c r="E230" s="293"/>
      <c r="F230" s="84" t="s">
        <v>27</v>
      </c>
      <c r="G230" s="304"/>
      <c r="H230" s="299"/>
    </row>
    <row r="231" spans="1:8" ht="25.5" customHeight="1" x14ac:dyDescent="0.3">
      <c r="A231" s="496"/>
      <c r="B231" s="496"/>
      <c r="C231" s="496"/>
      <c r="D231" s="305"/>
      <c r="E231" s="293"/>
      <c r="F231" s="111" t="s">
        <v>48</v>
      </c>
      <c r="G231" s="304">
        <f>G233</f>
        <v>0</v>
      </c>
      <c r="H231" s="299"/>
    </row>
    <row r="232" spans="1:8" ht="18.75" customHeight="1" x14ac:dyDescent="0.3">
      <c r="A232" s="496"/>
      <c r="B232" s="496"/>
      <c r="C232" s="496"/>
      <c r="D232" s="305"/>
      <c r="E232" s="293"/>
      <c r="F232" s="84" t="s">
        <v>28</v>
      </c>
      <c r="G232" s="304"/>
      <c r="H232" s="299"/>
    </row>
    <row r="233" spans="1:8" ht="18.75" customHeight="1" x14ac:dyDescent="0.3">
      <c r="A233" s="496"/>
      <c r="B233" s="496"/>
      <c r="C233" s="496"/>
      <c r="D233" s="305"/>
      <c r="E233" s="293"/>
      <c r="F233" s="84" t="s">
        <v>24</v>
      </c>
      <c r="G233" s="304">
        <f>G234</f>
        <v>0</v>
      </c>
      <c r="H233" s="299"/>
    </row>
    <row r="234" spans="1:8" ht="18.75" customHeight="1" x14ac:dyDescent="0.3">
      <c r="A234" s="496"/>
      <c r="B234" s="496"/>
      <c r="C234" s="496"/>
      <c r="D234" s="305"/>
      <c r="E234" s="293"/>
      <c r="F234" s="84" t="s">
        <v>180</v>
      </c>
      <c r="G234" s="304">
        <f>G235</f>
        <v>0</v>
      </c>
      <c r="H234" s="299"/>
    </row>
    <row r="235" spans="1:8" ht="18.75" customHeight="1" x14ac:dyDescent="0.3">
      <c r="A235" s="496"/>
      <c r="B235" s="496"/>
      <c r="C235" s="496"/>
      <c r="D235" s="305"/>
      <c r="E235" s="293"/>
      <c r="F235" s="84" t="s">
        <v>181</v>
      </c>
      <c r="G235" s="304">
        <f>G236+G238</f>
        <v>0</v>
      </c>
      <c r="H235" s="299"/>
    </row>
    <row r="236" spans="1:8" ht="18.75" customHeight="1" x14ac:dyDescent="0.3">
      <c r="A236" s="496"/>
      <c r="B236" s="496"/>
      <c r="C236" s="496"/>
      <c r="D236" s="305"/>
      <c r="E236" s="293"/>
      <c r="F236" s="200" t="s">
        <v>182</v>
      </c>
      <c r="G236" s="304">
        <f>G237</f>
        <v>112000</v>
      </c>
      <c r="H236" s="299"/>
    </row>
    <row r="237" spans="1:8" ht="18.75" customHeight="1" x14ac:dyDescent="0.3">
      <c r="A237" s="496"/>
      <c r="B237" s="496"/>
      <c r="C237" s="496"/>
      <c r="D237" s="305"/>
      <c r="E237" s="497"/>
      <c r="F237" s="200" t="s">
        <v>183</v>
      </c>
      <c r="G237" s="304">
        <f>'h6'!D26</f>
        <v>112000</v>
      </c>
      <c r="H237" s="299"/>
    </row>
    <row r="238" spans="1:8" ht="18.75" customHeight="1" x14ac:dyDescent="0.3">
      <c r="A238" s="496"/>
      <c r="B238" s="496"/>
      <c r="C238" s="496"/>
      <c r="D238" s="305"/>
      <c r="E238" s="497"/>
      <c r="F238" s="84" t="s">
        <v>520</v>
      </c>
      <c r="G238" s="304">
        <f>G239</f>
        <v>-112000</v>
      </c>
      <c r="H238" s="299"/>
    </row>
    <row r="239" spans="1:8" ht="18.75" customHeight="1" x14ac:dyDescent="0.3">
      <c r="A239" s="496"/>
      <c r="B239" s="496"/>
      <c r="C239" s="496"/>
      <c r="D239" s="305"/>
      <c r="E239" s="497"/>
      <c r="F239" s="84" t="s">
        <v>525</v>
      </c>
      <c r="G239" s="304">
        <f>'h6'!D28</f>
        <v>-112000</v>
      </c>
      <c r="H239" s="299"/>
    </row>
    <row r="240" spans="1:8" s="11" customFormat="1" ht="18.75" customHeight="1" x14ac:dyDescent="0.3">
      <c r="A240" s="306"/>
      <c r="B240" s="23"/>
      <c r="C240" s="498"/>
      <c r="D240" s="306"/>
      <c r="E240" s="24"/>
      <c r="F240" s="499" t="s">
        <v>379</v>
      </c>
      <c r="G240" s="500">
        <f>G241</f>
        <v>0</v>
      </c>
      <c r="H240" s="501"/>
    </row>
    <row r="241" spans="1:9" s="11" customFormat="1" ht="18.75" customHeight="1" x14ac:dyDescent="0.3">
      <c r="A241" s="21">
        <v>11</v>
      </c>
      <c r="B241" s="303"/>
      <c r="C241" s="303"/>
      <c r="D241" s="303"/>
      <c r="E241" s="303"/>
      <c r="F241" s="81" t="s">
        <v>380</v>
      </c>
      <c r="G241" s="500">
        <f>G243</f>
        <v>0</v>
      </c>
      <c r="H241" s="501"/>
    </row>
    <row r="242" spans="1:9" ht="18.75" customHeight="1" x14ac:dyDescent="0.3">
      <c r="A242" s="116"/>
      <c r="B242" s="95"/>
      <c r="C242" s="95"/>
      <c r="D242" s="95"/>
      <c r="E242" s="95"/>
      <c r="F242" s="446" t="s">
        <v>25</v>
      </c>
      <c r="G242" s="490"/>
      <c r="H242" s="299"/>
    </row>
    <row r="243" spans="1:9" s="11" customFormat="1" ht="18.75" customHeight="1" x14ac:dyDescent="0.3">
      <c r="A243" s="117"/>
      <c r="B243" s="21" t="s">
        <v>26</v>
      </c>
      <c r="C243" s="502"/>
      <c r="D243" s="303"/>
      <c r="E243" s="303"/>
      <c r="F243" s="81" t="s">
        <v>381</v>
      </c>
      <c r="G243" s="500">
        <f>G245</f>
        <v>0</v>
      </c>
      <c r="H243" s="501"/>
    </row>
    <row r="244" spans="1:9" ht="18.75" customHeight="1" x14ac:dyDescent="0.3">
      <c r="A244" s="106"/>
      <c r="B244" s="80"/>
      <c r="C244" s="118"/>
      <c r="D244" s="95"/>
      <c r="E244" s="95"/>
      <c r="F244" s="446" t="s">
        <v>25</v>
      </c>
      <c r="G244" s="490"/>
      <c r="H244" s="299"/>
    </row>
    <row r="245" spans="1:9" s="11" customFormat="1" ht="18.75" customHeight="1" x14ac:dyDescent="0.3">
      <c r="A245" s="117"/>
      <c r="B245" s="502"/>
      <c r="C245" s="21" t="s">
        <v>26</v>
      </c>
      <c r="D245" s="303"/>
      <c r="E245" s="303"/>
      <c r="F245" s="448" t="s">
        <v>382</v>
      </c>
      <c r="G245" s="500">
        <f>G247</f>
        <v>0</v>
      </c>
      <c r="H245" s="501"/>
    </row>
    <row r="246" spans="1:9" ht="18.75" customHeight="1" x14ac:dyDescent="0.3">
      <c r="A246" s="106"/>
      <c r="B246" s="118"/>
      <c r="C246" s="80"/>
      <c r="D246" s="95"/>
      <c r="E246" s="95"/>
      <c r="F246" s="446" t="s">
        <v>25</v>
      </c>
      <c r="G246" s="490"/>
      <c r="H246" s="299"/>
    </row>
    <row r="247" spans="1:9" ht="18.75" customHeight="1" x14ac:dyDescent="0.3">
      <c r="A247" s="106"/>
      <c r="B247" s="118"/>
      <c r="C247" s="80"/>
      <c r="D247" s="95"/>
      <c r="E247" s="95"/>
      <c r="F247" s="446" t="s">
        <v>200</v>
      </c>
      <c r="G247" s="490">
        <f>G249</f>
        <v>0</v>
      </c>
      <c r="H247" s="299"/>
    </row>
    <row r="248" spans="1:9" ht="18.75" customHeight="1" x14ac:dyDescent="0.3">
      <c r="A248" s="106"/>
      <c r="B248" s="118"/>
      <c r="C248" s="80"/>
      <c r="D248" s="95"/>
      <c r="E248" s="95"/>
      <c r="F248" s="446" t="s">
        <v>25</v>
      </c>
      <c r="G248" s="490"/>
      <c r="H248" s="299"/>
    </row>
    <row r="249" spans="1:9" s="11" customFormat="1" ht="18.75" customHeight="1" x14ac:dyDescent="0.3">
      <c r="A249" s="117"/>
      <c r="B249" s="117"/>
      <c r="C249" s="117"/>
      <c r="D249" s="117">
        <v>1139</v>
      </c>
      <c r="E249" s="303"/>
      <c r="F249" s="448" t="s">
        <v>382</v>
      </c>
      <c r="G249" s="500">
        <f>G251+G259</f>
        <v>0</v>
      </c>
      <c r="H249" s="501"/>
    </row>
    <row r="250" spans="1:9" ht="18.75" customHeight="1" x14ac:dyDescent="0.3">
      <c r="A250" s="106"/>
      <c r="B250" s="106"/>
      <c r="C250" s="106"/>
      <c r="D250" s="117"/>
      <c r="E250" s="303"/>
      <c r="F250" s="446" t="s">
        <v>25</v>
      </c>
      <c r="G250" s="490"/>
      <c r="H250" s="299"/>
      <c r="I250" s="503"/>
    </row>
    <row r="251" spans="1:9" s="11" customFormat="1" ht="18.75" customHeight="1" x14ac:dyDescent="0.3">
      <c r="A251" s="117"/>
      <c r="B251" s="117"/>
      <c r="C251" s="117"/>
      <c r="D251" s="117"/>
      <c r="E251" s="117" t="s">
        <v>383</v>
      </c>
      <c r="F251" s="448" t="s">
        <v>382</v>
      </c>
      <c r="G251" s="500">
        <f>G253</f>
        <v>-2574465.2999999998</v>
      </c>
      <c r="H251" s="501"/>
    </row>
    <row r="252" spans="1:9" ht="18.75" customHeight="1" x14ac:dyDescent="0.3">
      <c r="A252" s="106"/>
      <c r="B252" s="106"/>
      <c r="C252" s="106"/>
      <c r="D252" s="117"/>
      <c r="E252" s="117"/>
      <c r="F252" s="446" t="s">
        <v>27</v>
      </c>
      <c r="G252" s="490"/>
      <c r="H252" s="299"/>
    </row>
    <row r="253" spans="1:9" ht="18.75" customHeight="1" x14ac:dyDescent="0.3">
      <c r="A253" s="106"/>
      <c r="B253" s="106"/>
      <c r="C253" s="106"/>
      <c r="D253" s="117"/>
      <c r="E253" s="117"/>
      <c r="F253" s="504" t="s">
        <v>186</v>
      </c>
      <c r="G253" s="490">
        <f>G255</f>
        <v>-2574465.2999999998</v>
      </c>
      <c r="H253" s="299"/>
    </row>
    <row r="254" spans="1:9" ht="18.75" customHeight="1" x14ac:dyDescent="0.3">
      <c r="A254" s="106"/>
      <c r="B254" s="106"/>
      <c r="C254" s="106"/>
      <c r="D254" s="117"/>
      <c r="E254" s="117"/>
      <c r="F254" s="446" t="s">
        <v>28</v>
      </c>
      <c r="G254" s="490"/>
      <c r="H254" s="299"/>
    </row>
    <row r="255" spans="1:9" ht="18.75" customHeight="1" x14ac:dyDescent="0.3">
      <c r="A255" s="106"/>
      <c r="B255" s="106"/>
      <c r="C255" s="106"/>
      <c r="D255" s="117"/>
      <c r="E255" s="117"/>
      <c r="F255" s="505" t="s">
        <v>24</v>
      </c>
      <c r="G255" s="490">
        <f>G256</f>
        <v>-2574465.2999999998</v>
      </c>
      <c r="H255" s="299"/>
    </row>
    <row r="256" spans="1:9" ht="18.75" customHeight="1" x14ac:dyDescent="0.3">
      <c r="A256" s="106"/>
      <c r="B256" s="106"/>
      <c r="C256" s="106"/>
      <c r="D256" s="117"/>
      <c r="E256" s="117"/>
      <c r="F256" s="505" t="s">
        <v>49</v>
      </c>
      <c r="G256" s="490">
        <f>G257</f>
        <v>-2574465.2999999998</v>
      </c>
      <c r="H256" s="299"/>
    </row>
    <row r="257" spans="1:8" ht="18.75" customHeight="1" x14ac:dyDescent="0.3">
      <c r="A257" s="106"/>
      <c r="B257" s="106"/>
      <c r="C257" s="106"/>
      <c r="D257" s="117"/>
      <c r="E257" s="117"/>
      <c r="F257" s="505" t="s">
        <v>384</v>
      </c>
      <c r="G257" s="490">
        <f>G258</f>
        <v>-2574465.2999999998</v>
      </c>
      <c r="H257" s="299"/>
    </row>
    <row r="258" spans="1:8" ht="18.75" customHeight="1" x14ac:dyDescent="0.3">
      <c r="A258" s="106"/>
      <c r="B258" s="106"/>
      <c r="C258" s="106"/>
      <c r="D258" s="117"/>
      <c r="E258" s="117"/>
      <c r="F258" s="505" t="s">
        <v>385</v>
      </c>
      <c r="G258" s="490">
        <f>-G23-G102</f>
        <v>-2574465.2999999998</v>
      </c>
    </row>
    <row r="259" spans="1:8" ht="18.75" customHeight="1" x14ac:dyDescent="0.3">
      <c r="A259" s="453"/>
      <c r="B259" s="453"/>
      <c r="C259" s="453"/>
      <c r="D259" s="106"/>
      <c r="E259" s="117" t="s">
        <v>383</v>
      </c>
      <c r="F259" s="448" t="s">
        <v>382</v>
      </c>
      <c r="G259" s="490">
        <f>G261</f>
        <v>2574465.3000000003</v>
      </c>
    </row>
    <row r="260" spans="1:8" ht="18.75" customHeight="1" x14ac:dyDescent="0.3">
      <c r="A260" s="453"/>
      <c r="B260" s="453"/>
      <c r="C260" s="453"/>
      <c r="D260" s="106"/>
      <c r="E260" s="117"/>
      <c r="F260" s="446" t="s">
        <v>27</v>
      </c>
      <c r="G260" s="490"/>
    </row>
    <row r="261" spans="1:8" ht="18.75" customHeight="1" x14ac:dyDescent="0.3">
      <c r="A261" s="453"/>
      <c r="B261" s="453"/>
      <c r="C261" s="453"/>
      <c r="D261" s="106"/>
      <c r="E261" s="117"/>
      <c r="F261" s="504" t="s">
        <v>186</v>
      </c>
      <c r="G261" s="490">
        <f>G263</f>
        <v>2574465.3000000003</v>
      </c>
    </row>
    <row r="262" spans="1:8" ht="18.75" customHeight="1" x14ac:dyDescent="0.3">
      <c r="A262" s="453"/>
      <c r="B262" s="453"/>
      <c r="C262" s="453"/>
      <c r="D262" s="106"/>
      <c r="E262" s="117"/>
      <c r="F262" s="446" t="s">
        <v>28</v>
      </c>
      <c r="G262" s="490"/>
    </row>
    <row r="263" spans="1:8" ht="18.75" customHeight="1" x14ac:dyDescent="0.3">
      <c r="A263" s="453"/>
      <c r="B263" s="453"/>
      <c r="C263" s="453"/>
      <c r="D263" s="106"/>
      <c r="E263" s="117"/>
      <c r="F263" s="505" t="s">
        <v>24</v>
      </c>
      <c r="G263" s="490">
        <f>G264</f>
        <v>2574465.3000000003</v>
      </c>
    </row>
    <row r="264" spans="1:8" ht="18.75" customHeight="1" x14ac:dyDescent="0.3">
      <c r="A264" s="453"/>
      <c r="B264" s="453"/>
      <c r="C264" s="453"/>
      <c r="D264" s="106"/>
      <c r="E264" s="117"/>
      <c r="F264" s="505" t="s">
        <v>49</v>
      </c>
      <c r="G264" s="490">
        <f>G265</f>
        <v>2574465.3000000003</v>
      </c>
    </row>
    <row r="265" spans="1:8" ht="18.75" customHeight="1" x14ac:dyDescent="0.3">
      <c r="A265" s="453"/>
      <c r="B265" s="453"/>
      <c r="C265" s="453"/>
      <c r="D265" s="106"/>
      <c r="E265" s="117"/>
      <c r="F265" s="505" t="s">
        <v>384</v>
      </c>
      <c r="G265" s="490">
        <f>G266</f>
        <v>2574465.3000000003</v>
      </c>
    </row>
    <row r="266" spans="1:8" ht="18.75" customHeight="1" x14ac:dyDescent="0.3">
      <c r="A266" s="453"/>
      <c r="B266" s="453"/>
      <c r="C266" s="453"/>
      <c r="D266" s="106"/>
      <c r="E266" s="117"/>
      <c r="F266" s="505" t="s">
        <v>385</v>
      </c>
      <c r="G266" s="490">
        <f>-G120-G111</f>
        <v>2574465.3000000003</v>
      </c>
      <c r="H266" s="301"/>
    </row>
    <row r="267" spans="1:8" ht="18.75" customHeight="1" x14ac:dyDescent="0.3">
      <c r="A267" s="506"/>
      <c r="B267" s="506"/>
      <c r="C267" s="506"/>
      <c r="D267" s="507"/>
      <c r="E267" s="119"/>
      <c r="F267" s="79"/>
      <c r="G267" s="508"/>
    </row>
    <row r="268" spans="1:8" ht="18.75" customHeight="1" x14ac:dyDescent="0.3">
      <c r="A268" s="506"/>
      <c r="B268" s="506"/>
      <c r="C268" s="506"/>
      <c r="D268" s="507"/>
      <c r="E268" s="119"/>
      <c r="F268" s="79"/>
      <c r="G268" s="509"/>
    </row>
    <row r="269" spans="1:8" ht="18.75" customHeight="1" x14ac:dyDescent="0.3">
      <c r="A269" s="506"/>
      <c r="B269" s="506"/>
      <c r="C269" s="506"/>
      <c r="D269" s="507"/>
      <c r="E269" s="119"/>
      <c r="F269" s="79"/>
      <c r="G269" s="509"/>
    </row>
    <row r="270" spans="1:8" s="11" customFormat="1" ht="15" customHeight="1" x14ac:dyDescent="0.3">
      <c r="E270" s="120" t="s">
        <v>127</v>
      </c>
      <c r="F270" s="121"/>
    </row>
    <row r="271" spans="1:8" s="11" customFormat="1" x14ac:dyDescent="0.3">
      <c r="E271" s="85"/>
      <c r="F271" s="122" t="s">
        <v>61</v>
      </c>
    </row>
    <row r="272" spans="1:8" s="11" customFormat="1" x14ac:dyDescent="0.3"/>
  </sheetData>
  <mergeCells count="5">
    <mergeCell ref="F7:F8"/>
    <mergeCell ref="F2:G2"/>
    <mergeCell ref="A5:G5"/>
    <mergeCell ref="A7:C7"/>
    <mergeCell ref="D7:E7"/>
  </mergeCells>
  <pageMargins left="0" right="0" top="0" bottom="0" header="0" footer="0"/>
  <pageSetup paperSize="9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7890A-46A2-41AA-9A6F-915CC244BE17}">
  <dimension ref="A1:J31"/>
  <sheetViews>
    <sheetView workbookViewId="0">
      <selection activeCell="A7" sqref="A1:XFD1048576"/>
    </sheetView>
  </sheetViews>
  <sheetFormatPr defaultRowHeight="17.25" x14ac:dyDescent="0.2"/>
  <cols>
    <col min="1" max="1" width="7.42578125" style="307" customWidth="1"/>
    <col min="2" max="2" width="10.7109375" style="307" customWidth="1"/>
    <col min="3" max="3" width="56.28515625" style="332" customWidth="1"/>
    <col min="4" max="4" width="19.42578125" style="333" customWidth="1"/>
    <col min="5" max="5" width="22.85546875" style="333" customWidth="1"/>
    <col min="6" max="6" width="18.42578125" style="333" customWidth="1"/>
    <col min="7" max="7" width="19.140625" style="333" customWidth="1"/>
    <col min="8" max="8" width="16.85546875" style="333" customWidth="1"/>
    <col min="9" max="9" width="13.28515625" style="311" customWidth="1"/>
    <col min="10" max="10" width="14.42578125" style="311" customWidth="1"/>
    <col min="11" max="11" width="9.85546875" style="311" customWidth="1"/>
    <col min="12" max="16384" width="9.140625" style="311"/>
  </cols>
  <sheetData>
    <row r="1" spans="1:10" x14ac:dyDescent="0.2">
      <c r="B1" s="308"/>
      <c r="C1" s="309"/>
      <c r="D1" s="308"/>
      <c r="E1" s="308"/>
      <c r="F1" s="308"/>
      <c r="G1" s="308"/>
      <c r="H1" s="310" t="s">
        <v>433</v>
      </c>
    </row>
    <row r="2" spans="1:10" x14ac:dyDescent="0.2">
      <c r="B2" s="308"/>
      <c r="C2" s="309"/>
      <c r="D2" s="308"/>
      <c r="E2" s="308"/>
      <c r="F2" s="308"/>
      <c r="G2" s="308"/>
      <c r="H2" s="310" t="s">
        <v>139</v>
      </c>
    </row>
    <row r="3" spans="1:10" x14ac:dyDescent="0.2">
      <c r="B3" s="308"/>
      <c r="C3" s="309"/>
      <c r="D3" s="308"/>
      <c r="E3" s="308"/>
      <c r="F3" s="308"/>
      <c r="G3" s="308"/>
      <c r="H3" s="310" t="s">
        <v>140</v>
      </c>
    </row>
    <row r="4" spans="1:10" x14ac:dyDescent="0.2">
      <c r="B4" s="308"/>
      <c r="C4" s="309"/>
      <c r="D4" s="308"/>
      <c r="E4" s="308"/>
      <c r="F4" s="308"/>
      <c r="G4" s="308"/>
      <c r="H4" s="310"/>
    </row>
    <row r="5" spans="1:10" ht="54.75" customHeight="1" x14ac:dyDescent="0.2">
      <c r="A5" s="518" t="s">
        <v>346</v>
      </c>
      <c r="B5" s="518"/>
      <c r="C5" s="518"/>
      <c r="D5" s="518"/>
      <c r="E5" s="518"/>
      <c r="F5" s="518"/>
      <c r="G5" s="518"/>
      <c r="H5" s="518"/>
    </row>
    <row r="6" spans="1:10" x14ac:dyDescent="0.2">
      <c r="A6" s="312"/>
      <c r="B6" s="312"/>
      <c r="C6" s="313"/>
      <c r="D6" s="314"/>
      <c r="E6" s="314"/>
      <c r="F6" s="314"/>
      <c r="G6" s="519" t="s">
        <v>141</v>
      </c>
      <c r="H6" s="519"/>
    </row>
    <row r="7" spans="1:10" s="307" customFormat="1" ht="57" customHeight="1" x14ac:dyDescent="0.2">
      <c r="A7" s="520" t="s">
        <v>142</v>
      </c>
      <c r="B7" s="520"/>
      <c r="C7" s="521" t="s">
        <v>143</v>
      </c>
      <c r="D7" s="522" t="s">
        <v>429</v>
      </c>
      <c r="E7" s="522"/>
      <c r="F7" s="522"/>
      <c r="G7" s="522"/>
      <c r="H7" s="522"/>
    </row>
    <row r="8" spans="1:10" s="307" customFormat="1" x14ac:dyDescent="0.2">
      <c r="A8" s="520"/>
      <c r="B8" s="520"/>
      <c r="C8" s="521"/>
      <c r="D8" s="522" t="s">
        <v>145</v>
      </c>
      <c r="E8" s="522" t="s">
        <v>146</v>
      </c>
      <c r="F8" s="522"/>
      <c r="G8" s="522"/>
      <c r="H8" s="522"/>
    </row>
    <row r="9" spans="1:10" s="307" customFormat="1" ht="120.75" x14ac:dyDescent="0.2">
      <c r="A9" s="318" t="s">
        <v>11</v>
      </c>
      <c r="B9" s="318" t="s">
        <v>12</v>
      </c>
      <c r="C9" s="521"/>
      <c r="D9" s="522"/>
      <c r="E9" s="317" t="s">
        <v>147</v>
      </c>
      <c r="F9" s="317" t="s">
        <v>148</v>
      </c>
      <c r="G9" s="317" t="s">
        <v>149</v>
      </c>
      <c r="H9" s="317" t="s">
        <v>150</v>
      </c>
    </row>
    <row r="10" spans="1:10" s="307" customFormat="1" x14ac:dyDescent="0.2">
      <c r="A10" s="318"/>
      <c r="B10" s="318"/>
      <c r="C10" s="316" t="s">
        <v>53</v>
      </c>
      <c r="D10" s="36">
        <f>+E10+F10+G10+H10</f>
        <v>-1945233.4</v>
      </c>
      <c r="E10" s="36">
        <f>+E12</f>
        <v>-39971.1</v>
      </c>
      <c r="F10" s="36">
        <f>+F12</f>
        <v>-1905262.2999999998</v>
      </c>
      <c r="G10" s="30">
        <f>+G12</f>
        <v>0</v>
      </c>
      <c r="H10" s="99">
        <f>+H12</f>
        <v>0</v>
      </c>
    </row>
    <row r="11" spans="1:10" x14ac:dyDescent="0.2">
      <c r="A11" s="318"/>
      <c r="B11" s="318"/>
      <c r="C11" s="316" t="s">
        <v>151</v>
      </c>
      <c r="D11" s="319"/>
      <c r="E11" s="319"/>
      <c r="F11" s="319"/>
      <c r="G11" s="320"/>
      <c r="H11" s="321"/>
    </row>
    <row r="12" spans="1:10" s="307" customFormat="1" ht="51.75" x14ac:dyDescent="0.2">
      <c r="A12" s="322"/>
      <c r="B12" s="323"/>
      <c r="C12" s="324" t="s">
        <v>152</v>
      </c>
      <c r="D12" s="36">
        <f>+E12+F12+G12+H12</f>
        <v>-1945233.4</v>
      </c>
      <c r="E12" s="36">
        <f>E14+E27</f>
        <v>-39971.1</v>
      </c>
      <c r="F12" s="36">
        <f>F14+F27</f>
        <v>-1905262.2999999998</v>
      </c>
      <c r="G12" s="36">
        <f>G14+G27</f>
        <v>0</v>
      </c>
      <c r="H12" s="36">
        <f>H14+H27</f>
        <v>0</v>
      </c>
    </row>
    <row r="13" spans="1:10" s="307" customFormat="1" x14ac:dyDescent="0.2">
      <c r="A13" s="322"/>
      <c r="B13" s="322"/>
      <c r="C13" s="316" t="s">
        <v>54</v>
      </c>
      <c r="D13" s="325"/>
      <c r="E13" s="325"/>
      <c r="F13" s="325"/>
      <c r="G13" s="317"/>
      <c r="H13" s="317"/>
    </row>
    <row r="14" spans="1:10" s="329" customFormat="1" ht="34.5" x14ac:dyDescent="0.2">
      <c r="A14" s="326">
        <v>1049</v>
      </c>
      <c r="B14" s="327" t="s">
        <v>153</v>
      </c>
      <c r="C14" s="328" t="s">
        <v>154</v>
      </c>
      <c r="D14" s="36">
        <f>+E14+F14+G14+H14</f>
        <v>-1494091.3</v>
      </c>
      <c r="E14" s="36">
        <f>+E16+E22+E19</f>
        <v>-39971.1</v>
      </c>
      <c r="F14" s="36">
        <f>+F16+F22+F19</f>
        <v>-1454120.2</v>
      </c>
      <c r="G14" s="36">
        <f>+G16+G22+G19</f>
        <v>0</v>
      </c>
      <c r="H14" s="36">
        <f>+H16+H22+H19</f>
        <v>0</v>
      </c>
      <c r="J14" s="330"/>
    </row>
    <row r="15" spans="1:10" x14ac:dyDescent="0.2">
      <c r="A15" s="322"/>
      <c r="B15" s="322"/>
      <c r="C15" s="316" t="s">
        <v>54</v>
      </c>
      <c r="D15" s="13"/>
      <c r="E15" s="13"/>
      <c r="F15" s="13"/>
      <c r="G15" s="99"/>
      <c r="H15" s="99"/>
    </row>
    <row r="16" spans="1:10" s="329" customFormat="1" ht="34.5" x14ac:dyDescent="0.2">
      <c r="A16" s="326"/>
      <c r="B16" s="327" t="s">
        <v>155</v>
      </c>
      <c r="C16" s="23" t="s">
        <v>156</v>
      </c>
      <c r="D16" s="36">
        <f t="shared" ref="D16:D27" si="0">+E16+F16+G16+H16</f>
        <v>-5282.2</v>
      </c>
      <c r="E16" s="36">
        <f>SUM(E17:E18)</f>
        <v>0</v>
      </c>
      <c r="F16" s="36">
        <f>SUM(F17:F18)</f>
        <v>-5282.2</v>
      </c>
      <c r="G16" s="36">
        <f>SUM(G17:G18)</f>
        <v>0</v>
      </c>
      <c r="H16" s="36">
        <f>SUM(H17:H18)</f>
        <v>0</v>
      </c>
    </row>
    <row r="17" spans="1:8" ht="69" x14ac:dyDescent="0.2">
      <c r="A17" s="322"/>
      <c r="B17" s="315"/>
      <c r="C17" s="7" t="s">
        <v>157</v>
      </c>
      <c r="D17" s="13">
        <f t="shared" si="0"/>
        <v>-3150</v>
      </c>
      <c r="E17" s="13">
        <v>0</v>
      </c>
      <c r="F17" s="99">
        <v>-3150</v>
      </c>
      <c r="G17" s="99">
        <v>0</v>
      </c>
      <c r="H17" s="99">
        <v>0</v>
      </c>
    </row>
    <row r="18" spans="1:8" ht="51.75" x14ac:dyDescent="0.2">
      <c r="A18" s="322"/>
      <c r="B18" s="315"/>
      <c r="C18" s="7" t="s">
        <v>158</v>
      </c>
      <c r="D18" s="13">
        <f t="shared" si="0"/>
        <v>-2132.1999999999998</v>
      </c>
      <c r="E18" s="13">
        <v>0</v>
      </c>
      <c r="F18" s="99">
        <v>-2132.1999999999998</v>
      </c>
      <c r="G18" s="99">
        <v>0</v>
      </c>
      <c r="H18" s="99">
        <v>0</v>
      </c>
    </row>
    <row r="19" spans="1:8" ht="34.5" x14ac:dyDescent="0.2">
      <c r="A19" s="322"/>
      <c r="B19" s="327" t="s">
        <v>159</v>
      </c>
      <c r="C19" s="23" t="s">
        <v>160</v>
      </c>
      <c r="D19" s="36">
        <f t="shared" si="0"/>
        <v>-98488.5</v>
      </c>
      <c r="E19" s="36">
        <f>SUM(E20:E21)</f>
        <v>-39971.1</v>
      </c>
      <c r="F19" s="36">
        <f>SUM(F20:F21)</f>
        <v>-58517.4</v>
      </c>
      <c r="G19" s="36">
        <f>SUM(G20:G21)</f>
        <v>0</v>
      </c>
      <c r="H19" s="36">
        <f>SUM(H20:H21)</f>
        <v>0</v>
      </c>
    </row>
    <row r="20" spans="1:8" ht="86.25" x14ac:dyDescent="0.2">
      <c r="A20" s="322"/>
      <c r="B20" s="315"/>
      <c r="C20" s="7" t="s">
        <v>161</v>
      </c>
      <c r="D20" s="13">
        <f t="shared" si="0"/>
        <v>-58517.4</v>
      </c>
      <c r="E20" s="13">
        <v>0</v>
      </c>
      <c r="F20" s="99">
        <v>-58517.4</v>
      </c>
      <c r="G20" s="99">
        <v>0</v>
      </c>
      <c r="H20" s="99">
        <v>0</v>
      </c>
    </row>
    <row r="21" spans="1:8" ht="51.75" x14ac:dyDescent="0.2">
      <c r="A21" s="322"/>
      <c r="B21" s="315"/>
      <c r="C21" s="7" t="s">
        <v>163</v>
      </c>
      <c r="D21" s="13">
        <f t="shared" si="0"/>
        <v>-39971.1</v>
      </c>
      <c r="E21" s="99">
        <v>-39971.1</v>
      </c>
      <c r="F21" s="99">
        <v>0</v>
      </c>
      <c r="G21" s="99">
        <v>0</v>
      </c>
      <c r="H21" s="99">
        <v>0</v>
      </c>
    </row>
    <row r="22" spans="1:8" s="329" customFormat="1" ht="34.5" x14ac:dyDescent="0.2">
      <c r="A22" s="326"/>
      <c r="B22" s="331">
        <v>3</v>
      </c>
      <c r="C22" s="23" t="s">
        <v>162</v>
      </c>
      <c r="D22" s="36">
        <f t="shared" si="0"/>
        <v>-1390320.6</v>
      </c>
      <c r="E22" s="36">
        <f>SUM(E23:E26)</f>
        <v>0</v>
      </c>
      <c r="F22" s="36">
        <f>SUM(F23:F26)</f>
        <v>-1390320.6</v>
      </c>
      <c r="G22" s="36">
        <f>SUM(G23:G26)</f>
        <v>0</v>
      </c>
      <c r="H22" s="36">
        <f>SUM(H23:H26)</f>
        <v>0</v>
      </c>
    </row>
    <row r="23" spans="1:8" ht="51.75" x14ac:dyDescent="0.2">
      <c r="A23" s="322"/>
      <c r="B23" s="315"/>
      <c r="C23" s="7" t="s">
        <v>164</v>
      </c>
      <c r="D23" s="13">
        <f t="shared" si="0"/>
        <v>-6884.3</v>
      </c>
      <c r="E23" s="13">
        <v>0</v>
      </c>
      <c r="F23" s="99">
        <v>-6884.3</v>
      </c>
      <c r="G23" s="99">
        <v>0</v>
      </c>
      <c r="H23" s="99">
        <v>0</v>
      </c>
    </row>
    <row r="24" spans="1:8" ht="43.5" customHeight="1" x14ac:dyDescent="0.2">
      <c r="A24" s="322"/>
      <c r="B24" s="315"/>
      <c r="C24" s="7" t="s">
        <v>511</v>
      </c>
      <c r="D24" s="13">
        <f t="shared" si="0"/>
        <v>-13368.3</v>
      </c>
      <c r="E24" s="13">
        <v>0</v>
      </c>
      <c r="F24" s="99">
        <v>-13368.3</v>
      </c>
      <c r="G24" s="99">
        <v>0</v>
      </c>
      <c r="H24" s="99">
        <v>0</v>
      </c>
    </row>
    <row r="25" spans="1:8" ht="51.75" x14ac:dyDescent="0.2">
      <c r="A25" s="322"/>
      <c r="B25" s="315"/>
      <c r="C25" s="7" t="s">
        <v>165</v>
      </c>
      <c r="D25" s="13">
        <f t="shared" si="0"/>
        <v>-4954.7</v>
      </c>
      <c r="E25" s="13">
        <v>0</v>
      </c>
      <c r="F25" s="13">
        <v>-4954.7</v>
      </c>
      <c r="G25" s="99">
        <v>0</v>
      </c>
      <c r="H25" s="99">
        <v>0</v>
      </c>
    </row>
    <row r="26" spans="1:8" x14ac:dyDescent="0.2">
      <c r="A26" s="322"/>
      <c r="B26" s="315"/>
      <c r="C26" s="7" t="s">
        <v>166</v>
      </c>
      <c r="D26" s="13">
        <f t="shared" si="0"/>
        <v>-1365113.3</v>
      </c>
      <c r="E26" s="13">
        <v>0</v>
      </c>
      <c r="F26" s="99">
        <f>-1342313.3-13500-9300</f>
        <v>-1365113.3</v>
      </c>
      <c r="G26" s="99">
        <v>0</v>
      </c>
      <c r="H26" s="99">
        <v>0</v>
      </c>
    </row>
    <row r="27" spans="1:8" s="329" customFormat="1" ht="27.75" customHeight="1" x14ac:dyDescent="0.2">
      <c r="A27" s="326">
        <v>1049</v>
      </c>
      <c r="B27" s="327" t="s">
        <v>342</v>
      </c>
      <c r="C27" s="326" t="s">
        <v>334</v>
      </c>
      <c r="D27" s="36">
        <f t="shared" si="0"/>
        <v>-451142.1</v>
      </c>
      <c r="E27" s="36">
        <f>SUM(E30:E31)</f>
        <v>0</v>
      </c>
      <c r="F27" s="36">
        <f>SUM(F29:F31)</f>
        <v>-451142.1</v>
      </c>
      <c r="G27" s="36">
        <f>SUM(G30:G31)</f>
        <v>0</v>
      </c>
      <c r="H27" s="36">
        <f>SUM(H30:H31)</f>
        <v>0</v>
      </c>
    </row>
    <row r="28" spans="1:8" x14ac:dyDescent="0.2">
      <c r="A28" s="322"/>
      <c r="B28" s="322"/>
      <c r="C28" s="316" t="s">
        <v>54</v>
      </c>
      <c r="D28" s="13"/>
      <c r="E28" s="13"/>
      <c r="F28" s="13"/>
      <c r="G28" s="99"/>
      <c r="H28" s="99"/>
    </row>
    <row r="29" spans="1:8" ht="34.5" x14ac:dyDescent="0.2">
      <c r="A29" s="322"/>
      <c r="B29" s="322"/>
      <c r="C29" s="316" t="s">
        <v>360</v>
      </c>
      <c r="D29" s="13">
        <f>E29+F29+G29+H29</f>
        <v>-409099.1</v>
      </c>
      <c r="E29" s="13">
        <v>0</v>
      </c>
      <c r="F29" s="13">
        <v>-409099.1</v>
      </c>
      <c r="G29" s="99">
        <v>0</v>
      </c>
      <c r="H29" s="99">
        <v>0</v>
      </c>
    </row>
    <row r="30" spans="1:8" ht="69" x14ac:dyDescent="0.2">
      <c r="A30" s="322"/>
      <c r="B30" s="322"/>
      <c r="C30" s="7" t="s">
        <v>343</v>
      </c>
      <c r="D30" s="13">
        <f>+E30+F30+G30+H30</f>
        <v>-21637.1</v>
      </c>
      <c r="E30" s="13">
        <v>0</v>
      </c>
      <c r="F30" s="13">
        <v>-21637.1</v>
      </c>
      <c r="G30" s="99">
        <v>0</v>
      </c>
      <c r="H30" s="99">
        <v>0</v>
      </c>
    </row>
    <row r="31" spans="1:8" ht="69" x14ac:dyDescent="0.2">
      <c r="A31" s="322"/>
      <c r="B31" s="322"/>
      <c r="C31" s="7" t="s">
        <v>344</v>
      </c>
      <c r="D31" s="13">
        <f>+E31+F31+G31+H31</f>
        <v>-20405.900000000001</v>
      </c>
      <c r="E31" s="13">
        <v>0</v>
      </c>
      <c r="F31" s="13">
        <v>-20405.900000000001</v>
      </c>
      <c r="G31" s="99">
        <v>0</v>
      </c>
      <c r="H31" s="99">
        <v>0</v>
      </c>
    </row>
  </sheetData>
  <mergeCells count="7"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EDBB2-20FD-424A-BA4D-E585414233D7}">
  <dimension ref="A1:J135"/>
  <sheetViews>
    <sheetView topLeftCell="A124" workbookViewId="0">
      <selection activeCell="D132" sqref="D132"/>
    </sheetView>
  </sheetViews>
  <sheetFormatPr defaultRowHeight="17.25" x14ac:dyDescent="0.3"/>
  <cols>
    <col min="1" max="1" width="11.42578125" style="219" customWidth="1"/>
    <col min="2" max="2" width="10.140625" style="219" customWidth="1"/>
    <col min="3" max="3" width="67.140625" style="219" customWidth="1"/>
    <col min="4" max="4" width="56.7109375" style="220" customWidth="1"/>
    <col min="5" max="5" width="20.140625" style="219" customWidth="1"/>
    <col min="6" max="6" width="14.140625" style="219" customWidth="1"/>
    <col min="7" max="9" width="9.140625" style="219"/>
    <col min="10" max="10" width="16.85546875" style="219" bestFit="1" customWidth="1"/>
    <col min="11" max="168" width="9.140625" style="219"/>
    <col min="169" max="169" width="5" style="219" customWidth="1"/>
    <col min="170" max="170" width="4.7109375" style="219" customWidth="1"/>
    <col min="171" max="171" width="5" style="219" customWidth="1"/>
    <col min="172" max="172" width="19.7109375" style="219" customWidth="1"/>
    <col min="173" max="173" width="49.85546875" style="219" customWidth="1"/>
    <col min="174" max="174" width="14.5703125" style="219" customWidth="1"/>
    <col min="175" max="175" width="13.7109375" style="219" customWidth="1"/>
    <col min="176" max="176" width="13.42578125" style="219" customWidth="1"/>
    <col min="177" max="177" width="15.42578125" style="219" customWidth="1"/>
    <col min="178" max="179" width="10.28515625" style="219" bestFit="1" customWidth="1"/>
    <col min="180" max="424" width="9.140625" style="219"/>
    <col min="425" max="425" width="5" style="219" customWidth="1"/>
    <col min="426" max="426" width="4.7109375" style="219" customWidth="1"/>
    <col min="427" max="427" width="5" style="219" customWidth="1"/>
    <col min="428" max="428" width="19.7109375" style="219" customWidth="1"/>
    <col min="429" max="429" width="49.85546875" style="219" customWidth="1"/>
    <col min="430" max="430" width="14.5703125" style="219" customWidth="1"/>
    <col min="431" max="431" width="13.7109375" style="219" customWidth="1"/>
    <col min="432" max="432" width="13.42578125" style="219" customWidth="1"/>
    <col min="433" max="433" width="15.42578125" style="219" customWidth="1"/>
    <col min="434" max="435" width="10.28515625" style="219" bestFit="1" customWidth="1"/>
    <col min="436" max="680" width="9.140625" style="219"/>
    <col min="681" max="681" width="5" style="219" customWidth="1"/>
    <col min="682" max="682" width="4.7109375" style="219" customWidth="1"/>
    <col min="683" max="683" width="5" style="219" customWidth="1"/>
    <col min="684" max="684" width="19.7109375" style="219" customWidth="1"/>
    <col min="685" max="685" width="49.85546875" style="219" customWidth="1"/>
    <col min="686" max="686" width="14.5703125" style="219" customWidth="1"/>
    <col min="687" max="687" width="13.7109375" style="219" customWidth="1"/>
    <col min="688" max="688" width="13.42578125" style="219" customWidth="1"/>
    <col min="689" max="689" width="15.42578125" style="219" customWidth="1"/>
    <col min="690" max="691" width="10.28515625" style="219" bestFit="1" customWidth="1"/>
    <col min="692" max="936" width="9.140625" style="219"/>
    <col min="937" max="937" width="5" style="219" customWidth="1"/>
    <col min="938" max="938" width="4.7109375" style="219" customWidth="1"/>
    <col min="939" max="939" width="5" style="219" customWidth="1"/>
    <col min="940" max="940" width="19.7109375" style="219" customWidth="1"/>
    <col min="941" max="941" width="49.85546875" style="219" customWidth="1"/>
    <col min="942" max="942" width="14.5703125" style="219" customWidth="1"/>
    <col min="943" max="943" width="13.7109375" style="219" customWidth="1"/>
    <col min="944" max="944" width="13.42578125" style="219" customWidth="1"/>
    <col min="945" max="945" width="15.42578125" style="219" customWidth="1"/>
    <col min="946" max="947" width="10.28515625" style="219" bestFit="1" customWidth="1"/>
    <col min="948" max="1192" width="9.140625" style="219"/>
    <col min="1193" max="1193" width="5" style="219" customWidth="1"/>
    <col min="1194" max="1194" width="4.7109375" style="219" customWidth="1"/>
    <col min="1195" max="1195" width="5" style="219" customWidth="1"/>
    <col min="1196" max="1196" width="19.7109375" style="219" customWidth="1"/>
    <col min="1197" max="1197" width="49.85546875" style="219" customWidth="1"/>
    <col min="1198" max="1198" width="14.5703125" style="219" customWidth="1"/>
    <col min="1199" max="1199" width="13.7109375" style="219" customWidth="1"/>
    <col min="1200" max="1200" width="13.42578125" style="219" customWidth="1"/>
    <col min="1201" max="1201" width="15.42578125" style="219" customWidth="1"/>
    <col min="1202" max="1203" width="10.28515625" style="219" bestFit="1" customWidth="1"/>
    <col min="1204" max="1448" width="9.140625" style="219"/>
    <col min="1449" max="1449" width="5" style="219" customWidth="1"/>
    <col min="1450" max="1450" width="4.7109375" style="219" customWidth="1"/>
    <col min="1451" max="1451" width="5" style="219" customWidth="1"/>
    <col min="1452" max="1452" width="19.7109375" style="219" customWidth="1"/>
    <col min="1453" max="1453" width="49.85546875" style="219" customWidth="1"/>
    <col min="1454" max="1454" width="14.5703125" style="219" customWidth="1"/>
    <col min="1455" max="1455" width="13.7109375" style="219" customWidth="1"/>
    <col min="1456" max="1456" width="13.42578125" style="219" customWidth="1"/>
    <col min="1457" max="1457" width="15.42578125" style="219" customWidth="1"/>
    <col min="1458" max="1459" width="10.28515625" style="219" bestFit="1" customWidth="1"/>
    <col min="1460" max="1704" width="9.140625" style="219"/>
    <col min="1705" max="1705" width="5" style="219" customWidth="1"/>
    <col min="1706" max="1706" width="4.7109375" style="219" customWidth="1"/>
    <col min="1707" max="1707" width="5" style="219" customWidth="1"/>
    <col min="1708" max="1708" width="19.7109375" style="219" customWidth="1"/>
    <col min="1709" max="1709" width="49.85546875" style="219" customWidth="1"/>
    <col min="1710" max="1710" width="14.5703125" style="219" customWidth="1"/>
    <col min="1711" max="1711" width="13.7109375" style="219" customWidth="1"/>
    <col min="1712" max="1712" width="13.42578125" style="219" customWidth="1"/>
    <col min="1713" max="1713" width="15.42578125" style="219" customWidth="1"/>
    <col min="1714" max="1715" width="10.28515625" style="219" bestFit="1" customWidth="1"/>
    <col min="1716" max="1960" width="9.140625" style="219"/>
    <col min="1961" max="1961" width="5" style="219" customWidth="1"/>
    <col min="1962" max="1962" width="4.7109375" style="219" customWidth="1"/>
    <col min="1963" max="1963" width="5" style="219" customWidth="1"/>
    <col min="1964" max="1964" width="19.7109375" style="219" customWidth="1"/>
    <col min="1965" max="1965" width="49.85546875" style="219" customWidth="1"/>
    <col min="1966" max="1966" width="14.5703125" style="219" customWidth="1"/>
    <col min="1967" max="1967" width="13.7109375" style="219" customWidth="1"/>
    <col min="1968" max="1968" width="13.42578125" style="219" customWidth="1"/>
    <col min="1969" max="1969" width="15.42578125" style="219" customWidth="1"/>
    <col min="1970" max="1971" width="10.28515625" style="219" bestFit="1" customWidth="1"/>
    <col min="1972" max="2216" width="9.140625" style="219"/>
    <col min="2217" max="2217" width="5" style="219" customWidth="1"/>
    <col min="2218" max="2218" width="4.7109375" style="219" customWidth="1"/>
    <col min="2219" max="2219" width="5" style="219" customWidth="1"/>
    <col min="2220" max="2220" width="19.7109375" style="219" customWidth="1"/>
    <col min="2221" max="2221" width="49.85546875" style="219" customWidth="1"/>
    <col min="2222" max="2222" width="14.5703125" style="219" customWidth="1"/>
    <col min="2223" max="2223" width="13.7109375" style="219" customWidth="1"/>
    <col min="2224" max="2224" width="13.42578125" style="219" customWidth="1"/>
    <col min="2225" max="2225" width="15.42578125" style="219" customWidth="1"/>
    <col min="2226" max="2227" width="10.28515625" style="219" bestFit="1" customWidth="1"/>
    <col min="2228" max="2472" width="9.140625" style="219"/>
    <col min="2473" max="2473" width="5" style="219" customWidth="1"/>
    <col min="2474" max="2474" width="4.7109375" style="219" customWidth="1"/>
    <col min="2475" max="2475" width="5" style="219" customWidth="1"/>
    <col min="2476" max="2476" width="19.7109375" style="219" customWidth="1"/>
    <col min="2477" max="2477" width="49.85546875" style="219" customWidth="1"/>
    <col min="2478" max="2478" width="14.5703125" style="219" customWidth="1"/>
    <col min="2479" max="2479" width="13.7109375" style="219" customWidth="1"/>
    <col min="2480" max="2480" width="13.42578125" style="219" customWidth="1"/>
    <col min="2481" max="2481" width="15.42578125" style="219" customWidth="1"/>
    <col min="2482" max="2483" width="10.28515625" style="219" bestFit="1" customWidth="1"/>
    <col min="2484" max="2728" width="9.140625" style="219"/>
    <col min="2729" max="2729" width="5" style="219" customWidth="1"/>
    <col min="2730" max="2730" width="4.7109375" style="219" customWidth="1"/>
    <col min="2731" max="2731" width="5" style="219" customWidth="1"/>
    <col min="2732" max="2732" width="19.7109375" style="219" customWidth="1"/>
    <col min="2733" max="2733" width="49.85546875" style="219" customWidth="1"/>
    <col min="2734" max="2734" width="14.5703125" style="219" customWidth="1"/>
    <col min="2735" max="2735" width="13.7109375" style="219" customWidth="1"/>
    <col min="2736" max="2736" width="13.42578125" style="219" customWidth="1"/>
    <col min="2737" max="2737" width="15.42578125" style="219" customWidth="1"/>
    <col min="2738" max="2739" width="10.28515625" style="219" bestFit="1" customWidth="1"/>
    <col min="2740" max="2984" width="9.140625" style="219"/>
    <col min="2985" max="2985" width="5" style="219" customWidth="1"/>
    <col min="2986" max="2986" width="4.7109375" style="219" customWidth="1"/>
    <col min="2987" max="2987" width="5" style="219" customWidth="1"/>
    <col min="2988" max="2988" width="19.7109375" style="219" customWidth="1"/>
    <col min="2989" max="2989" width="49.85546875" style="219" customWidth="1"/>
    <col min="2990" max="2990" width="14.5703125" style="219" customWidth="1"/>
    <col min="2991" max="2991" width="13.7109375" style="219" customWidth="1"/>
    <col min="2992" max="2992" width="13.42578125" style="219" customWidth="1"/>
    <col min="2993" max="2993" width="15.42578125" style="219" customWidth="1"/>
    <col min="2994" max="2995" width="10.28515625" style="219" bestFit="1" customWidth="1"/>
    <col min="2996" max="3240" width="9.140625" style="219"/>
    <col min="3241" max="3241" width="5" style="219" customWidth="1"/>
    <col min="3242" max="3242" width="4.7109375" style="219" customWidth="1"/>
    <col min="3243" max="3243" width="5" style="219" customWidth="1"/>
    <col min="3244" max="3244" width="19.7109375" style="219" customWidth="1"/>
    <col min="3245" max="3245" width="49.85546875" style="219" customWidth="1"/>
    <col min="3246" max="3246" width="14.5703125" style="219" customWidth="1"/>
    <col min="3247" max="3247" width="13.7109375" style="219" customWidth="1"/>
    <col min="3248" max="3248" width="13.42578125" style="219" customWidth="1"/>
    <col min="3249" max="3249" width="15.42578125" style="219" customWidth="1"/>
    <col min="3250" max="3251" width="10.28515625" style="219" bestFit="1" customWidth="1"/>
    <col min="3252" max="3496" width="9.140625" style="219"/>
    <col min="3497" max="3497" width="5" style="219" customWidth="1"/>
    <col min="3498" max="3498" width="4.7109375" style="219" customWidth="1"/>
    <col min="3499" max="3499" width="5" style="219" customWidth="1"/>
    <col min="3500" max="3500" width="19.7109375" style="219" customWidth="1"/>
    <col min="3501" max="3501" width="49.85546875" style="219" customWidth="1"/>
    <col min="3502" max="3502" width="14.5703125" style="219" customWidth="1"/>
    <col min="3503" max="3503" width="13.7109375" style="219" customWidth="1"/>
    <col min="3504" max="3504" width="13.42578125" style="219" customWidth="1"/>
    <col min="3505" max="3505" width="15.42578125" style="219" customWidth="1"/>
    <col min="3506" max="3507" width="10.28515625" style="219" bestFit="1" customWidth="1"/>
    <col min="3508" max="3752" width="9.140625" style="219"/>
    <col min="3753" max="3753" width="5" style="219" customWidth="1"/>
    <col min="3754" max="3754" width="4.7109375" style="219" customWidth="1"/>
    <col min="3755" max="3755" width="5" style="219" customWidth="1"/>
    <col min="3756" max="3756" width="19.7109375" style="219" customWidth="1"/>
    <col min="3757" max="3757" width="49.85546875" style="219" customWidth="1"/>
    <col min="3758" max="3758" width="14.5703125" style="219" customWidth="1"/>
    <col min="3759" max="3759" width="13.7109375" style="219" customWidth="1"/>
    <col min="3760" max="3760" width="13.42578125" style="219" customWidth="1"/>
    <col min="3761" max="3761" width="15.42578125" style="219" customWidth="1"/>
    <col min="3762" max="3763" width="10.28515625" style="219" bestFit="1" customWidth="1"/>
    <col min="3764" max="4008" width="9.140625" style="219"/>
    <col min="4009" max="4009" width="5" style="219" customWidth="1"/>
    <col min="4010" max="4010" width="4.7109375" style="219" customWidth="1"/>
    <col min="4011" max="4011" width="5" style="219" customWidth="1"/>
    <col min="4012" max="4012" width="19.7109375" style="219" customWidth="1"/>
    <col min="4013" max="4013" width="49.85546875" style="219" customWidth="1"/>
    <col min="4014" max="4014" width="14.5703125" style="219" customWidth="1"/>
    <col min="4015" max="4015" width="13.7109375" style="219" customWidth="1"/>
    <col min="4016" max="4016" width="13.42578125" style="219" customWidth="1"/>
    <col min="4017" max="4017" width="15.42578125" style="219" customWidth="1"/>
    <col min="4018" max="4019" width="10.28515625" style="219" bestFit="1" customWidth="1"/>
    <col min="4020" max="4264" width="9.140625" style="219"/>
    <col min="4265" max="4265" width="5" style="219" customWidth="1"/>
    <col min="4266" max="4266" width="4.7109375" style="219" customWidth="1"/>
    <col min="4267" max="4267" width="5" style="219" customWidth="1"/>
    <col min="4268" max="4268" width="19.7109375" style="219" customWidth="1"/>
    <col min="4269" max="4269" width="49.85546875" style="219" customWidth="1"/>
    <col min="4270" max="4270" width="14.5703125" style="219" customWidth="1"/>
    <col min="4271" max="4271" width="13.7109375" style="219" customWidth="1"/>
    <col min="4272" max="4272" width="13.42578125" style="219" customWidth="1"/>
    <col min="4273" max="4273" width="15.42578125" style="219" customWidth="1"/>
    <col min="4274" max="4275" width="10.28515625" style="219" bestFit="1" customWidth="1"/>
    <col min="4276" max="4520" width="9.140625" style="219"/>
    <col min="4521" max="4521" width="5" style="219" customWidth="1"/>
    <col min="4522" max="4522" width="4.7109375" style="219" customWidth="1"/>
    <col min="4523" max="4523" width="5" style="219" customWidth="1"/>
    <col min="4524" max="4524" width="19.7109375" style="219" customWidth="1"/>
    <col min="4525" max="4525" width="49.85546875" style="219" customWidth="1"/>
    <col min="4526" max="4526" width="14.5703125" style="219" customWidth="1"/>
    <col min="4527" max="4527" width="13.7109375" style="219" customWidth="1"/>
    <col min="4528" max="4528" width="13.42578125" style="219" customWidth="1"/>
    <col min="4529" max="4529" width="15.42578125" style="219" customWidth="1"/>
    <col min="4530" max="4531" width="10.28515625" style="219" bestFit="1" customWidth="1"/>
    <col min="4532" max="4776" width="9.140625" style="219"/>
    <col min="4777" max="4777" width="5" style="219" customWidth="1"/>
    <col min="4778" max="4778" width="4.7109375" style="219" customWidth="1"/>
    <col min="4779" max="4779" width="5" style="219" customWidth="1"/>
    <col min="4780" max="4780" width="19.7109375" style="219" customWidth="1"/>
    <col min="4781" max="4781" width="49.85546875" style="219" customWidth="1"/>
    <col min="4782" max="4782" width="14.5703125" style="219" customWidth="1"/>
    <col min="4783" max="4783" width="13.7109375" style="219" customWidth="1"/>
    <col min="4784" max="4784" width="13.42578125" style="219" customWidth="1"/>
    <col min="4785" max="4785" width="15.42578125" style="219" customWidth="1"/>
    <col min="4786" max="4787" width="10.28515625" style="219" bestFit="1" customWidth="1"/>
    <col min="4788" max="5032" width="9.140625" style="219"/>
    <col min="5033" max="5033" width="5" style="219" customWidth="1"/>
    <col min="5034" max="5034" width="4.7109375" style="219" customWidth="1"/>
    <col min="5035" max="5035" width="5" style="219" customWidth="1"/>
    <col min="5036" max="5036" width="19.7109375" style="219" customWidth="1"/>
    <col min="5037" max="5037" width="49.85546875" style="219" customWidth="1"/>
    <col min="5038" max="5038" width="14.5703125" style="219" customWidth="1"/>
    <col min="5039" max="5039" width="13.7109375" style="219" customWidth="1"/>
    <col min="5040" max="5040" width="13.42578125" style="219" customWidth="1"/>
    <col min="5041" max="5041" width="15.42578125" style="219" customWidth="1"/>
    <col min="5042" max="5043" width="10.28515625" style="219" bestFit="1" customWidth="1"/>
    <col min="5044" max="5288" width="9.140625" style="219"/>
    <col min="5289" max="5289" width="5" style="219" customWidth="1"/>
    <col min="5290" max="5290" width="4.7109375" style="219" customWidth="1"/>
    <col min="5291" max="5291" width="5" style="219" customWidth="1"/>
    <col min="5292" max="5292" width="19.7109375" style="219" customWidth="1"/>
    <col min="5293" max="5293" width="49.85546875" style="219" customWidth="1"/>
    <col min="5294" max="5294" width="14.5703125" style="219" customWidth="1"/>
    <col min="5295" max="5295" width="13.7109375" style="219" customWidth="1"/>
    <col min="5296" max="5296" width="13.42578125" style="219" customWidth="1"/>
    <col min="5297" max="5297" width="15.42578125" style="219" customWidth="1"/>
    <col min="5298" max="5299" width="10.28515625" style="219" bestFit="1" customWidth="1"/>
    <col min="5300" max="5544" width="9.140625" style="219"/>
    <col min="5545" max="5545" width="5" style="219" customWidth="1"/>
    <col min="5546" max="5546" width="4.7109375" style="219" customWidth="1"/>
    <col min="5547" max="5547" width="5" style="219" customWidth="1"/>
    <col min="5548" max="5548" width="19.7109375" style="219" customWidth="1"/>
    <col min="5549" max="5549" width="49.85546875" style="219" customWidth="1"/>
    <col min="5550" max="5550" width="14.5703125" style="219" customWidth="1"/>
    <col min="5551" max="5551" width="13.7109375" style="219" customWidth="1"/>
    <col min="5552" max="5552" width="13.42578125" style="219" customWidth="1"/>
    <col min="5553" max="5553" width="15.42578125" style="219" customWidth="1"/>
    <col min="5554" max="5555" width="10.28515625" style="219" bestFit="1" customWidth="1"/>
    <col min="5556" max="5800" width="9.140625" style="219"/>
    <col min="5801" max="5801" width="5" style="219" customWidth="1"/>
    <col min="5802" max="5802" width="4.7109375" style="219" customWidth="1"/>
    <col min="5803" max="5803" width="5" style="219" customWidth="1"/>
    <col min="5804" max="5804" width="19.7109375" style="219" customWidth="1"/>
    <col min="5805" max="5805" width="49.85546875" style="219" customWidth="1"/>
    <col min="5806" max="5806" width="14.5703125" style="219" customWidth="1"/>
    <col min="5807" max="5807" width="13.7109375" style="219" customWidth="1"/>
    <col min="5808" max="5808" width="13.42578125" style="219" customWidth="1"/>
    <col min="5809" max="5809" width="15.42578125" style="219" customWidth="1"/>
    <col min="5810" max="5811" width="10.28515625" style="219" bestFit="1" customWidth="1"/>
    <col min="5812" max="6056" width="9.140625" style="219"/>
    <col min="6057" max="6057" width="5" style="219" customWidth="1"/>
    <col min="6058" max="6058" width="4.7109375" style="219" customWidth="1"/>
    <col min="6059" max="6059" width="5" style="219" customWidth="1"/>
    <col min="6060" max="6060" width="19.7109375" style="219" customWidth="1"/>
    <col min="6061" max="6061" width="49.85546875" style="219" customWidth="1"/>
    <col min="6062" max="6062" width="14.5703125" style="219" customWidth="1"/>
    <col min="6063" max="6063" width="13.7109375" style="219" customWidth="1"/>
    <col min="6064" max="6064" width="13.42578125" style="219" customWidth="1"/>
    <col min="6065" max="6065" width="15.42578125" style="219" customWidth="1"/>
    <col min="6066" max="6067" width="10.28515625" style="219" bestFit="1" customWidth="1"/>
    <col min="6068" max="6312" width="9.140625" style="219"/>
    <col min="6313" max="6313" width="5" style="219" customWidth="1"/>
    <col min="6314" max="6314" width="4.7109375" style="219" customWidth="1"/>
    <col min="6315" max="6315" width="5" style="219" customWidth="1"/>
    <col min="6316" max="6316" width="19.7109375" style="219" customWidth="1"/>
    <col min="6317" max="6317" width="49.85546875" style="219" customWidth="1"/>
    <col min="6318" max="6318" width="14.5703125" style="219" customWidth="1"/>
    <col min="6319" max="6319" width="13.7109375" style="219" customWidth="1"/>
    <col min="6320" max="6320" width="13.42578125" style="219" customWidth="1"/>
    <col min="6321" max="6321" width="15.42578125" style="219" customWidth="1"/>
    <col min="6322" max="6323" width="10.28515625" style="219" bestFit="1" customWidth="1"/>
    <col min="6324" max="6568" width="9.140625" style="219"/>
    <col min="6569" max="6569" width="5" style="219" customWidth="1"/>
    <col min="6570" max="6570" width="4.7109375" style="219" customWidth="1"/>
    <col min="6571" max="6571" width="5" style="219" customWidth="1"/>
    <col min="6572" max="6572" width="19.7109375" style="219" customWidth="1"/>
    <col min="6573" max="6573" width="49.85546875" style="219" customWidth="1"/>
    <col min="6574" max="6574" width="14.5703125" style="219" customWidth="1"/>
    <col min="6575" max="6575" width="13.7109375" style="219" customWidth="1"/>
    <col min="6576" max="6576" width="13.42578125" style="219" customWidth="1"/>
    <col min="6577" max="6577" width="15.42578125" style="219" customWidth="1"/>
    <col min="6578" max="6579" width="10.28515625" style="219" bestFit="1" customWidth="1"/>
    <col min="6580" max="6824" width="9.140625" style="219"/>
    <col min="6825" max="6825" width="5" style="219" customWidth="1"/>
    <col min="6826" max="6826" width="4.7109375" style="219" customWidth="1"/>
    <col min="6827" max="6827" width="5" style="219" customWidth="1"/>
    <col min="6828" max="6828" width="19.7109375" style="219" customWidth="1"/>
    <col min="6829" max="6829" width="49.85546875" style="219" customWidth="1"/>
    <col min="6830" max="6830" width="14.5703125" style="219" customWidth="1"/>
    <col min="6831" max="6831" width="13.7109375" style="219" customWidth="1"/>
    <col min="6832" max="6832" width="13.42578125" style="219" customWidth="1"/>
    <col min="6833" max="6833" width="15.42578125" style="219" customWidth="1"/>
    <col min="6834" max="6835" width="10.28515625" style="219" bestFit="1" customWidth="1"/>
    <col min="6836" max="7080" width="9.140625" style="219"/>
    <col min="7081" max="7081" width="5" style="219" customWidth="1"/>
    <col min="7082" max="7082" width="4.7109375" style="219" customWidth="1"/>
    <col min="7083" max="7083" width="5" style="219" customWidth="1"/>
    <col min="7084" max="7084" width="19.7109375" style="219" customWidth="1"/>
    <col min="7085" max="7085" width="49.85546875" style="219" customWidth="1"/>
    <col min="7086" max="7086" width="14.5703125" style="219" customWidth="1"/>
    <col min="7087" max="7087" width="13.7109375" style="219" customWidth="1"/>
    <col min="7088" max="7088" width="13.42578125" style="219" customWidth="1"/>
    <col min="7089" max="7089" width="15.42578125" style="219" customWidth="1"/>
    <col min="7090" max="7091" width="10.28515625" style="219" bestFit="1" customWidth="1"/>
    <col min="7092" max="7336" width="9.140625" style="219"/>
    <col min="7337" max="7337" width="5" style="219" customWidth="1"/>
    <col min="7338" max="7338" width="4.7109375" style="219" customWidth="1"/>
    <col min="7339" max="7339" width="5" style="219" customWidth="1"/>
    <col min="7340" max="7340" width="19.7109375" style="219" customWidth="1"/>
    <col min="7341" max="7341" width="49.85546875" style="219" customWidth="1"/>
    <col min="7342" max="7342" width="14.5703125" style="219" customWidth="1"/>
    <col min="7343" max="7343" width="13.7109375" style="219" customWidth="1"/>
    <col min="7344" max="7344" width="13.42578125" style="219" customWidth="1"/>
    <col min="7345" max="7345" width="15.42578125" style="219" customWidth="1"/>
    <col min="7346" max="7347" width="10.28515625" style="219" bestFit="1" customWidth="1"/>
    <col min="7348" max="7592" width="9.140625" style="219"/>
    <col min="7593" max="7593" width="5" style="219" customWidth="1"/>
    <col min="7594" max="7594" width="4.7109375" style="219" customWidth="1"/>
    <col min="7595" max="7595" width="5" style="219" customWidth="1"/>
    <col min="7596" max="7596" width="19.7109375" style="219" customWidth="1"/>
    <col min="7597" max="7597" width="49.85546875" style="219" customWidth="1"/>
    <col min="7598" max="7598" width="14.5703125" style="219" customWidth="1"/>
    <col min="7599" max="7599" width="13.7109375" style="219" customWidth="1"/>
    <col min="7600" max="7600" width="13.42578125" style="219" customWidth="1"/>
    <col min="7601" max="7601" width="15.42578125" style="219" customWidth="1"/>
    <col min="7602" max="7603" width="10.28515625" style="219" bestFit="1" customWidth="1"/>
    <col min="7604" max="7848" width="9.140625" style="219"/>
    <col min="7849" max="7849" width="5" style="219" customWidth="1"/>
    <col min="7850" max="7850" width="4.7109375" style="219" customWidth="1"/>
    <col min="7851" max="7851" width="5" style="219" customWidth="1"/>
    <col min="7852" max="7852" width="19.7109375" style="219" customWidth="1"/>
    <col min="7853" max="7853" width="49.85546875" style="219" customWidth="1"/>
    <col min="7854" max="7854" width="14.5703125" style="219" customWidth="1"/>
    <col min="7855" max="7855" width="13.7109375" style="219" customWidth="1"/>
    <col min="7856" max="7856" width="13.42578125" style="219" customWidth="1"/>
    <col min="7857" max="7857" width="15.42578125" style="219" customWidth="1"/>
    <col min="7858" max="7859" width="10.28515625" style="219" bestFit="1" customWidth="1"/>
    <col min="7860" max="8104" width="9.140625" style="219"/>
    <col min="8105" max="8105" width="5" style="219" customWidth="1"/>
    <col min="8106" max="8106" width="4.7109375" style="219" customWidth="1"/>
    <col min="8107" max="8107" width="5" style="219" customWidth="1"/>
    <col min="8108" max="8108" width="19.7109375" style="219" customWidth="1"/>
    <col min="8109" max="8109" width="49.85546875" style="219" customWidth="1"/>
    <col min="8110" max="8110" width="14.5703125" style="219" customWidth="1"/>
    <col min="8111" max="8111" width="13.7109375" style="219" customWidth="1"/>
    <col min="8112" max="8112" width="13.42578125" style="219" customWidth="1"/>
    <col min="8113" max="8113" width="15.42578125" style="219" customWidth="1"/>
    <col min="8114" max="8115" width="10.28515625" style="219" bestFit="1" customWidth="1"/>
    <col min="8116" max="8360" width="9.140625" style="219"/>
    <col min="8361" max="8361" width="5" style="219" customWidth="1"/>
    <col min="8362" max="8362" width="4.7109375" style="219" customWidth="1"/>
    <col min="8363" max="8363" width="5" style="219" customWidth="1"/>
    <col min="8364" max="8364" width="19.7109375" style="219" customWidth="1"/>
    <col min="8365" max="8365" width="49.85546875" style="219" customWidth="1"/>
    <col min="8366" max="8366" width="14.5703125" style="219" customWidth="1"/>
    <col min="8367" max="8367" width="13.7109375" style="219" customWidth="1"/>
    <col min="8368" max="8368" width="13.42578125" style="219" customWidth="1"/>
    <col min="8369" max="8369" width="15.42578125" style="219" customWidth="1"/>
    <col min="8370" max="8371" width="10.28515625" style="219" bestFit="1" customWidth="1"/>
    <col min="8372" max="8616" width="9.140625" style="219"/>
    <col min="8617" max="8617" width="5" style="219" customWidth="1"/>
    <col min="8618" max="8618" width="4.7109375" style="219" customWidth="1"/>
    <col min="8619" max="8619" width="5" style="219" customWidth="1"/>
    <col min="8620" max="8620" width="19.7109375" style="219" customWidth="1"/>
    <col min="8621" max="8621" width="49.85546875" style="219" customWidth="1"/>
    <col min="8622" max="8622" width="14.5703125" style="219" customWidth="1"/>
    <col min="8623" max="8623" width="13.7109375" style="219" customWidth="1"/>
    <col min="8624" max="8624" width="13.42578125" style="219" customWidth="1"/>
    <col min="8625" max="8625" width="15.42578125" style="219" customWidth="1"/>
    <col min="8626" max="8627" width="10.28515625" style="219" bestFit="1" customWidth="1"/>
    <col min="8628" max="8872" width="9.140625" style="219"/>
    <col min="8873" max="8873" width="5" style="219" customWidth="1"/>
    <col min="8874" max="8874" width="4.7109375" style="219" customWidth="1"/>
    <col min="8875" max="8875" width="5" style="219" customWidth="1"/>
    <col min="8876" max="8876" width="19.7109375" style="219" customWidth="1"/>
    <col min="8877" max="8877" width="49.85546875" style="219" customWidth="1"/>
    <col min="8878" max="8878" width="14.5703125" style="219" customWidth="1"/>
    <col min="8879" max="8879" width="13.7109375" style="219" customWidth="1"/>
    <col min="8880" max="8880" width="13.42578125" style="219" customWidth="1"/>
    <col min="8881" max="8881" width="15.42578125" style="219" customWidth="1"/>
    <col min="8882" max="8883" width="10.28515625" style="219" bestFit="1" customWidth="1"/>
    <col min="8884" max="9128" width="9.140625" style="219"/>
    <col min="9129" max="9129" width="5" style="219" customWidth="1"/>
    <col min="9130" max="9130" width="4.7109375" style="219" customWidth="1"/>
    <col min="9131" max="9131" width="5" style="219" customWidth="1"/>
    <col min="9132" max="9132" width="19.7109375" style="219" customWidth="1"/>
    <col min="9133" max="9133" width="49.85546875" style="219" customWidth="1"/>
    <col min="9134" max="9134" width="14.5703125" style="219" customWidth="1"/>
    <col min="9135" max="9135" width="13.7109375" style="219" customWidth="1"/>
    <col min="9136" max="9136" width="13.42578125" style="219" customWidth="1"/>
    <col min="9137" max="9137" width="15.42578125" style="219" customWidth="1"/>
    <col min="9138" max="9139" width="10.28515625" style="219" bestFit="1" customWidth="1"/>
    <col min="9140" max="9384" width="9.140625" style="219"/>
    <col min="9385" max="9385" width="5" style="219" customWidth="1"/>
    <col min="9386" max="9386" width="4.7109375" style="219" customWidth="1"/>
    <col min="9387" max="9387" width="5" style="219" customWidth="1"/>
    <col min="9388" max="9388" width="19.7109375" style="219" customWidth="1"/>
    <col min="9389" max="9389" width="49.85546875" style="219" customWidth="1"/>
    <col min="9390" max="9390" width="14.5703125" style="219" customWidth="1"/>
    <col min="9391" max="9391" width="13.7109375" style="219" customWidth="1"/>
    <col min="9392" max="9392" width="13.42578125" style="219" customWidth="1"/>
    <col min="9393" max="9393" width="15.42578125" style="219" customWidth="1"/>
    <col min="9394" max="9395" width="10.28515625" style="219" bestFit="1" customWidth="1"/>
    <col min="9396" max="9640" width="9.140625" style="219"/>
    <col min="9641" max="9641" width="5" style="219" customWidth="1"/>
    <col min="9642" max="9642" width="4.7109375" style="219" customWidth="1"/>
    <col min="9643" max="9643" width="5" style="219" customWidth="1"/>
    <col min="9644" max="9644" width="19.7109375" style="219" customWidth="1"/>
    <col min="9645" max="9645" width="49.85546875" style="219" customWidth="1"/>
    <col min="9646" max="9646" width="14.5703125" style="219" customWidth="1"/>
    <col min="9647" max="9647" width="13.7109375" style="219" customWidth="1"/>
    <col min="9648" max="9648" width="13.42578125" style="219" customWidth="1"/>
    <col min="9649" max="9649" width="15.42578125" style="219" customWidth="1"/>
    <col min="9650" max="9651" width="10.28515625" style="219" bestFit="1" customWidth="1"/>
    <col min="9652" max="9896" width="9.140625" style="219"/>
    <col min="9897" max="9897" width="5" style="219" customWidth="1"/>
    <col min="9898" max="9898" width="4.7109375" style="219" customWidth="1"/>
    <col min="9899" max="9899" width="5" style="219" customWidth="1"/>
    <col min="9900" max="9900" width="19.7109375" style="219" customWidth="1"/>
    <col min="9901" max="9901" width="49.85546875" style="219" customWidth="1"/>
    <col min="9902" max="9902" width="14.5703125" style="219" customWidth="1"/>
    <col min="9903" max="9903" width="13.7109375" style="219" customWidth="1"/>
    <col min="9904" max="9904" width="13.42578125" style="219" customWidth="1"/>
    <col min="9905" max="9905" width="15.42578125" style="219" customWidth="1"/>
    <col min="9906" max="9907" width="10.28515625" style="219" bestFit="1" customWidth="1"/>
    <col min="9908" max="10152" width="9.140625" style="219"/>
    <col min="10153" max="10153" width="5" style="219" customWidth="1"/>
    <col min="10154" max="10154" width="4.7109375" style="219" customWidth="1"/>
    <col min="10155" max="10155" width="5" style="219" customWidth="1"/>
    <col min="10156" max="10156" width="19.7109375" style="219" customWidth="1"/>
    <col min="10157" max="10157" width="49.85546875" style="219" customWidth="1"/>
    <col min="10158" max="10158" width="14.5703125" style="219" customWidth="1"/>
    <col min="10159" max="10159" width="13.7109375" style="219" customWidth="1"/>
    <col min="10160" max="10160" width="13.42578125" style="219" customWidth="1"/>
    <col min="10161" max="10161" width="15.42578125" style="219" customWidth="1"/>
    <col min="10162" max="10163" width="10.28515625" style="219" bestFit="1" customWidth="1"/>
    <col min="10164" max="10408" width="9.140625" style="219"/>
    <col min="10409" max="10409" width="5" style="219" customWidth="1"/>
    <col min="10410" max="10410" width="4.7109375" style="219" customWidth="1"/>
    <col min="10411" max="10411" width="5" style="219" customWidth="1"/>
    <col min="10412" max="10412" width="19.7109375" style="219" customWidth="1"/>
    <col min="10413" max="10413" width="49.85546875" style="219" customWidth="1"/>
    <col min="10414" max="10414" width="14.5703125" style="219" customWidth="1"/>
    <col min="10415" max="10415" width="13.7109375" style="219" customWidth="1"/>
    <col min="10416" max="10416" width="13.42578125" style="219" customWidth="1"/>
    <col min="10417" max="10417" width="15.42578125" style="219" customWidth="1"/>
    <col min="10418" max="10419" width="10.28515625" style="219" bestFit="1" customWidth="1"/>
    <col min="10420" max="10664" width="9.140625" style="219"/>
    <col min="10665" max="10665" width="5" style="219" customWidth="1"/>
    <col min="10666" max="10666" width="4.7109375" style="219" customWidth="1"/>
    <col min="10667" max="10667" width="5" style="219" customWidth="1"/>
    <col min="10668" max="10668" width="19.7109375" style="219" customWidth="1"/>
    <col min="10669" max="10669" width="49.85546875" style="219" customWidth="1"/>
    <col min="10670" max="10670" width="14.5703125" style="219" customWidth="1"/>
    <col min="10671" max="10671" width="13.7109375" style="219" customWidth="1"/>
    <col min="10672" max="10672" width="13.42578125" style="219" customWidth="1"/>
    <col min="10673" max="10673" width="15.42578125" style="219" customWidth="1"/>
    <col min="10674" max="10675" width="10.28515625" style="219" bestFit="1" customWidth="1"/>
    <col min="10676" max="10920" width="9.140625" style="219"/>
    <col min="10921" max="10921" width="5" style="219" customWidth="1"/>
    <col min="10922" max="10922" width="4.7109375" style="219" customWidth="1"/>
    <col min="10923" max="10923" width="5" style="219" customWidth="1"/>
    <col min="10924" max="10924" width="19.7109375" style="219" customWidth="1"/>
    <col min="10925" max="10925" width="49.85546875" style="219" customWidth="1"/>
    <col min="10926" max="10926" width="14.5703125" style="219" customWidth="1"/>
    <col min="10927" max="10927" width="13.7109375" style="219" customWidth="1"/>
    <col min="10928" max="10928" width="13.42578125" style="219" customWidth="1"/>
    <col min="10929" max="10929" width="15.42578125" style="219" customWidth="1"/>
    <col min="10930" max="10931" width="10.28515625" style="219" bestFit="1" customWidth="1"/>
    <col min="10932" max="11176" width="9.140625" style="219"/>
    <col min="11177" max="11177" width="5" style="219" customWidth="1"/>
    <col min="11178" max="11178" width="4.7109375" style="219" customWidth="1"/>
    <col min="11179" max="11179" width="5" style="219" customWidth="1"/>
    <col min="11180" max="11180" width="19.7109375" style="219" customWidth="1"/>
    <col min="11181" max="11181" width="49.85546875" style="219" customWidth="1"/>
    <col min="11182" max="11182" width="14.5703125" style="219" customWidth="1"/>
    <col min="11183" max="11183" width="13.7109375" style="219" customWidth="1"/>
    <col min="11184" max="11184" width="13.42578125" style="219" customWidth="1"/>
    <col min="11185" max="11185" width="15.42578125" style="219" customWidth="1"/>
    <col min="11186" max="11187" width="10.28515625" style="219" bestFit="1" customWidth="1"/>
    <col min="11188" max="11432" width="9.140625" style="219"/>
    <col min="11433" max="11433" width="5" style="219" customWidth="1"/>
    <col min="11434" max="11434" width="4.7109375" style="219" customWidth="1"/>
    <col min="11435" max="11435" width="5" style="219" customWidth="1"/>
    <col min="11436" max="11436" width="19.7109375" style="219" customWidth="1"/>
    <col min="11437" max="11437" width="49.85546875" style="219" customWidth="1"/>
    <col min="11438" max="11438" width="14.5703125" style="219" customWidth="1"/>
    <col min="11439" max="11439" width="13.7109375" style="219" customWidth="1"/>
    <col min="11440" max="11440" width="13.42578125" style="219" customWidth="1"/>
    <col min="11441" max="11441" width="15.42578125" style="219" customWidth="1"/>
    <col min="11442" max="11443" width="10.28515625" style="219" bestFit="1" customWidth="1"/>
    <col min="11444" max="11688" width="9.140625" style="219"/>
    <col min="11689" max="11689" width="5" style="219" customWidth="1"/>
    <col min="11690" max="11690" width="4.7109375" style="219" customWidth="1"/>
    <col min="11691" max="11691" width="5" style="219" customWidth="1"/>
    <col min="11692" max="11692" width="19.7109375" style="219" customWidth="1"/>
    <col min="11693" max="11693" width="49.85546875" style="219" customWidth="1"/>
    <col min="11694" max="11694" width="14.5703125" style="219" customWidth="1"/>
    <col min="11695" max="11695" width="13.7109375" style="219" customWidth="1"/>
    <col min="11696" max="11696" width="13.42578125" style="219" customWidth="1"/>
    <col min="11697" max="11697" width="15.42578125" style="219" customWidth="1"/>
    <col min="11698" max="11699" width="10.28515625" style="219" bestFit="1" customWidth="1"/>
    <col min="11700" max="11944" width="9.140625" style="219"/>
    <col min="11945" max="11945" width="5" style="219" customWidth="1"/>
    <col min="11946" max="11946" width="4.7109375" style="219" customWidth="1"/>
    <col min="11947" max="11947" width="5" style="219" customWidth="1"/>
    <col min="11948" max="11948" width="19.7109375" style="219" customWidth="1"/>
    <col min="11949" max="11949" width="49.85546875" style="219" customWidth="1"/>
    <col min="11950" max="11950" width="14.5703125" style="219" customWidth="1"/>
    <col min="11951" max="11951" width="13.7109375" style="219" customWidth="1"/>
    <col min="11952" max="11952" width="13.42578125" style="219" customWidth="1"/>
    <col min="11953" max="11953" width="15.42578125" style="219" customWidth="1"/>
    <col min="11954" max="11955" width="10.28515625" style="219" bestFit="1" customWidth="1"/>
    <col min="11956" max="12200" width="9.140625" style="219"/>
    <col min="12201" max="12201" width="5" style="219" customWidth="1"/>
    <col min="12202" max="12202" width="4.7109375" style="219" customWidth="1"/>
    <col min="12203" max="12203" width="5" style="219" customWidth="1"/>
    <col min="12204" max="12204" width="19.7109375" style="219" customWidth="1"/>
    <col min="12205" max="12205" width="49.85546875" style="219" customWidth="1"/>
    <col min="12206" max="12206" width="14.5703125" style="219" customWidth="1"/>
    <col min="12207" max="12207" width="13.7109375" style="219" customWidth="1"/>
    <col min="12208" max="12208" width="13.42578125" style="219" customWidth="1"/>
    <col min="12209" max="12209" width="15.42578125" style="219" customWidth="1"/>
    <col min="12210" max="12211" width="10.28515625" style="219" bestFit="1" customWidth="1"/>
    <col min="12212" max="12456" width="9.140625" style="219"/>
    <col min="12457" max="12457" width="5" style="219" customWidth="1"/>
    <col min="12458" max="12458" width="4.7109375" style="219" customWidth="1"/>
    <col min="12459" max="12459" width="5" style="219" customWidth="1"/>
    <col min="12460" max="12460" width="19.7109375" style="219" customWidth="1"/>
    <col min="12461" max="12461" width="49.85546875" style="219" customWidth="1"/>
    <col min="12462" max="12462" width="14.5703125" style="219" customWidth="1"/>
    <col min="12463" max="12463" width="13.7109375" style="219" customWidth="1"/>
    <col min="12464" max="12464" width="13.42578125" style="219" customWidth="1"/>
    <col min="12465" max="12465" width="15.42578125" style="219" customWidth="1"/>
    <col min="12466" max="12467" width="10.28515625" style="219" bestFit="1" customWidth="1"/>
    <col min="12468" max="12712" width="9.140625" style="219"/>
    <col min="12713" max="12713" width="5" style="219" customWidth="1"/>
    <col min="12714" max="12714" width="4.7109375" style="219" customWidth="1"/>
    <col min="12715" max="12715" width="5" style="219" customWidth="1"/>
    <col min="12716" max="12716" width="19.7109375" style="219" customWidth="1"/>
    <col min="12717" max="12717" width="49.85546875" style="219" customWidth="1"/>
    <col min="12718" max="12718" width="14.5703125" style="219" customWidth="1"/>
    <col min="12719" max="12719" width="13.7109375" style="219" customWidth="1"/>
    <col min="12720" max="12720" width="13.42578125" style="219" customWidth="1"/>
    <col min="12721" max="12721" width="15.42578125" style="219" customWidth="1"/>
    <col min="12722" max="12723" width="10.28515625" style="219" bestFit="1" customWidth="1"/>
    <col min="12724" max="12968" width="9.140625" style="219"/>
    <col min="12969" max="12969" width="5" style="219" customWidth="1"/>
    <col min="12970" max="12970" width="4.7109375" style="219" customWidth="1"/>
    <col min="12971" max="12971" width="5" style="219" customWidth="1"/>
    <col min="12972" max="12972" width="19.7109375" style="219" customWidth="1"/>
    <col min="12973" max="12973" width="49.85546875" style="219" customWidth="1"/>
    <col min="12974" max="12974" width="14.5703125" style="219" customWidth="1"/>
    <col min="12975" max="12975" width="13.7109375" style="219" customWidth="1"/>
    <col min="12976" max="12976" width="13.42578125" style="219" customWidth="1"/>
    <col min="12977" max="12977" width="15.42578125" style="219" customWidth="1"/>
    <col min="12978" max="12979" width="10.28515625" style="219" bestFit="1" customWidth="1"/>
    <col min="12980" max="13224" width="9.140625" style="219"/>
    <col min="13225" max="13225" width="5" style="219" customWidth="1"/>
    <col min="13226" max="13226" width="4.7109375" style="219" customWidth="1"/>
    <col min="13227" max="13227" width="5" style="219" customWidth="1"/>
    <col min="13228" max="13228" width="19.7109375" style="219" customWidth="1"/>
    <col min="13229" max="13229" width="49.85546875" style="219" customWidth="1"/>
    <col min="13230" max="13230" width="14.5703125" style="219" customWidth="1"/>
    <col min="13231" max="13231" width="13.7109375" style="219" customWidth="1"/>
    <col min="13232" max="13232" width="13.42578125" style="219" customWidth="1"/>
    <col min="13233" max="13233" width="15.42578125" style="219" customWidth="1"/>
    <col min="13234" max="13235" width="10.28515625" style="219" bestFit="1" customWidth="1"/>
    <col min="13236" max="13480" width="9.140625" style="219"/>
    <col min="13481" max="13481" width="5" style="219" customWidth="1"/>
    <col min="13482" max="13482" width="4.7109375" style="219" customWidth="1"/>
    <col min="13483" max="13483" width="5" style="219" customWidth="1"/>
    <col min="13484" max="13484" width="19.7109375" style="219" customWidth="1"/>
    <col min="13485" max="13485" width="49.85546875" style="219" customWidth="1"/>
    <col min="13486" max="13486" width="14.5703125" style="219" customWidth="1"/>
    <col min="13487" max="13487" width="13.7109375" style="219" customWidth="1"/>
    <col min="13488" max="13488" width="13.42578125" style="219" customWidth="1"/>
    <col min="13489" max="13489" width="15.42578125" style="219" customWidth="1"/>
    <col min="13490" max="13491" width="10.28515625" style="219" bestFit="1" customWidth="1"/>
    <col min="13492" max="13736" width="9.140625" style="219"/>
    <col min="13737" max="13737" width="5" style="219" customWidth="1"/>
    <col min="13738" max="13738" width="4.7109375" style="219" customWidth="1"/>
    <col min="13739" max="13739" width="5" style="219" customWidth="1"/>
    <col min="13740" max="13740" width="19.7109375" style="219" customWidth="1"/>
    <col min="13741" max="13741" width="49.85546875" style="219" customWidth="1"/>
    <col min="13742" max="13742" width="14.5703125" style="219" customWidth="1"/>
    <col min="13743" max="13743" width="13.7109375" style="219" customWidth="1"/>
    <col min="13744" max="13744" width="13.42578125" style="219" customWidth="1"/>
    <col min="13745" max="13745" width="15.42578125" style="219" customWidth="1"/>
    <col min="13746" max="13747" width="10.28515625" style="219" bestFit="1" customWidth="1"/>
    <col min="13748" max="13992" width="9.140625" style="219"/>
    <col min="13993" max="13993" width="5" style="219" customWidth="1"/>
    <col min="13994" max="13994" width="4.7109375" style="219" customWidth="1"/>
    <col min="13995" max="13995" width="5" style="219" customWidth="1"/>
    <col min="13996" max="13996" width="19.7109375" style="219" customWidth="1"/>
    <col min="13997" max="13997" width="49.85546875" style="219" customWidth="1"/>
    <col min="13998" max="13998" width="14.5703125" style="219" customWidth="1"/>
    <col min="13999" max="13999" width="13.7109375" style="219" customWidth="1"/>
    <col min="14000" max="14000" width="13.42578125" style="219" customWidth="1"/>
    <col min="14001" max="14001" width="15.42578125" style="219" customWidth="1"/>
    <col min="14002" max="14003" width="10.28515625" style="219" bestFit="1" customWidth="1"/>
    <col min="14004" max="14248" width="9.140625" style="219"/>
    <col min="14249" max="14249" width="5" style="219" customWidth="1"/>
    <col min="14250" max="14250" width="4.7109375" style="219" customWidth="1"/>
    <col min="14251" max="14251" width="5" style="219" customWidth="1"/>
    <col min="14252" max="14252" width="19.7109375" style="219" customWidth="1"/>
    <col min="14253" max="14253" width="49.85546875" style="219" customWidth="1"/>
    <col min="14254" max="14254" width="14.5703125" style="219" customWidth="1"/>
    <col min="14255" max="14255" width="13.7109375" style="219" customWidth="1"/>
    <col min="14256" max="14256" width="13.42578125" style="219" customWidth="1"/>
    <col min="14257" max="14257" width="15.42578125" style="219" customWidth="1"/>
    <col min="14258" max="14259" width="10.28515625" style="219" bestFit="1" customWidth="1"/>
    <col min="14260" max="14504" width="9.140625" style="219"/>
    <col min="14505" max="14505" width="5" style="219" customWidth="1"/>
    <col min="14506" max="14506" width="4.7109375" style="219" customWidth="1"/>
    <col min="14507" max="14507" width="5" style="219" customWidth="1"/>
    <col min="14508" max="14508" width="19.7109375" style="219" customWidth="1"/>
    <col min="14509" max="14509" width="49.85546875" style="219" customWidth="1"/>
    <col min="14510" max="14510" width="14.5703125" style="219" customWidth="1"/>
    <col min="14511" max="14511" width="13.7109375" style="219" customWidth="1"/>
    <col min="14512" max="14512" width="13.42578125" style="219" customWidth="1"/>
    <col min="14513" max="14513" width="15.42578125" style="219" customWidth="1"/>
    <col min="14514" max="14515" width="10.28515625" style="219" bestFit="1" customWidth="1"/>
    <col min="14516" max="14760" width="9.140625" style="219"/>
    <col min="14761" max="14761" width="5" style="219" customWidth="1"/>
    <col min="14762" max="14762" width="4.7109375" style="219" customWidth="1"/>
    <col min="14763" max="14763" width="5" style="219" customWidth="1"/>
    <col min="14764" max="14764" width="19.7109375" style="219" customWidth="1"/>
    <col min="14765" max="14765" width="49.85546875" style="219" customWidth="1"/>
    <col min="14766" max="14766" width="14.5703125" style="219" customWidth="1"/>
    <col min="14767" max="14767" width="13.7109375" style="219" customWidth="1"/>
    <col min="14768" max="14768" width="13.42578125" style="219" customWidth="1"/>
    <col min="14769" max="14769" width="15.42578125" style="219" customWidth="1"/>
    <col min="14770" max="14771" width="10.28515625" style="219" bestFit="1" customWidth="1"/>
    <col min="14772" max="15016" width="9.140625" style="219"/>
    <col min="15017" max="15017" width="5" style="219" customWidth="1"/>
    <col min="15018" max="15018" width="4.7109375" style="219" customWidth="1"/>
    <col min="15019" max="15019" width="5" style="219" customWidth="1"/>
    <col min="15020" max="15020" width="19.7109375" style="219" customWidth="1"/>
    <col min="15021" max="15021" width="49.85546875" style="219" customWidth="1"/>
    <col min="15022" max="15022" width="14.5703125" style="219" customWidth="1"/>
    <col min="15023" max="15023" width="13.7109375" style="219" customWidth="1"/>
    <col min="15024" max="15024" width="13.42578125" style="219" customWidth="1"/>
    <col min="15025" max="15025" width="15.42578125" style="219" customWidth="1"/>
    <col min="15026" max="15027" width="10.28515625" style="219" bestFit="1" customWidth="1"/>
    <col min="15028" max="15272" width="9.140625" style="219"/>
    <col min="15273" max="15273" width="5" style="219" customWidth="1"/>
    <col min="15274" max="15274" width="4.7109375" style="219" customWidth="1"/>
    <col min="15275" max="15275" width="5" style="219" customWidth="1"/>
    <col min="15276" max="15276" width="19.7109375" style="219" customWidth="1"/>
    <col min="15277" max="15277" width="49.85546875" style="219" customWidth="1"/>
    <col min="15278" max="15278" width="14.5703125" style="219" customWidth="1"/>
    <col min="15279" max="15279" width="13.7109375" style="219" customWidth="1"/>
    <col min="15280" max="15280" width="13.42578125" style="219" customWidth="1"/>
    <col min="15281" max="15281" width="15.42578125" style="219" customWidth="1"/>
    <col min="15282" max="15283" width="10.28515625" style="219" bestFit="1" customWidth="1"/>
    <col min="15284" max="15528" width="9.140625" style="219"/>
    <col min="15529" max="15529" width="5" style="219" customWidth="1"/>
    <col min="15530" max="15530" width="4.7109375" style="219" customWidth="1"/>
    <col min="15531" max="15531" width="5" style="219" customWidth="1"/>
    <col min="15532" max="15532" width="19.7109375" style="219" customWidth="1"/>
    <col min="15533" max="15533" width="49.85546875" style="219" customWidth="1"/>
    <col min="15534" max="15534" width="14.5703125" style="219" customWidth="1"/>
    <col min="15535" max="15535" width="13.7109375" style="219" customWidth="1"/>
    <col min="15536" max="15536" width="13.42578125" style="219" customWidth="1"/>
    <col min="15537" max="15537" width="15.42578125" style="219" customWidth="1"/>
    <col min="15538" max="15539" width="10.28515625" style="219" bestFit="1" customWidth="1"/>
    <col min="15540" max="15784" width="9.140625" style="219"/>
    <col min="15785" max="15785" width="5" style="219" customWidth="1"/>
    <col min="15786" max="15786" width="4.7109375" style="219" customWidth="1"/>
    <col min="15787" max="15787" width="5" style="219" customWidth="1"/>
    <col min="15788" max="15788" width="19.7109375" style="219" customWidth="1"/>
    <col min="15789" max="15789" width="49.85546875" style="219" customWidth="1"/>
    <col min="15790" max="15790" width="14.5703125" style="219" customWidth="1"/>
    <col min="15791" max="15791" width="13.7109375" style="219" customWidth="1"/>
    <col min="15792" max="15792" width="13.42578125" style="219" customWidth="1"/>
    <col min="15793" max="15793" width="15.42578125" style="219" customWidth="1"/>
    <col min="15794" max="15795" width="10.28515625" style="219" bestFit="1" customWidth="1"/>
    <col min="15796" max="16040" width="9.140625" style="219"/>
    <col min="16041" max="16041" width="5" style="219" customWidth="1"/>
    <col min="16042" max="16042" width="4.7109375" style="219" customWidth="1"/>
    <col min="16043" max="16043" width="5" style="219" customWidth="1"/>
    <col min="16044" max="16044" width="19.7109375" style="219" customWidth="1"/>
    <col min="16045" max="16045" width="49.85546875" style="219" customWidth="1"/>
    <col min="16046" max="16046" width="14.5703125" style="219" customWidth="1"/>
    <col min="16047" max="16047" width="13.7109375" style="219" customWidth="1"/>
    <col min="16048" max="16048" width="13.42578125" style="219" customWidth="1"/>
    <col min="16049" max="16049" width="15.42578125" style="219" customWidth="1"/>
    <col min="16050" max="16051" width="10.28515625" style="219" bestFit="1" customWidth="1"/>
    <col min="16052" max="16384" width="9.140625" style="219"/>
  </cols>
  <sheetData>
    <row r="1" spans="1:4" x14ac:dyDescent="0.3">
      <c r="B1" s="219" t="s">
        <v>50</v>
      </c>
      <c r="C1" s="220"/>
      <c r="D1" s="5" t="s">
        <v>371</v>
      </c>
    </row>
    <row r="2" spans="1:4" x14ac:dyDescent="0.3">
      <c r="C2" s="220"/>
      <c r="D2" s="5" t="s">
        <v>68</v>
      </c>
    </row>
    <row r="3" spans="1:4" x14ac:dyDescent="0.3">
      <c r="C3" s="220"/>
      <c r="D3" s="221" t="s">
        <v>109</v>
      </c>
    </row>
    <row r="4" spans="1:4" x14ac:dyDescent="0.3">
      <c r="B4" s="222"/>
      <c r="C4" s="222"/>
    </row>
    <row r="5" spans="1:4" ht="66.75" customHeight="1" x14ac:dyDescent="0.3">
      <c r="A5" s="523" t="s">
        <v>501</v>
      </c>
      <c r="B5" s="523"/>
      <c r="C5" s="523"/>
      <c r="D5" s="523"/>
    </row>
    <row r="6" spans="1:4" x14ac:dyDescent="0.3">
      <c r="B6" s="223"/>
      <c r="C6" s="223"/>
      <c r="D6" s="224" t="s">
        <v>60</v>
      </c>
    </row>
    <row r="7" spans="1:4" s="227" customFormat="1" ht="101.25" customHeight="1" x14ac:dyDescent="0.2">
      <c r="A7" s="524" t="s">
        <v>107</v>
      </c>
      <c r="B7" s="525"/>
      <c r="C7" s="225" t="s">
        <v>168</v>
      </c>
      <c r="D7" s="226" t="s">
        <v>144</v>
      </c>
    </row>
    <row r="8" spans="1:4" s="227" customFormat="1" ht="34.5" x14ac:dyDescent="0.2">
      <c r="A8" s="32" t="s">
        <v>108</v>
      </c>
      <c r="B8" s="32" t="s">
        <v>12</v>
      </c>
      <c r="C8" s="228"/>
      <c r="D8" s="226" t="s">
        <v>0</v>
      </c>
    </row>
    <row r="9" spans="1:4" s="227" customFormat="1" x14ac:dyDescent="0.2">
      <c r="A9" s="229"/>
      <c r="B9" s="229"/>
      <c r="C9" s="230" t="s">
        <v>110</v>
      </c>
      <c r="D9" s="231">
        <f>+D11</f>
        <v>2386198.6999999997</v>
      </c>
    </row>
    <row r="10" spans="1:4" s="227" customFormat="1" x14ac:dyDescent="0.2">
      <c r="A10" s="229"/>
      <c r="B10" s="229"/>
      <c r="C10" s="229" t="s">
        <v>47</v>
      </c>
      <c r="D10" s="231"/>
    </row>
    <row r="11" spans="1:4" s="1" customFormat="1" x14ac:dyDescent="0.3">
      <c r="A11" s="27"/>
      <c r="B11" s="232"/>
      <c r="C11" s="229" t="s">
        <v>133</v>
      </c>
      <c r="D11" s="231">
        <f>+D13</f>
        <v>2386198.6999999997</v>
      </c>
    </row>
    <row r="12" spans="1:4" s="1" customFormat="1" x14ac:dyDescent="0.3">
      <c r="A12" s="27"/>
      <c r="B12" s="229"/>
      <c r="C12" s="229" t="s">
        <v>25</v>
      </c>
      <c r="D12" s="231"/>
    </row>
    <row r="13" spans="1:4" ht="34.5" x14ac:dyDescent="0.3">
      <c r="A13" s="233"/>
      <c r="B13" s="229"/>
      <c r="C13" s="234" t="s">
        <v>35</v>
      </c>
      <c r="D13" s="231">
        <f>+D15+D130</f>
        <v>2386198.6999999997</v>
      </c>
    </row>
    <row r="14" spans="1:4" x14ac:dyDescent="0.3">
      <c r="A14" s="233"/>
      <c r="B14" s="229"/>
      <c r="C14" s="232" t="s">
        <v>54</v>
      </c>
      <c r="D14" s="231"/>
    </row>
    <row r="15" spans="1:4" s="238" customFormat="1" x14ac:dyDescent="0.3">
      <c r="A15" s="235">
        <v>1212</v>
      </c>
      <c r="B15" s="236"/>
      <c r="C15" s="234" t="s">
        <v>111</v>
      </c>
      <c r="D15" s="237">
        <f>+D17+D122+D127</f>
        <v>2517497.4</v>
      </c>
    </row>
    <row r="16" spans="1:4" s="1" customFormat="1" x14ac:dyDescent="0.3">
      <c r="A16" s="229"/>
      <c r="B16" s="229"/>
      <c r="C16" s="232" t="s">
        <v>25</v>
      </c>
      <c r="D16" s="231"/>
    </row>
    <row r="17" spans="1:10" s="238" customFormat="1" ht="34.5" x14ac:dyDescent="0.3">
      <c r="A17" s="230"/>
      <c r="B17" s="235">
        <v>12007</v>
      </c>
      <c r="C17" s="239" t="s">
        <v>199</v>
      </c>
      <c r="D17" s="237">
        <f>D19+D20+D23+D33+D48+D61+D72+D80+D95+D103+D110</f>
        <v>2568400</v>
      </c>
      <c r="E17" s="281"/>
    </row>
    <row r="18" spans="1:10" s="1" customFormat="1" ht="21.75" customHeight="1" x14ac:dyDescent="0.3">
      <c r="A18" s="33"/>
      <c r="B18" s="33"/>
      <c r="C18" s="240" t="s">
        <v>27</v>
      </c>
      <c r="D18" s="241"/>
    </row>
    <row r="19" spans="1:10" x14ac:dyDescent="0.3">
      <c r="A19" s="242"/>
      <c r="B19" s="243"/>
      <c r="C19" s="244" t="s">
        <v>200</v>
      </c>
      <c r="D19" s="237">
        <f>'h2'!G25</f>
        <v>-22519.4</v>
      </c>
      <c r="H19" s="245"/>
    </row>
    <row r="20" spans="1:10" x14ac:dyDescent="0.3">
      <c r="A20" s="246"/>
      <c r="B20" s="247"/>
      <c r="C20" s="248" t="s">
        <v>201</v>
      </c>
      <c r="D20" s="131">
        <f>SUM(D22:D22)</f>
        <v>133159.20000000001</v>
      </c>
      <c r="H20" s="245"/>
    </row>
    <row r="21" spans="1:10" x14ac:dyDescent="0.3">
      <c r="A21" s="246"/>
      <c r="B21" s="247"/>
      <c r="C21" s="249" t="s">
        <v>113</v>
      </c>
      <c r="D21" s="250"/>
      <c r="H21" s="245"/>
    </row>
    <row r="22" spans="1:10" ht="69" x14ac:dyDescent="0.3">
      <c r="A22" s="246"/>
      <c r="B22" s="247"/>
      <c r="C22" s="251" t="s">
        <v>202</v>
      </c>
      <c r="D22" s="237">
        <v>133159.20000000001</v>
      </c>
      <c r="H22" s="245"/>
    </row>
    <row r="23" spans="1:10" x14ac:dyDescent="0.3">
      <c r="A23" s="246"/>
      <c r="B23" s="247"/>
      <c r="C23" s="248" t="s">
        <v>203</v>
      </c>
      <c r="D23" s="237">
        <f>D25+D26+D27+D28+D29+D30+D31+D32</f>
        <v>-69461.2</v>
      </c>
      <c r="H23" s="245"/>
    </row>
    <row r="24" spans="1:10" x14ac:dyDescent="0.3">
      <c r="A24" s="246"/>
      <c r="B24" s="247"/>
      <c r="C24" s="249" t="s">
        <v>113</v>
      </c>
      <c r="D24" s="237"/>
      <c r="H24" s="245"/>
    </row>
    <row r="25" spans="1:10" ht="51.75" x14ac:dyDescent="0.3">
      <c r="A25" s="246"/>
      <c r="B25" s="247"/>
      <c r="C25" s="252" t="s">
        <v>204</v>
      </c>
      <c r="D25" s="237">
        <v>-743.6</v>
      </c>
      <c r="H25" s="245"/>
    </row>
    <row r="26" spans="1:10" ht="51.75" x14ac:dyDescent="0.3">
      <c r="A26" s="246"/>
      <c r="B26" s="247"/>
      <c r="C26" s="252" t="s">
        <v>205</v>
      </c>
      <c r="D26" s="237">
        <v>-672.1</v>
      </c>
      <c r="H26" s="245"/>
    </row>
    <row r="27" spans="1:10" ht="51.75" x14ac:dyDescent="0.3">
      <c r="A27" s="246"/>
      <c r="B27" s="247"/>
      <c r="C27" s="252" t="s">
        <v>206</v>
      </c>
      <c r="D27" s="237">
        <v>-10140.4</v>
      </c>
      <c r="H27" s="245"/>
    </row>
    <row r="28" spans="1:10" ht="51.75" x14ac:dyDescent="0.3">
      <c r="A28" s="246"/>
      <c r="B28" s="247"/>
      <c r="C28" s="252" t="s">
        <v>207</v>
      </c>
      <c r="D28" s="237">
        <v>-479.1</v>
      </c>
      <c r="J28" s="245"/>
    </row>
    <row r="29" spans="1:10" ht="34.5" x14ac:dyDescent="0.3">
      <c r="A29" s="246"/>
      <c r="B29" s="247"/>
      <c r="C29" s="252" t="s">
        <v>208</v>
      </c>
      <c r="D29" s="237">
        <v>-212.5</v>
      </c>
      <c r="J29" s="245"/>
    </row>
    <row r="30" spans="1:10" ht="34.5" x14ac:dyDescent="0.3">
      <c r="A30" s="246"/>
      <c r="B30" s="247"/>
      <c r="C30" s="252" t="s">
        <v>209</v>
      </c>
      <c r="D30" s="237">
        <v>-42199.7</v>
      </c>
      <c r="J30" s="245"/>
    </row>
    <row r="31" spans="1:10" ht="172.5" x14ac:dyDescent="0.3">
      <c r="A31" s="246"/>
      <c r="B31" s="247"/>
      <c r="C31" s="252" t="s">
        <v>210</v>
      </c>
      <c r="D31" s="237">
        <v>-423.3</v>
      </c>
      <c r="J31" s="245"/>
    </row>
    <row r="32" spans="1:10" ht="51.75" x14ac:dyDescent="0.3">
      <c r="A32" s="246"/>
      <c r="B32" s="247"/>
      <c r="C32" s="252" t="s">
        <v>211</v>
      </c>
      <c r="D32" s="237">
        <v>-14590.5</v>
      </c>
      <c r="J32" s="245"/>
    </row>
    <row r="33" spans="1:10" x14ac:dyDescent="0.3">
      <c r="A33" s="246"/>
      <c r="B33" s="247"/>
      <c r="C33" s="248" t="s">
        <v>212</v>
      </c>
      <c r="D33" s="237">
        <f>SUM(D35:D47)</f>
        <v>143839.20000000001</v>
      </c>
      <c r="J33" s="245"/>
    </row>
    <row r="34" spans="1:10" x14ac:dyDescent="0.3">
      <c r="A34" s="246"/>
      <c r="B34" s="247"/>
      <c r="C34" s="249" t="s">
        <v>113</v>
      </c>
      <c r="D34" s="237"/>
      <c r="J34" s="245"/>
    </row>
    <row r="35" spans="1:10" ht="51.75" x14ac:dyDescent="0.3">
      <c r="A35" s="246"/>
      <c r="B35" s="247"/>
      <c r="C35" s="58" t="s">
        <v>213</v>
      </c>
      <c r="D35" s="237">
        <v>26713.4</v>
      </c>
      <c r="J35" s="245"/>
    </row>
    <row r="36" spans="1:10" ht="86.25" x14ac:dyDescent="0.3">
      <c r="A36" s="246"/>
      <c r="B36" s="247"/>
      <c r="C36" s="58" t="s">
        <v>434</v>
      </c>
      <c r="D36" s="237">
        <v>101735.9</v>
      </c>
      <c r="J36" s="245"/>
    </row>
    <row r="37" spans="1:10" ht="103.5" x14ac:dyDescent="0.3">
      <c r="A37" s="246"/>
      <c r="B37" s="247"/>
      <c r="C37" s="58" t="s">
        <v>214</v>
      </c>
      <c r="D37" s="237">
        <v>20355.099999999999</v>
      </c>
      <c r="J37" s="245"/>
    </row>
    <row r="38" spans="1:10" ht="138" x14ac:dyDescent="0.3">
      <c r="A38" s="246"/>
      <c r="B38" s="247"/>
      <c r="C38" s="58" t="s">
        <v>215</v>
      </c>
      <c r="D38" s="237">
        <v>25468.7</v>
      </c>
      <c r="J38" s="245"/>
    </row>
    <row r="39" spans="1:10" ht="70.5" customHeight="1" x14ac:dyDescent="0.3">
      <c r="A39" s="246"/>
      <c r="B39" s="247"/>
      <c r="C39" s="58" t="s">
        <v>481</v>
      </c>
      <c r="D39" s="131">
        <v>16600.7</v>
      </c>
      <c r="J39" s="245"/>
    </row>
    <row r="40" spans="1:10" ht="103.5" x14ac:dyDescent="0.3">
      <c r="A40" s="246"/>
      <c r="B40" s="247"/>
      <c r="C40" s="58" t="s">
        <v>435</v>
      </c>
      <c r="D40" s="237">
        <v>27731.1</v>
      </c>
      <c r="J40" s="245"/>
    </row>
    <row r="41" spans="1:10" ht="51.75" x14ac:dyDescent="0.3">
      <c r="A41" s="246"/>
      <c r="B41" s="247"/>
      <c r="C41" s="58" t="s">
        <v>216</v>
      </c>
      <c r="D41" s="237">
        <v>18669.900000000001</v>
      </c>
      <c r="J41" s="245"/>
    </row>
    <row r="42" spans="1:10" ht="34.5" x14ac:dyDescent="0.3">
      <c r="A42" s="246"/>
      <c r="B42" s="247"/>
      <c r="C42" s="58" t="s">
        <v>217</v>
      </c>
      <c r="D42" s="237">
        <v>-87564.6</v>
      </c>
      <c r="J42" s="245"/>
    </row>
    <row r="43" spans="1:10" ht="34.5" x14ac:dyDescent="0.3">
      <c r="A43" s="246"/>
      <c r="B43" s="247"/>
      <c r="C43" s="253" t="s">
        <v>218</v>
      </c>
      <c r="D43" s="237">
        <v>-2258.5</v>
      </c>
      <c r="J43" s="245"/>
    </row>
    <row r="44" spans="1:10" ht="34.5" x14ac:dyDescent="0.3">
      <c r="A44" s="246"/>
      <c r="B44" s="247"/>
      <c r="C44" s="58" t="s">
        <v>219</v>
      </c>
      <c r="D44" s="237">
        <v>-104.6</v>
      </c>
      <c r="J44" s="245"/>
    </row>
    <row r="45" spans="1:10" ht="34.5" x14ac:dyDescent="0.3">
      <c r="A45" s="246"/>
      <c r="B45" s="247"/>
      <c r="C45" s="58" t="s">
        <v>220</v>
      </c>
      <c r="D45" s="237">
        <v>-261.8</v>
      </c>
      <c r="J45" s="245"/>
    </row>
    <row r="46" spans="1:10" ht="34.5" x14ac:dyDescent="0.3">
      <c r="A46" s="246"/>
      <c r="B46" s="247"/>
      <c r="C46" s="58" t="s">
        <v>221</v>
      </c>
      <c r="D46" s="237">
        <v>-1301.5999999999999</v>
      </c>
      <c r="J46" s="245"/>
    </row>
    <row r="47" spans="1:10" ht="51.75" x14ac:dyDescent="0.3">
      <c r="A47" s="246"/>
      <c r="B47" s="247"/>
      <c r="C47" s="58" t="s">
        <v>222</v>
      </c>
      <c r="D47" s="237">
        <v>-1944.5</v>
      </c>
      <c r="J47" s="245"/>
    </row>
    <row r="48" spans="1:10" x14ac:dyDescent="0.3">
      <c r="A48" s="246"/>
      <c r="B48" s="247"/>
      <c r="C48" s="248" t="s">
        <v>223</v>
      </c>
      <c r="D48" s="237">
        <f>D50+D51+D52+D53+D54+D55+D56+D57+D58+D59+D60</f>
        <v>406288.10000000003</v>
      </c>
      <c r="J48" s="245"/>
    </row>
    <row r="49" spans="1:10" x14ac:dyDescent="0.3">
      <c r="A49" s="246"/>
      <c r="B49" s="247"/>
      <c r="C49" s="249" t="s">
        <v>113</v>
      </c>
      <c r="D49" s="237"/>
      <c r="J49" s="245"/>
    </row>
    <row r="50" spans="1:10" ht="189.75" x14ac:dyDescent="0.3">
      <c r="A50" s="246"/>
      <c r="B50" s="247"/>
      <c r="C50" s="254" t="s">
        <v>224</v>
      </c>
      <c r="D50" s="237">
        <v>132732</v>
      </c>
      <c r="J50" s="245"/>
    </row>
    <row r="51" spans="1:10" ht="86.25" x14ac:dyDescent="0.3">
      <c r="A51" s="246"/>
      <c r="B51" s="247"/>
      <c r="C51" s="254" t="s">
        <v>225</v>
      </c>
      <c r="D51" s="237">
        <v>111456.2</v>
      </c>
      <c r="J51" s="245"/>
    </row>
    <row r="52" spans="1:10" ht="138" x14ac:dyDescent="0.3">
      <c r="A52" s="246"/>
      <c r="B52" s="247"/>
      <c r="C52" s="252" t="s">
        <v>436</v>
      </c>
      <c r="D52" s="237">
        <v>206387</v>
      </c>
      <c r="J52" s="245"/>
    </row>
    <row r="53" spans="1:10" ht="66" x14ac:dyDescent="0.3">
      <c r="A53" s="246"/>
      <c r="B53" s="247"/>
      <c r="C53" s="252" t="s">
        <v>226</v>
      </c>
      <c r="D53" s="237">
        <v>69093.2</v>
      </c>
      <c r="J53" s="245"/>
    </row>
    <row r="54" spans="1:10" ht="86.25" x14ac:dyDescent="0.3">
      <c r="A54" s="246"/>
      <c r="B54" s="247"/>
      <c r="C54" s="252" t="s">
        <v>227</v>
      </c>
      <c r="D54" s="237">
        <v>-368.3</v>
      </c>
      <c r="J54" s="245"/>
    </row>
    <row r="55" spans="1:10" ht="51.75" x14ac:dyDescent="0.3">
      <c r="A55" s="246"/>
      <c r="B55" s="247"/>
      <c r="C55" s="31" t="s">
        <v>228</v>
      </c>
      <c r="D55" s="237">
        <v>-3180.1</v>
      </c>
      <c r="J55" s="245"/>
    </row>
    <row r="56" spans="1:10" ht="34.5" x14ac:dyDescent="0.3">
      <c r="A56" s="246"/>
      <c r="B56" s="247"/>
      <c r="C56" s="252" t="s">
        <v>229</v>
      </c>
      <c r="D56" s="237">
        <v>-737.2</v>
      </c>
      <c r="J56" s="245"/>
    </row>
    <row r="57" spans="1:10" ht="120.75" x14ac:dyDescent="0.3">
      <c r="A57" s="246"/>
      <c r="B57" s="247"/>
      <c r="C57" s="252" t="s">
        <v>230</v>
      </c>
      <c r="D57" s="237">
        <v>-2919</v>
      </c>
      <c r="J57" s="245"/>
    </row>
    <row r="58" spans="1:10" ht="34.5" x14ac:dyDescent="0.3">
      <c r="A58" s="246"/>
      <c r="B58" s="247"/>
      <c r="C58" s="255" t="s">
        <v>231</v>
      </c>
      <c r="D58" s="237">
        <v>-16219</v>
      </c>
      <c r="J58" s="245"/>
    </row>
    <row r="59" spans="1:10" ht="34.5" x14ac:dyDescent="0.3">
      <c r="A59" s="246"/>
      <c r="B59" s="247"/>
      <c r="C59" s="255" t="s">
        <v>232</v>
      </c>
      <c r="D59" s="237">
        <v>-38448.300000000003</v>
      </c>
      <c r="J59" s="245"/>
    </row>
    <row r="60" spans="1:10" ht="34.5" x14ac:dyDescent="0.3">
      <c r="A60" s="246"/>
      <c r="B60" s="247"/>
      <c r="C60" s="252" t="s">
        <v>233</v>
      </c>
      <c r="D60" s="237">
        <v>-51508.4</v>
      </c>
      <c r="J60" s="245"/>
    </row>
    <row r="61" spans="1:10" x14ac:dyDescent="0.3">
      <c r="A61" s="246"/>
      <c r="B61" s="247"/>
      <c r="C61" s="248" t="s">
        <v>234</v>
      </c>
      <c r="D61" s="237">
        <f>SUM(D63:D71)</f>
        <v>515020.9</v>
      </c>
      <c r="J61" s="245"/>
    </row>
    <row r="62" spans="1:10" x14ac:dyDescent="0.3">
      <c r="A62" s="246"/>
      <c r="B62" s="247"/>
      <c r="C62" s="249" t="s">
        <v>113</v>
      </c>
      <c r="D62" s="237"/>
      <c r="J62" s="245"/>
    </row>
    <row r="63" spans="1:10" ht="34.5" x14ac:dyDescent="0.3">
      <c r="A63" s="246"/>
      <c r="B63" s="247"/>
      <c r="C63" s="251" t="s">
        <v>235</v>
      </c>
      <c r="D63" s="237">
        <v>214689.4</v>
      </c>
      <c r="J63" s="245"/>
    </row>
    <row r="64" spans="1:10" ht="69" x14ac:dyDescent="0.3">
      <c r="A64" s="246"/>
      <c r="B64" s="247"/>
      <c r="C64" s="256" t="s">
        <v>236</v>
      </c>
      <c r="D64" s="237">
        <v>14688.8</v>
      </c>
      <c r="J64" s="245"/>
    </row>
    <row r="65" spans="1:10" ht="51.75" x14ac:dyDescent="0.3">
      <c r="A65" s="246"/>
      <c r="B65" s="247"/>
      <c r="C65" s="256" t="s">
        <v>237</v>
      </c>
      <c r="D65" s="237">
        <v>5867.5</v>
      </c>
      <c r="J65" s="245"/>
    </row>
    <row r="66" spans="1:10" ht="34.5" x14ac:dyDescent="0.3">
      <c r="A66" s="246"/>
      <c r="B66" s="247"/>
      <c r="C66" s="251" t="s">
        <v>238</v>
      </c>
      <c r="D66" s="237">
        <v>167557</v>
      </c>
      <c r="J66" s="245"/>
    </row>
    <row r="67" spans="1:10" ht="103.5" x14ac:dyDescent="0.3">
      <c r="A67" s="246"/>
      <c r="B67" s="247"/>
      <c r="C67" s="251" t="s">
        <v>239</v>
      </c>
      <c r="D67" s="237">
        <v>9788.2000000000007</v>
      </c>
      <c r="J67" s="245"/>
    </row>
    <row r="68" spans="1:10" ht="34.5" x14ac:dyDescent="0.3">
      <c r="A68" s="246"/>
      <c r="B68" s="247"/>
      <c r="C68" s="251" t="s">
        <v>240</v>
      </c>
      <c r="D68" s="237">
        <v>36660.199999999997</v>
      </c>
      <c r="J68" s="245"/>
    </row>
    <row r="69" spans="1:10" ht="155.25" x14ac:dyDescent="0.3">
      <c r="A69" s="246"/>
      <c r="B69" s="247"/>
      <c r="C69" s="251" t="s">
        <v>241</v>
      </c>
      <c r="D69" s="237">
        <v>8276.9</v>
      </c>
      <c r="J69" s="245"/>
    </row>
    <row r="70" spans="1:10" ht="86.25" x14ac:dyDescent="0.3">
      <c r="A70" s="246"/>
      <c r="B70" s="247"/>
      <c r="C70" s="251" t="s">
        <v>242</v>
      </c>
      <c r="D70" s="237">
        <v>31081.9</v>
      </c>
      <c r="J70" s="245"/>
    </row>
    <row r="71" spans="1:10" ht="34.5" x14ac:dyDescent="0.3">
      <c r="A71" s="246"/>
      <c r="B71" s="247"/>
      <c r="C71" s="251" t="s">
        <v>243</v>
      </c>
      <c r="D71" s="237">
        <v>26411</v>
      </c>
      <c r="J71" s="245"/>
    </row>
    <row r="72" spans="1:10" x14ac:dyDescent="0.3">
      <c r="A72" s="246"/>
      <c r="B72" s="247"/>
      <c r="C72" s="248" t="s">
        <v>244</v>
      </c>
      <c r="D72" s="237">
        <f>D74+D75+D76+D77+D78+D79</f>
        <v>23525.400000000005</v>
      </c>
      <c r="J72" s="245"/>
    </row>
    <row r="73" spans="1:10" x14ac:dyDescent="0.3">
      <c r="A73" s="246"/>
      <c r="B73" s="247"/>
      <c r="C73" s="249" t="s">
        <v>113</v>
      </c>
      <c r="D73" s="237"/>
      <c r="J73" s="245"/>
    </row>
    <row r="74" spans="1:10" ht="34.5" x14ac:dyDescent="0.3">
      <c r="A74" s="246"/>
      <c r="B74" s="247"/>
      <c r="C74" s="249" t="s">
        <v>369</v>
      </c>
      <c r="D74" s="237">
        <v>37193.4</v>
      </c>
      <c r="J74" s="245"/>
    </row>
    <row r="75" spans="1:10" ht="34.5" x14ac:dyDescent="0.3">
      <c r="A75" s="246"/>
      <c r="B75" s="247"/>
      <c r="C75" s="249" t="s">
        <v>370</v>
      </c>
      <c r="D75" s="237">
        <v>34696.199999999997</v>
      </c>
      <c r="J75" s="245"/>
    </row>
    <row r="76" spans="1:10" ht="34.5" x14ac:dyDescent="0.3">
      <c r="A76" s="246"/>
      <c r="B76" s="247"/>
      <c r="C76" s="257" t="s">
        <v>245</v>
      </c>
      <c r="D76" s="237">
        <v>-47189.9</v>
      </c>
      <c r="J76" s="245"/>
    </row>
    <row r="77" spans="1:10" ht="69" x14ac:dyDescent="0.3">
      <c r="A77" s="246"/>
      <c r="B77" s="247"/>
      <c r="C77" s="257" t="s">
        <v>246</v>
      </c>
      <c r="D77" s="237">
        <v>-233.8</v>
      </c>
      <c r="J77" s="245"/>
    </row>
    <row r="78" spans="1:10" ht="34.5" x14ac:dyDescent="0.3">
      <c r="A78" s="246"/>
      <c r="B78" s="247"/>
      <c r="C78" s="257" t="s">
        <v>247</v>
      </c>
      <c r="D78" s="237">
        <v>-60.8</v>
      </c>
      <c r="J78" s="245"/>
    </row>
    <row r="79" spans="1:10" x14ac:dyDescent="0.3">
      <c r="A79" s="246"/>
      <c r="B79" s="247"/>
      <c r="C79" s="258" t="s">
        <v>248</v>
      </c>
      <c r="D79" s="237">
        <v>-879.7</v>
      </c>
      <c r="J79" s="245"/>
    </row>
    <row r="80" spans="1:10" x14ac:dyDescent="0.3">
      <c r="A80" s="246"/>
      <c r="B80" s="247"/>
      <c r="C80" s="248" t="s">
        <v>249</v>
      </c>
      <c r="D80" s="237">
        <f>SUM(D82:D94)</f>
        <v>182220.4</v>
      </c>
      <c r="J80" s="245"/>
    </row>
    <row r="81" spans="1:10" x14ac:dyDescent="0.3">
      <c r="A81" s="246"/>
      <c r="B81" s="247"/>
      <c r="C81" s="259" t="s">
        <v>113</v>
      </c>
      <c r="D81" s="237"/>
      <c r="J81" s="245"/>
    </row>
    <row r="82" spans="1:10" ht="86.25" x14ac:dyDescent="0.3">
      <c r="A82" s="246"/>
      <c r="B82" s="247"/>
      <c r="C82" s="251" t="s">
        <v>250</v>
      </c>
      <c r="D82" s="237">
        <v>57299.4</v>
      </c>
      <c r="J82" s="245"/>
    </row>
    <row r="83" spans="1:10" ht="51.75" x14ac:dyDescent="0.3">
      <c r="A83" s="246"/>
      <c r="B83" s="247"/>
      <c r="C83" s="251" t="s">
        <v>251</v>
      </c>
      <c r="D83" s="237">
        <v>29632.400000000001</v>
      </c>
      <c r="J83" s="245"/>
    </row>
    <row r="84" spans="1:10" ht="34.5" x14ac:dyDescent="0.3">
      <c r="A84" s="246"/>
      <c r="B84" s="247"/>
      <c r="C84" s="251" t="s">
        <v>252</v>
      </c>
      <c r="D84" s="237">
        <v>53499.8</v>
      </c>
      <c r="J84" s="245"/>
    </row>
    <row r="85" spans="1:10" ht="69" x14ac:dyDescent="0.3">
      <c r="A85" s="246"/>
      <c r="B85" s="247"/>
      <c r="C85" s="256" t="s">
        <v>253</v>
      </c>
      <c r="D85" s="237">
        <v>30440.1</v>
      </c>
      <c r="J85" s="245"/>
    </row>
    <row r="86" spans="1:10" ht="51.75" x14ac:dyDescent="0.3">
      <c r="A86" s="246"/>
      <c r="B86" s="247"/>
      <c r="C86" s="251" t="s">
        <v>254</v>
      </c>
      <c r="D86" s="237">
        <v>34095.1</v>
      </c>
      <c r="J86" s="245"/>
    </row>
    <row r="87" spans="1:10" ht="34.5" x14ac:dyDescent="0.3">
      <c r="A87" s="246"/>
      <c r="B87" s="247"/>
      <c r="C87" s="252" t="s">
        <v>255</v>
      </c>
      <c r="D87" s="237">
        <v>-347.3</v>
      </c>
      <c r="J87" s="245"/>
    </row>
    <row r="88" spans="1:10" ht="34.5" x14ac:dyDescent="0.3">
      <c r="A88" s="246"/>
      <c r="B88" s="247"/>
      <c r="C88" s="252" t="s">
        <v>256</v>
      </c>
      <c r="D88" s="237">
        <v>-13100.6</v>
      </c>
      <c r="J88" s="245"/>
    </row>
    <row r="89" spans="1:10" ht="51.75" x14ac:dyDescent="0.3">
      <c r="A89" s="246"/>
      <c r="B89" s="247"/>
      <c r="C89" s="260" t="s">
        <v>257</v>
      </c>
      <c r="D89" s="237">
        <v>-4267.6000000000004</v>
      </c>
      <c r="J89" s="245"/>
    </row>
    <row r="90" spans="1:10" ht="34.5" x14ac:dyDescent="0.3">
      <c r="A90" s="246"/>
      <c r="B90" s="247"/>
      <c r="C90" s="252" t="s">
        <v>258</v>
      </c>
      <c r="D90" s="237">
        <v>-5</v>
      </c>
      <c r="J90" s="245"/>
    </row>
    <row r="91" spans="1:10" ht="34.5" x14ac:dyDescent="0.3">
      <c r="A91" s="246"/>
      <c r="B91" s="247"/>
      <c r="C91" s="260" t="s">
        <v>259</v>
      </c>
      <c r="D91" s="237">
        <v>-3412.1</v>
      </c>
      <c r="J91" s="245"/>
    </row>
    <row r="92" spans="1:10" x14ac:dyDescent="0.3">
      <c r="A92" s="246"/>
      <c r="B92" s="247"/>
      <c r="C92" s="252" t="s">
        <v>260</v>
      </c>
      <c r="D92" s="237">
        <v>-1259.5</v>
      </c>
      <c r="J92" s="245"/>
    </row>
    <row r="93" spans="1:10" ht="51.75" x14ac:dyDescent="0.3">
      <c r="A93" s="246"/>
      <c r="B93" s="247"/>
      <c r="C93" s="252" t="s">
        <v>261</v>
      </c>
      <c r="D93" s="237">
        <v>-120.6</v>
      </c>
      <c r="J93" s="245"/>
    </row>
    <row r="94" spans="1:10" ht="34.5" x14ac:dyDescent="0.3">
      <c r="A94" s="246"/>
      <c r="B94" s="247"/>
      <c r="C94" s="252" t="s">
        <v>262</v>
      </c>
      <c r="D94" s="237">
        <v>-233.7</v>
      </c>
      <c r="J94" s="245"/>
    </row>
    <row r="95" spans="1:10" x14ac:dyDescent="0.3">
      <c r="A95" s="246"/>
      <c r="B95" s="247"/>
      <c r="C95" s="248" t="s">
        <v>263</v>
      </c>
      <c r="D95" s="237">
        <f>SUM(D97:D102)</f>
        <v>696430.4</v>
      </c>
      <c r="J95" s="245"/>
    </row>
    <row r="96" spans="1:10" x14ac:dyDescent="0.3">
      <c r="A96" s="246"/>
      <c r="B96" s="247"/>
      <c r="C96" s="259" t="s">
        <v>113</v>
      </c>
      <c r="D96" s="237"/>
      <c r="J96" s="245"/>
    </row>
    <row r="97" spans="1:10" ht="34.5" x14ac:dyDescent="0.3">
      <c r="A97" s="246"/>
      <c r="B97" s="247"/>
      <c r="C97" s="261" t="s">
        <v>264</v>
      </c>
      <c r="D97" s="237">
        <v>202543.5</v>
      </c>
      <c r="J97" s="245"/>
    </row>
    <row r="98" spans="1:10" ht="83.25" x14ac:dyDescent="0.3">
      <c r="A98" s="246"/>
      <c r="B98" s="247"/>
      <c r="C98" s="252" t="s">
        <v>265</v>
      </c>
      <c r="D98" s="237">
        <v>30476.3</v>
      </c>
      <c r="J98" s="245"/>
    </row>
    <row r="99" spans="1:10" ht="69" x14ac:dyDescent="0.3">
      <c r="A99" s="246"/>
      <c r="B99" s="247"/>
      <c r="C99" s="252" t="s">
        <v>266</v>
      </c>
      <c r="D99" s="237">
        <v>198007</v>
      </c>
      <c r="J99" s="245"/>
    </row>
    <row r="100" spans="1:10" ht="51.75" x14ac:dyDescent="0.3">
      <c r="A100" s="246"/>
      <c r="B100" s="247"/>
      <c r="C100" s="262" t="s">
        <v>437</v>
      </c>
      <c r="D100" s="237">
        <v>193706.1</v>
      </c>
      <c r="J100" s="245"/>
    </row>
    <row r="101" spans="1:10" ht="34.5" x14ac:dyDescent="0.3">
      <c r="A101" s="246"/>
      <c r="B101" s="247"/>
      <c r="C101" s="252" t="s">
        <v>267</v>
      </c>
      <c r="D101" s="263">
        <v>74433.7</v>
      </c>
      <c r="J101" s="245"/>
    </row>
    <row r="102" spans="1:10" ht="34.5" x14ac:dyDescent="0.3">
      <c r="A102" s="246"/>
      <c r="B102" s="247"/>
      <c r="C102" s="252" t="s">
        <v>268</v>
      </c>
      <c r="D102" s="237">
        <v>-2736.2</v>
      </c>
      <c r="J102" s="245"/>
    </row>
    <row r="103" spans="1:10" x14ac:dyDescent="0.3">
      <c r="A103" s="246"/>
      <c r="B103" s="247"/>
      <c r="C103" s="264" t="s">
        <v>269</v>
      </c>
      <c r="D103" s="265">
        <f>D105+D106+D107+D108+D109</f>
        <v>224083.60000000003</v>
      </c>
      <c r="J103" s="245"/>
    </row>
    <row r="104" spans="1:10" x14ac:dyDescent="0.3">
      <c r="A104" s="246"/>
      <c r="B104" s="247"/>
      <c r="C104" s="252" t="s">
        <v>113</v>
      </c>
      <c r="D104" s="266"/>
      <c r="J104" s="245"/>
    </row>
    <row r="105" spans="1:10" ht="34.5" x14ac:dyDescent="0.3">
      <c r="A105" s="246"/>
      <c r="B105" s="247"/>
      <c r="C105" s="252" t="s">
        <v>270</v>
      </c>
      <c r="D105" s="266">
        <v>18373.900000000001</v>
      </c>
      <c r="J105" s="245"/>
    </row>
    <row r="106" spans="1:10" ht="34.5" x14ac:dyDescent="0.3">
      <c r="A106" s="246"/>
      <c r="B106" s="247"/>
      <c r="C106" s="252" t="s">
        <v>271</v>
      </c>
      <c r="D106" s="266">
        <v>43426.2</v>
      </c>
      <c r="J106" s="245"/>
    </row>
    <row r="107" spans="1:10" ht="86.25" x14ac:dyDescent="0.3">
      <c r="A107" s="246"/>
      <c r="B107" s="247"/>
      <c r="C107" s="252" t="s">
        <v>272</v>
      </c>
      <c r="D107" s="266">
        <v>44592</v>
      </c>
      <c r="J107" s="245"/>
    </row>
    <row r="108" spans="1:10" ht="155.25" x14ac:dyDescent="0.3">
      <c r="A108" s="246"/>
      <c r="B108" s="247"/>
      <c r="C108" s="252" t="s">
        <v>273</v>
      </c>
      <c r="D108" s="266">
        <v>32853.800000000003</v>
      </c>
      <c r="J108" s="245"/>
    </row>
    <row r="109" spans="1:10" ht="103.5" x14ac:dyDescent="0.3">
      <c r="A109" s="246"/>
      <c r="B109" s="247"/>
      <c r="C109" s="252" t="s">
        <v>274</v>
      </c>
      <c r="D109" s="266">
        <v>84837.7</v>
      </c>
      <c r="J109" s="245"/>
    </row>
    <row r="110" spans="1:10" x14ac:dyDescent="0.3">
      <c r="A110" s="246"/>
      <c r="B110" s="247"/>
      <c r="C110" s="248" t="s">
        <v>275</v>
      </c>
      <c r="D110" s="131">
        <f>SUM(D112:D121)</f>
        <v>335813.39999999997</v>
      </c>
      <c r="J110" s="245"/>
    </row>
    <row r="111" spans="1:10" x14ac:dyDescent="0.3">
      <c r="A111" s="246"/>
      <c r="B111" s="247"/>
      <c r="C111" s="259" t="s">
        <v>113</v>
      </c>
      <c r="D111" s="267"/>
      <c r="J111" s="245"/>
    </row>
    <row r="112" spans="1:10" ht="69" x14ac:dyDescent="0.3">
      <c r="A112" s="246"/>
      <c r="B112" s="247"/>
      <c r="C112" s="251" t="s">
        <v>276</v>
      </c>
      <c r="D112" s="263">
        <v>107954.3</v>
      </c>
      <c r="J112" s="245"/>
    </row>
    <row r="113" spans="1:10" ht="103.5" x14ac:dyDescent="0.3">
      <c r="A113" s="246"/>
      <c r="B113" s="247"/>
      <c r="C113" s="251" t="s">
        <v>277</v>
      </c>
      <c r="D113" s="263">
        <v>24997.8</v>
      </c>
      <c r="J113" s="245"/>
    </row>
    <row r="114" spans="1:10" ht="86.25" x14ac:dyDescent="0.3">
      <c r="A114" s="246"/>
      <c r="B114" s="247"/>
      <c r="C114" s="251" t="s">
        <v>278</v>
      </c>
      <c r="D114" s="263">
        <v>17211</v>
      </c>
      <c r="J114" s="245"/>
    </row>
    <row r="115" spans="1:10" ht="51.75" x14ac:dyDescent="0.3">
      <c r="A115" s="246"/>
      <c r="B115" s="247"/>
      <c r="C115" s="251" t="s">
        <v>438</v>
      </c>
      <c r="D115" s="263">
        <v>15877.5</v>
      </c>
      <c r="J115" s="245"/>
    </row>
    <row r="116" spans="1:10" ht="51.75" x14ac:dyDescent="0.3">
      <c r="A116" s="246"/>
      <c r="B116" s="247"/>
      <c r="C116" s="251" t="s">
        <v>279</v>
      </c>
      <c r="D116" s="263">
        <v>53891.199999999997</v>
      </c>
      <c r="J116" s="245"/>
    </row>
    <row r="117" spans="1:10" ht="86.25" x14ac:dyDescent="0.3">
      <c r="A117" s="246"/>
      <c r="B117" s="247"/>
      <c r="C117" s="251" t="s">
        <v>280</v>
      </c>
      <c r="D117" s="263">
        <v>55352.1</v>
      </c>
      <c r="J117" s="245"/>
    </row>
    <row r="118" spans="1:10" ht="120.75" x14ac:dyDescent="0.3">
      <c r="A118" s="246"/>
      <c r="B118" s="247"/>
      <c r="C118" s="251" t="s">
        <v>281</v>
      </c>
      <c r="D118" s="263">
        <v>65536</v>
      </c>
      <c r="J118" s="245"/>
    </row>
    <row r="119" spans="1:10" ht="51.75" x14ac:dyDescent="0.3">
      <c r="A119" s="246"/>
      <c r="B119" s="247"/>
      <c r="C119" s="251" t="s">
        <v>282</v>
      </c>
      <c r="D119" s="268">
        <v>8733.5</v>
      </c>
      <c r="J119" s="245"/>
    </row>
    <row r="120" spans="1:10" ht="34.5" x14ac:dyDescent="0.3">
      <c r="A120" s="246"/>
      <c r="B120" s="247"/>
      <c r="C120" s="252" t="s">
        <v>283</v>
      </c>
      <c r="D120" s="237">
        <v>-8540</v>
      </c>
      <c r="J120" s="245"/>
    </row>
    <row r="121" spans="1:10" ht="34.5" x14ac:dyDescent="0.3">
      <c r="A121" s="246"/>
      <c r="B121" s="247"/>
      <c r="C121" s="252" t="s">
        <v>284</v>
      </c>
      <c r="D121" s="237">
        <v>-5200</v>
      </c>
      <c r="J121" s="245"/>
    </row>
    <row r="122" spans="1:10" ht="34.5" x14ac:dyDescent="0.3">
      <c r="A122" s="269"/>
      <c r="B122" s="270" t="s">
        <v>112</v>
      </c>
      <c r="C122" s="271" t="str">
        <f>[1]h1!D154</f>
        <v>Մարզերում առաջնահերթ լուծում պահանջող հիմնախնդիրների լուծում</v>
      </c>
      <c r="D122" s="272">
        <f>D124</f>
        <v>6065.3</v>
      </c>
    </row>
    <row r="123" spans="1:10" x14ac:dyDescent="0.3">
      <c r="A123" s="273"/>
      <c r="B123" s="273"/>
      <c r="C123" s="274" t="s">
        <v>27</v>
      </c>
      <c r="D123" s="275"/>
    </row>
    <row r="124" spans="1:10" x14ac:dyDescent="0.3">
      <c r="A124" s="233"/>
      <c r="B124" s="233"/>
      <c r="C124" s="10" t="s">
        <v>116</v>
      </c>
      <c r="D124" s="276">
        <f>D126</f>
        <v>6065.3</v>
      </c>
    </row>
    <row r="125" spans="1:10" x14ac:dyDescent="0.3">
      <c r="A125" s="233"/>
      <c r="B125" s="233"/>
      <c r="C125" s="6" t="s">
        <v>113</v>
      </c>
      <c r="D125" s="276"/>
    </row>
    <row r="126" spans="1:10" ht="51.75" x14ac:dyDescent="0.3">
      <c r="A126" s="233"/>
      <c r="B126" s="233"/>
      <c r="C126" s="277" t="s">
        <v>118</v>
      </c>
      <c r="D126" s="98">
        <v>6065.3</v>
      </c>
    </row>
    <row r="127" spans="1:10" ht="34.5" x14ac:dyDescent="0.3">
      <c r="A127" s="233"/>
      <c r="B127" s="278" t="s">
        <v>309</v>
      </c>
      <c r="C127" s="279" t="s">
        <v>310</v>
      </c>
      <c r="D127" s="237">
        <f>D129</f>
        <v>-56967.9</v>
      </c>
    </row>
    <row r="128" spans="1:10" x14ac:dyDescent="0.3">
      <c r="A128" s="236"/>
      <c r="B128" s="218"/>
      <c r="C128" s="39" t="s">
        <v>27</v>
      </c>
      <c r="D128" s="237"/>
    </row>
    <row r="129" spans="1:4" x14ac:dyDescent="0.3">
      <c r="A129" s="236"/>
      <c r="B129" s="39"/>
      <c r="C129" s="40" t="s">
        <v>186</v>
      </c>
      <c r="D129" s="237">
        <f>'h1'!D93</f>
        <v>-56967.9</v>
      </c>
    </row>
    <row r="130" spans="1:4" x14ac:dyDescent="0.3">
      <c r="A130" s="10" t="s">
        <v>386</v>
      </c>
      <c r="B130" s="10"/>
      <c r="C130" s="10" t="s">
        <v>395</v>
      </c>
      <c r="D130" s="237">
        <f>D132</f>
        <v>-131298.70000000001</v>
      </c>
    </row>
    <row r="131" spans="1:4" x14ac:dyDescent="0.3">
      <c r="A131" s="6"/>
      <c r="B131" s="6"/>
      <c r="C131" s="6" t="s">
        <v>25</v>
      </c>
      <c r="D131" s="237"/>
    </row>
    <row r="132" spans="1:4" ht="51.75" x14ac:dyDescent="0.3">
      <c r="A132" s="6"/>
      <c r="B132" s="6" t="s">
        <v>353</v>
      </c>
      <c r="C132" s="6" t="s">
        <v>354</v>
      </c>
      <c r="D132" s="237">
        <f>D134</f>
        <v>-131298.70000000001</v>
      </c>
    </row>
    <row r="133" spans="1:4" x14ac:dyDescent="0.3">
      <c r="A133" s="6"/>
      <c r="B133" s="6"/>
      <c r="C133" s="6" t="s">
        <v>27</v>
      </c>
      <c r="D133" s="237"/>
    </row>
    <row r="134" spans="1:4" ht="34.5" x14ac:dyDescent="0.3">
      <c r="A134" s="6"/>
      <c r="B134" s="6"/>
      <c r="C134" s="9" t="s">
        <v>48</v>
      </c>
      <c r="D134" s="237">
        <f>'h2'!G130</f>
        <v>-131298.70000000001</v>
      </c>
    </row>
    <row r="135" spans="1:4" x14ac:dyDescent="0.3">
      <c r="D135" s="280"/>
    </row>
  </sheetData>
  <mergeCells count="2">
    <mergeCell ref="A5:D5"/>
    <mergeCell ref="A7: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8D242-933A-48DE-BA6F-49AF9336B23C}">
  <dimension ref="B1:G50"/>
  <sheetViews>
    <sheetView topLeftCell="A5" workbookViewId="0">
      <selection activeCell="E12" sqref="E12"/>
    </sheetView>
  </sheetViews>
  <sheetFormatPr defaultColWidth="9.140625" defaultRowHeight="17.25" x14ac:dyDescent="0.2"/>
  <cols>
    <col min="1" max="1" width="9.140625" style="335"/>
    <col min="2" max="2" width="10.85546875" style="334" customWidth="1"/>
    <col min="3" max="3" width="16" style="334" customWidth="1"/>
    <col min="4" max="4" width="68.42578125" style="335" customWidth="1"/>
    <col min="5" max="5" width="22.5703125" style="335" customWidth="1"/>
    <col min="6" max="6" width="21.5703125" style="335" customWidth="1"/>
    <col min="7" max="7" width="25.42578125" style="335" customWidth="1"/>
    <col min="8" max="16384" width="9.140625" style="335"/>
  </cols>
  <sheetData>
    <row r="1" spans="2:7" x14ac:dyDescent="0.2">
      <c r="G1" s="336" t="s">
        <v>505</v>
      </c>
    </row>
    <row r="2" spans="2:7" x14ac:dyDescent="0.2">
      <c r="G2" s="336" t="s">
        <v>139</v>
      </c>
    </row>
    <row r="3" spans="2:7" x14ac:dyDescent="0.2">
      <c r="G3" s="336" t="s">
        <v>140</v>
      </c>
    </row>
    <row r="4" spans="2:7" x14ac:dyDescent="0.2">
      <c r="B4" s="526"/>
      <c r="C4" s="526"/>
      <c r="D4" s="526"/>
    </row>
    <row r="5" spans="2:7" ht="60" customHeight="1" x14ac:dyDescent="0.2">
      <c r="B5" s="527" t="s">
        <v>502</v>
      </c>
      <c r="C5" s="527"/>
      <c r="D5" s="527"/>
      <c r="E5" s="527"/>
      <c r="F5" s="527"/>
      <c r="G5" s="527"/>
    </row>
    <row r="6" spans="2:7" x14ac:dyDescent="0.3">
      <c r="B6" s="337"/>
      <c r="C6" s="337"/>
      <c r="D6" s="334"/>
      <c r="G6" s="88" t="s">
        <v>400</v>
      </c>
    </row>
    <row r="7" spans="2:7" s="334" customFormat="1" ht="54" customHeight="1" x14ac:dyDescent="0.2">
      <c r="B7" s="528" t="s">
        <v>107</v>
      </c>
      <c r="C7" s="528"/>
      <c r="D7" s="529" t="s">
        <v>401</v>
      </c>
      <c r="E7" s="530" t="s">
        <v>429</v>
      </c>
      <c r="F7" s="530"/>
      <c r="G7" s="530"/>
    </row>
    <row r="8" spans="2:7" s="334" customFormat="1" x14ac:dyDescent="0.2">
      <c r="B8" s="528"/>
      <c r="C8" s="528"/>
      <c r="D8" s="529"/>
      <c r="E8" s="530" t="s">
        <v>0</v>
      </c>
      <c r="F8" s="530"/>
      <c r="G8" s="530"/>
    </row>
    <row r="9" spans="2:7" x14ac:dyDescent="0.2">
      <c r="B9" s="528"/>
      <c r="C9" s="528"/>
      <c r="D9" s="529"/>
      <c r="E9" s="528" t="s">
        <v>402</v>
      </c>
      <c r="F9" s="531" t="s">
        <v>25</v>
      </c>
      <c r="G9" s="531"/>
    </row>
    <row r="10" spans="2:7" s="338" customFormat="1" ht="34.5" x14ac:dyDescent="0.2">
      <c r="B10" s="80" t="s">
        <v>108</v>
      </c>
      <c r="C10" s="80" t="s">
        <v>403</v>
      </c>
      <c r="D10" s="529"/>
      <c r="E10" s="528"/>
      <c r="F10" s="80" t="s">
        <v>404</v>
      </c>
      <c r="G10" s="80" t="s">
        <v>405</v>
      </c>
    </row>
    <row r="11" spans="2:7" s="339" customFormat="1" x14ac:dyDescent="0.2">
      <c r="B11" s="10"/>
      <c r="C11" s="10"/>
      <c r="D11" s="10" t="s">
        <v>406</v>
      </c>
      <c r="E11" s="57">
        <f>E13+E14</f>
        <v>-239900</v>
      </c>
      <c r="F11" s="74">
        <f>F13</f>
        <v>0</v>
      </c>
      <c r="G11" s="57">
        <f>G13+G14</f>
        <v>-239900</v>
      </c>
    </row>
    <row r="12" spans="2:7" s="96" customFormat="1" x14ac:dyDescent="0.2">
      <c r="B12" s="95"/>
      <c r="C12" s="95"/>
      <c r="D12" s="95" t="s">
        <v>25</v>
      </c>
      <c r="E12" s="340"/>
      <c r="F12" s="341"/>
      <c r="G12" s="340"/>
    </row>
    <row r="13" spans="2:7" s="87" customFormat="1" x14ac:dyDescent="0.2">
      <c r="B13" s="303"/>
      <c r="C13" s="303"/>
      <c r="D13" s="10" t="s">
        <v>180</v>
      </c>
      <c r="E13" s="57">
        <f>F13+G13</f>
        <v>-162000</v>
      </c>
      <c r="F13" s="74">
        <f>F15</f>
        <v>0</v>
      </c>
      <c r="G13" s="57">
        <f>G36</f>
        <v>-162000</v>
      </c>
    </row>
    <row r="14" spans="2:7" s="87" customFormat="1" x14ac:dyDescent="0.2">
      <c r="B14" s="303"/>
      <c r="C14" s="303"/>
      <c r="D14" s="10" t="s">
        <v>49</v>
      </c>
      <c r="E14" s="57">
        <f>F14+G14</f>
        <v>-77900</v>
      </c>
      <c r="F14" s="74"/>
      <c r="G14" s="57">
        <f>G18</f>
        <v>-77900</v>
      </c>
    </row>
    <row r="15" spans="2:7" s="344" customFormat="1" ht="34.5" x14ac:dyDescent="0.2">
      <c r="B15" s="10"/>
      <c r="C15" s="10"/>
      <c r="D15" s="10" t="s">
        <v>152</v>
      </c>
      <c r="E15" s="57">
        <f>F15+G15</f>
        <v>-239900</v>
      </c>
      <c r="F15" s="74">
        <f>F29</f>
        <v>0</v>
      </c>
      <c r="G15" s="57">
        <f>G29+G18</f>
        <v>-239900</v>
      </c>
    </row>
    <row r="16" spans="2:7" x14ac:dyDescent="0.2">
      <c r="B16" s="81">
        <v>1004</v>
      </c>
      <c r="C16" s="81"/>
      <c r="D16" s="342" t="s">
        <v>414</v>
      </c>
      <c r="E16" s="46">
        <f>+F16+G16</f>
        <v>-77900</v>
      </c>
      <c r="F16" s="46">
        <f>F18</f>
        <v>0</v>
      </c>
      <c r="G16" s="46">
        <f>G18</f>
        <v>-77900</v>
      </c>
    </row>
    <row r="17" spans="2:7" x14ac:dyDescent="0.2">
      <c r="B17" s="6"/>
      <c r="C17" s="6"/>
      <c r="D17" s="95" t="s">
        <v>25</v>
      </c>
      <c r="E17" s="47"/>
      <c r="F17" s="47"/>
      <c r="G17" s="47"/>
    </row>
    <row r="18" spans="2:7" s="344" customFormat="1" ht="82.5" x14ac:dyDescent="0.2">
      <c r="B18" s="10"/>
      <c r="C18" s="343" t="s">
        <v>415</v>
      </c>
      <c r="D18" s="343" t="s">
        <v>416</v>
      </c>
      <c r="E18" s="97">
        <f>F18+G18</f>
        <v>-77900</v>
      </c>
      <c r="F18" s="97">
        <f>F20</f>
        <v>0</v>
      </c>
      <c r="G18" s="97">
        <f>G20</f>
        <v>-77900</v>
      </c>
    </row>
    <row r="19" spans="2:7" x14ac:dyDescent="0.2">
      <c r="B19" s="6"/>
      <c r="C19" s="345"/>
      <c r="D19" s="345" t="s">
        <v>27</v>
      </c>
      <c r="E19" s="47"/>
      <c r="F19" s="47"/>
      <c r="G19" s="47"/>
    </row>
    <row r="20" spans="2:7" ht="33" x14ac:dyDescent="0.2">
      <c r="B20" s="6"/>
      <c r="C20" s="345"/>
      <c r="D20" s="346" t="s">
        <v>417</v>
      </c>
      <c r="E20" s="47">
        <f>F20+G20</f>
        <v>-77900</v>
      </c>
      <c r="F20" s="47">
        <f>F22</f>
        <v>0</v>
      </c>
      <c r="G20" s="47">
        <f>G22</f>
        <v>-77900</v>
      </c>
    </row>
    <row r="21" spans="2:7" ht="33" x14ac:dyDescent="0.2">
      <c r="B21" s="6"/>
      <c r="C21" s="345"/>
      <c r="D21" s="345" t="s">
        <v>28</v>
      </c>
      <c r="E21" s="47"/>
      <c r="F21" s="47"/>
      <c r="G21" s="47"/>
    </row>
    <row r="22" spans="2:7" x14ac:dyDescent="0.2">
      <c r="B22" s="6"/>
      <c r="C22" s="345"/>
      <c r="D22" s="84" t="s">
        <v>24</v>
      </c>
      <c r="E22" s="71">
        <f t="shared" ref="E22:E27" si="0">F22+G22</f>
        <v>-77900</v>
      </c>
      <c r="F22" s="71">
        <f>+F23</f>
        <v>0</v>
      </c>
      <c r="G22" s="71">
        <f>+G23</f>
        <v>-77900</v>
      </c>
    </row>
    <row r="23" spans="2:7" x14ac:dyDescent="0.2">
      <c r="B23" s="6"/>
      <c r="C23" s="345"/>
      <c r="D23" s="84" t="s">
        <v>49</v>
      </c>
      <c r="E23" s="71">
        <f t="shared" si="0"/>
        <v>-77900</v>
      </c>
      <c r="F23" s="71">
        <f>+F27</f>
        <v>0</v>
      </c>
      <c r="G23" s="71">
        <f>+G27+G24</f>
        <v>-77900</v>
      </c>
    </row>
    <row r="24" spans="2:7" x14ac:dyDescent="0.2">
      <c r="B24" s="6"/>
      <c r="C24" s="322"/>
      <c r="D24" s="84" t="s">
        <v>104</v>
      </c>
      <c r="E24" s="71">
        <f t="shared" si="0"/>
        <v>-20000</v>
      </c>
      <c r="F24" s="71">
        <f>+F25</f>
        <v>0</v>
      </c>
      <c r="G24" s="71">
        <f>+G25</f>
        <v>-20000</v>
      </c>
    </row>
    <row r="25" spans="2:7" ht="21.75" customHeight="1" x14ac:dyDescent="0.2">
      <c r="B25" s="6"/>
      <c r="C25" s="322"/>
      <c r="D25" s="84" t="s">
        <v>499</v>
      </c>
      <c r="E25" s="71">
        <f>F25+G25</f>
        <v>-20000</v>
      </c>
      <c r="F25" s="71">
        <f>F26</f>
        <v>0</v>
      </c>
      <c r="G25" s="71">
        <f>+G26</f>
        <v>-20000</v>
      </c>
    </row>
    <row r="26" spans="2:7" x14ac:dyDescent="0.2">
      <c r="B26" s="84"/>
      <c r="C26" s="295"/>
      <c r="D26" s="84" t="s">
        <v>500</v>
      </c>
      <c r="E26" s="71">
        <f>+F26+G26</f>
        <v>-20000</v>
      </c>
      <c r="F26" s="71">
        <f>F27</f>
        <v>0</v>
      </c>
      <c r="G26" s="71">
        <v>-20000</v>
      </c>
    </row>
    <row r="27" spans="2:7" x14ac:dyDescent="0.2">
      <c r="B27" s="84"/>
      <c r="C27" s="295"/>
      <c r="D27" s="84" t="s">
        <v>384</v>
      </c>
      <c r="E27" s="71">
        <f t="shared" si="0"/>
        <v>-57900</v>
      </c>
      <c r="F27" s="71">
        <f>+F28</f>
        <v>0</v>
      </c>
      <c r="G27" s="71">
        <f>+G28</f>
        <v>-57900</v>
      </c>
    </row>
    <row r="28" spans="2:7" x14ac:dyDescent="0.2">
      <c r="B28" s="84"/>
      <c r="C28" s="295"/>
      <c r="D28" s="84" t="s">
        <v>424</v>
      </c>
      <c r="E28" s="71">
        <f>F28+G28</f>
        <v>-57900</v>
      </c>
      <c r="F28" s="71">
        <v>0</v>
      </c>
      <c r="G28" s="71">
        <v>-57900</v>
      </c>
    </row>
    <row r="29" spans="2:7" ht="18" customHeight="1" x14ac:dyDescent="0.2">
      <c r="B29" s="342">
        <v>1049</v>
      </c>
      <c r="C29" s="33"/>
      <c r="D29" s="342" t="s">
        <v>81</v>
      </c>
      <c r="E29" s="73">
        <f>E31</f>
        <v>-162000</v>
      </c>
      <c r="F29" s="73">
        <f>F31</f>
        <v>0</v>
      </c>
      <c r="G29" s="73">
        <f>G31</f>
        <v>-162000</v>
      </c>
    </row>
    <row r="30" spans="2:7" x14ac:dyDescent="0.2">
      <c r="B30" s="95"/>
      <c r="C30" s="95"/>
      <c r="D30" s="95" t="s">
        <v>25</v>
      </c>
      <c r="E30" s="45"/>
      <c r="F30" s="45"/>
      <c r="G30" s="45"/>
    </row>
    <row r="31" spans="2:7" s="344" customFormat="1" ht="33" x14ac:dyDescent="0.2">
      <c r="B31" s="92"/>
      <c r="C31" s="345" t="s">
        <v>396</v>
      </c>
      <c r="D31" s="345" t="s">
        <v>432</v>
      </c>
      <c r="E31" s="13">
        <f>+E33</f>
        <v>-162000</v>
      </c>
      <c r="F31" s="13">
        <f>+F33</f>
        <v>0</v>
      </c>
      <c r="G31" s="13">
        <f>+G33</f>
        <v>-162000</v>
      </c>
    </row>
    <row r="32" spans="2:7" x14ac:dyDescent="0.2">
      <c r="B32" s="292"/>
      <c r="C32" s="345"/>
      <c r="D32" s="345" t="s">
        <v>27</v>
      </c>
      <c r="E32" s="13"/>
      <c r="F32" s="13"/>
      <c r="G32" s="13"/>
    </row>
    <row r="33" spans="2:7" ht="33" x14ac:dyDescent="0.2">
      <c r="B33" s="292"/>
      <c r="C33" s="345"/>
      <c r="D33" s="346" t="s">
        <v>48</v>
      </c>
      <c r="E33" s="13">
        <f>+E35</f>
        <v>-162000</v>
      </c>
      <c r="F33" s="13">
        <f>+F35</f>
        <v>0</v>
      </c>
      <c r="G33" s="13">
        <f>+G35</f>
        <v>-162000</v>
      </c>
    </row>
    <row r="34" spans="2:7" ht="33" x14ac:dyDescent="0.2">
      <c r="B34" s="292"/>
      <c r="C34" s="345"/>
      <c r="D34" s="345" t="s">
        <v>28</v>
      </c>
      <c r="E34" s="13"/>
      <c r="F34" s="13"/>
      <c r="G34" s="13"/>
    </row>
    <row r="35" spans="2:7" x14ac:dyDescent="0.2">
      <c r="B35" s="292"/>
      <c r="C35" s="345"/>
      <c r="D35" s="345" t="s">
        <v>24</v>
      </c>
      <c r="E35" s="13">
        <f t="shared" ref="E35:G38" si="1">+E36</f>
        <v>-162000</v>
      </c>
      <c r="F35" s="13">
        <f t="shared" si="1"/>
        <v>0</v>
      </c>
      <c r="G35" s="13">
        <f t="shared" si="1"/>
        <v>-162000</v>
      </c>
    </row>
    <row r="36" spans="2:7" x14ac:dyDescent="0.2">
      <c r="B36" s="292"/>
      <c r="C36" s="345"/>
      <c r="D36" s="345" t="s">
        <v>180</v>
      </c>
      <c r="E36" s="13">
        <f t="shared" si="1"/>
        <v>-162000</v>
      </c>
      <c r="F36" s="13">
        <f t="shared" si="1"/>
        <v>0</v>
      </c>
      <c r="G36" s="13">
        <f t="shared" si="1"/>
        <v>-162000</v>
      </c>
    </row>
    <row r="37" spans="2:7" x14ac:dyDescent="0.2">
      <c r="B37" s="292"/>
      <c r="C37" s="6"/>
      <c r="D37" s="6" t="s">
        <v>181</v>
      </c>
      <c r="E37" s="13">
        <f t="shared" si="1"/>
        <v>-162000</v>
      </c>
      <c r="F37" s="13">
        <f t="shared" si="1"/>
        <v>0</v>
      </c>
      <c r="G37" s="13">
        <f t="shared" si="1"/>
        <v>-162000</v>
      </c>
    </row>
    <row r="38" spans="2:7" x14ac:dyDescent="0.2">
      <c r="B38" s="292"/>
      <c r="C38" s="6"/>
      <c r="D38" s="6" t="s">
        <v>398</v>
      </c>
      <c r="E38" s="13">
        <f t="shared" si="1"/>
        <v>-162000</v>
      </c>
      <c r="F38" s="13">
        <f t="shared" si="1"/>
        <v>0</v>
      </c>
      <c r="G38" s="13">
        <f t="shared" si="1"/>
        <v>-162000</v>
      </c>
    </row>
    <row r="39" spans="2:7" x14ac:dyDescent="0.2">
      <c r="B39" s="292"/>
      <c r="C39" s="6"/>
      <c r="D39" s="6" t="s">
        <v>399</v>
      </c>
      <c r="E39" s="13">
        <f>+F39+G39</f>
        <v>-162000</v>
      </c>
      <c r="F39" s="13">
        <v>0</v>
      </c>
      <c r="G39" s="13">
        <v>-162000</v>
      </c>
    </row>
    <row r="40" spans="2:7" x14ac:dyDescent="0.2">
      <c r="B40" s="335"/>
      <c r="C40" s="335"/>
    </row>
    <row r="41" spans="2:7" x14ac:dyDescent="0.2">
      <c r="B41" s="335"/>
      <c r="C41" s="335"/>
    </row>
    <row r="42" spans="2:7" x14ac:dyDescent="0.2">
      <c r="B42" s="335"/>
      <c r="C42" s="335"/>
    </row>
    <row r="43" spans="2:7" x14ac:dyDescent="0.2">
      <c r="B43" s="335"/>
      <c r="C43" s="335"/>
    </row>
    <row r="44" spans="2:7" x14ac:dyDescent="0.2">
      <c r="B44" s="335"/>
      <c r="C44" s="335"/>
    </row>
    <row r="45" spans="2:7" x14ac:dyDescent="0.2">
      <c r="B45" s="335"/>
      <c r="C45" s="335"/>
    </row>
    <row r="46" spans="2:7" x14ac:dyDescent="0.2">
      <c r="B46" s="335"/>
      <c r="C46" s="335"/>
    </row>
    <row r="47" spans="2:7" x14ac:dyDescent="0.2">
      <c r="B47" s="335"/>
      <c r="C47" s="335"/>
    </row>
    <row r="48" spans="2:7" x14ac:dyDescent="0.2">
      <c r="B48" s="335"/>
      <c r="C48" s="335"/>
    </row>
    <row r="49" s="335" customFormat="1" x14ac:dyDescent="0.2"/>
    <row r="50" s="335" customFormat="1" x14ac:dyDescent="0.2"/>
  </sheetData>
  <mergeCells count="8">
    <mergeCell ref="B4:D4"/>
    <mergeCell ref="B5:G5"/>
    <mergeCell ref="B7:C9"/>
    <mergeCell ref="D7:D10"/>
    <mergeCell ref="E7:G7"/>
    <mergeCell ref="E8:G8"/>
    <mergeCell ref="E9:E10"/>
    <mergeCell ref="F9:G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39AC0-A31E-4C3E-B887-C6EED08125FD}">
  <dimension ref="A1:F35"/>
  <sheetViews>
    <sheetView topLeftCell="A4" workbookViewId="0">
      <selection activeCell="A18" sqref="A18:XFD18"/>
    </sheetView>
  </sheetViews>
  <sheetFormatPr defaultRowHeight="17.25" x14ac:dyDescent="0.3"/>
  <cols>
    <col min="1" max="1" width="10" style="289" customWidth="1"/>
    <col min="2" max="2" width="13.42578125" style="289" customWidth="1"/>
    <col min="3" max="3" width="62.28515625" style="89" customWidth="1"/>
    <col min="4" max="4" width="20.140625" style="89" customWidth="1"/>
    <col min="5" max="5" width="22.28515625" style="89" customWidth="1"/>
    <col min="6" max="6" width="25.28515625" style="89" customWidth="1"/>
    <col min="7" max="7" width="12.85546875" style="89" bestFit="1" customWidth="1"/>
    <col min="8" max="16384" width="9.140625" style="89"/>
  </cols>
  <sheetData>
    <row r="1" spans="1:6" x14ac:dyDescent="0.3">
      <c r="A1" s="532" t="s">
        <v>506</v>
      </c>
      <c r="B1" s="532"/>
      <c r="C1" s="532"/>
      <c r="D1" s="532"/>
      <c r="E1" s="532"/>
      <c r="F1" s="532"/>
    </row>
    <row r="2" spans="1:6" x14ac:dyDescent="0.3">
      <c r="A2" s="532" t="s">
        <v>513</v>
      </c>
      <c r="B2" s="532"/>
      <c r="C2" s="532"/>
      <c r="D2" s="532"/>
      <c r="E2" s="532"/>
      <c r="F2" s="532"/>
    </row>
    <row r="3" spans="1:6" x14ac:dyDescent="0.3">
      <c r="A3" s="532" t="s">
        <v>514</v>
      </c>
      <c r="B3" s="532"/>
      <c r="C3" s="532"/>
      <c r="D3" s="532"/>
      <c r="E3" s="532"/>
      <c r="F3" s="532"/>
    </row>
    <row r="5" spans="1:6" ht="70.5" customHeight="1" x14ac:dyDescent="0.3">
      <c r="A5" s="533" t="s">
        <v>529</v>
      </c>
      <c r="B5" s="533"/>
      <c r="C5" s="533"/>
      <c r="D5" s="533"/>
      <c r="E5" s="533"/>
      <c r="F5" s="533"/>
    </row>
    <row r="6" spans="1:6" x14ac:dyDescent="0.3">
      <c r="A6" s="31"/>
      <c r="B6" s="31"/>
      <c r="C6" s="31"/>
      <c r="D6" s="31"/>
      <c r="F6" s="31"/>
    </row>
    <row r="7" spans="1:6" x14ac:dyDescent="0.3">
      <c r="A7" s="31"/>
      <c r="B7" s="31"/>
      <c r="C7" s="31"/>
      <c r="D7" s="31"/>
      <c r="E7" s="31"/>
      <c r="F7" s="88" t="s">
        <v>361</v>
      </c>
    </row>
    <row r="8" spans="1:6" ht="48" customHeight="1" x14ac:dyDescent="0.3">
      <c r="A8" s="534" t="s">
        <v>107</v>
      </c>
      <c r="B8" s="534"/>
      <c r="C8" s="534" t="s">
        <v>515</v>
      </c>
      <c r="D8" s="535" t="s">
        <v>528</v>
      </c>
      <c r="E8" s="536"/>
      <c r="F8" s="537"/>
    </row>
    <row r="9" spans="1:6" ht="15" customHeight="1" x14ac:dyDescent="0.3">
      <c r="A9" s="534"/>
      <c r="B9" s="534"/>
      <c r="C9" s="534"/>
      <c r="D9" s="538" t="s">
        <v>516</v>
      </c>
      <c r="E9" s="538"/>
      <c r="F9" s="538"/>
    </row>
    <row r="10" spans="1:6" ht="17.25" customHeight="1" x14ac:dyDescent="0.3">
      <c r="A10" s="539" t="s">
        <v>11</v>
      </c>
      <c r="B10" s="539" t="s">
        <v>403</v>
      </c>
      <c r="C10" s="534"/>
      <c r="D10" s="542" t="s">
        <v>517</v>
      </c>
      <c r="E10" s="542" t="s">
        <v>146</v>
      </c>
      <c r="F10" s="542"/>
    </row>
    <row r="11" spans="1:6" ht="64.5" customHeight="1" x14ac:dyDescent="0.3">
      <c r="A11" s="539"/>
      <c r="B11" s="539"/>
      <c r="C11" s="534"/>
      <c r="D11" s="542"/>
      <c r="E11" s="252" t="s">
        <v>518</v>
      </c>
      <c r="F11" s="252" t="s">
        <v>519</v>
      </c>
    </row>
    <row r="12" spans="1:6" x14ac:dyDescent="0.3">
      <c r="A12" s="285"/>
      <c r="B12" s="285"/>
      <c r="C12" s="83" t="s">
        <v>406</v>
      </c>
      <c r="D12" s="286">
        <f>D14</f>
        <v>0</v>
      </c>
      <c r="E12" s="286">
        <f>E14</f>
        <v>0</v>
      </c>
      <c r="F12" s="286">
        <f>F14</f>
        <v>0</v>
      </c>
    </row>
    <row r="13" spans="1:6" x14ac:dyDescent="0.3">
      <c r="A13" s="285"/>
      <c r="B13" s="285"/>
      <c r="C13" s="84" t="s">
        <v>25</v>
      </c>
      <c r="D13" s="287"/>
      <c r="E13" s="288"/>
      <c r="F13" s="288"/>
    </row>
    <row r="14" spans="1:6" x14ac:dyDescent="0.3">
      <c r="A14" s="285"/>
      <c r="B14" s="285"/>
      <c r="C14" s="83" t="s">
        <v>180</v>
      </c>
      <c r="D14" s="286">
        <f t="shared" ref="D14:F15" si="0">D15</f>
        <v>0</v>
      </c>
      <c r="E14" s="286">
        <f t="shared" si="0"/>
        <v>0</v>
      </c>
      <c r="F14" s="286">
        <f t="shared" si="0"/>
        <v>0</v>
      </c>
    </row>
    <row r="15" spans="1:6" ht="37.5" customHeight="1" x14ac:dyDescent="0.3">
      <c r="A15" s="285"/>
      <c r="B15" s="285"/>
      <c r="C15" s="83" t="s">
        <v>48</v>
      </c>
      <c r="D15" s="286">
        <f t="shared" si="0"/>
        <v>0</v>
      </c>
      <c r="E15" s="286">
        <f t="shared" si="0"/>
        <v>0</v>
      </c>
      <c r="F15" s="286">
        <f t="shared" si="0"/>
        <v>0</v>
      </c>
    </row>
    <row r="16" spans="1:6" s="85" customFormat="1" x14ac:dyDescent="0.3">
      <c r="A16" s="83" t="s">
        <v>521</v>
      </c>
      <c r="B16" s="83"/>
      <c r="C16" s="83" t="s">
        <v>522</v>
      </c>
      <c r="D16" s="286">
        <f>D18</f>
        <v>0</v>
      </c>
      <c r="E16" s="286">
        <f>E18</f>
        <v>0</v>
      </c>
      <c r="F16" s="286">
        <f>F18</f>
        <v>0</v>
      </c>
    </row>
    <row r="17" spans="1:6" x14ac:dyDescent="0.3">
      <c r="A17" s="84"/>
      <c r="B17" s="84"/>
      <c r="C17" s="84" t="s">
        <v>25</v>
      </c>
      <c r="D17" s="286"/>
      <c r="E17" s="286"/>
      <c r="F17" s="286"/>
    </row>
    <row r="18" spans="1:6" s="85" customFormat="1" ht="69" x14ac:dyDescent="0.3">
      <c r="A18" s="83"/>
      <c r="B18" s="83" t="s">
        <v>523</v>
      </c>
      <c r="C18" s="83" t="s">
        <v>524</v>
      </c>
      <c r="D18" s="286">
        <f t="shared" ref="D18:D24" si="1">E18+F18</f>
        <v>0</v>
      </c>
      <c r="E18" s="286">
        <f>E20</f>
        <v>0</v>
      </c>
      <c r="F18" s="286">
        <f>F20</f>
        <v>0</v>
      </c>
    </row>
    <row r="19" spans="1:6" x14ac:dyDescent="0.3">
      <c r="A19" s="84"/>
      <c r="B19" s="84"/>
      <c r="C19" s="84" t="s">
        <v>27</v>
      </c>
      <c r="D19" s="286"/>
      <c r="E19" s="286"/>
      <c r="F19" s="286"/>
    </row>
    <row r="20" spans="1:6" ht="34.5" x14ac:dyDescent="0.3">
      <c r="A20" s="84"/>
      <c r="B20" s="84"/>
      <c r="C20" s="111" t="s">
        <v>48</v>
      </c>
      <c r="D20" s="286">
        <f t="shared" si="1"/>
        <v>0</v>
      </c>
      <c r="E20" s="286">
        <f>E22</f>
        <v>0</v>
      </c>
      <c r="F20" s="286">
        <f>F22</f>
        <v>0</v>
      </c>
    </row>
    <row r="21" spans="1:6" ht="34.5" x14ac:dyDescent="0.3">
      <c r="A21" s="84"/>
      <c r="B21" s="84"/>
      <c r="C21" s="84" t="s">
        <v>28</v>
      </c>
      <c r="D21" s="286"/>
      <c r="E21" s="286"/>
      <c r="F21" s="286"/>
    </row>
    <row r="22" spans="1:6" x14ac:dyDescent="0.3">
      <c r="A22" s="84"/>
      <c r="B22" s="84"/>
      <c r="C22" s="84" t="s">
        <v>24</v>
      </c>
      <c r="D22" s="286">
        <f t="shared" si="1"/>
        <v>0</v>
      </c>
      <c r="E22" s="286">
        <f>E23</f>
        <v>0</v>
      </c>
      <c r="F22" s="286">
        <f>F23</f>
        <v>0</v>
      </c>
    </row>
    <row r="23" spans="1:6" x14ac:dyDescent="0.3">
      <c r="A23" s="84"/>
      <c r="B23" s="84"/>
      <c r="C23" s="84" t="s">
        <v>180</v>
      </c>
      <c r="D23" s="286">
        <f t="shared" si="1"/>
        <v>0</v>
      </c>
      <c r="E23" s="286">
        <f>E24</f>
        <v>0</v>
      </c>
      <c r="F23" s="286">
        <f>F24</f>
        <v>0</v>
      </c>
    </row>
    <row r="24" spans="1:6" x14ac:dyDescent="0.3">
      <c r="A24" s="84"/>
      <c r="B24" s="84"/>
      <c r="C24" s="84" t="s">
        <v>181</v>
      </c>
      <c r="D24" s="286">
        <f t="shared" si="1"/>
        <v>0</v>
      </c>
      <c r="E24" s="286">
        <f>E27</f>
        <v>0</v>
      </c>
      <c r="F24" s="286">
        <f>F27+F25</f>
        <v>0</v>
      </c>
    </row>
    <row r="25" spans="1:6" x14ac:dyDescent="0.3">
      <c r="A25" s="543"/>
      <c r="B25" s="544"/>
      <c r="C25" s="200" t="s">
        <v>182</v>
      </c>
      <c r="D25" s="286">
        <f>+E25+F25</f>
        <v>112000</v>
      </c>
      <c r="E25" s="286">
        <f>+E26</f>
        <v>0</v>
      </c>
      <c r="F25" s="286">
        <f>+F26</f>
        <v>112000</v>
      </c>
    </row>
    <row r="26" spans="1:6" x14ac:dyDescent="0.3">
      <c r="A26" s="543"/>
      <c r="B26" s="544"/>
      <c r="C26" s="200" t="s">
        <v>183</v>
      </c>
      <c r="D26" s="286">
        <f>+E26+F26</f>
        <v>112000</v>
      </c>
      <c r="E26" s="286">
        <v>0</v>
      </c>
      <c r="F26" s="286">
        <f>-F27</f>
        <v>112000</v>
      </c>
    </row>
    <row r="27" spans="1:6" x14ac:dyDescent="0.3">
      <c r="A27" s="84"/>
      <c r="B27" s="84"/>
      <c r="C27" s="84" t="s">
        <v>520</v>
      </c>
      <c r="D27" s="286">
        <f>E27+F27</f>
        <v>-112000</v>
      </c>
      <c r="E27" s="286">
        <f>E28</f>
        <v>0</v>
      </c>
      <c r="F27" s="286">
        <f>F28</f>
        <v>-112000</v>
      </c>
    </row>
    <row r="28" spans="1:6" x14ac:dyDescent="0.3">
      <c r="A28" s="84"/>
      <c r="B28" s="84"/>
      <c r="C28" s="84" t="s">
        <v>525</v>
      </c>
      <c r="D28" s="286">
        <f>E28+F28</f>
        <v>-112000</v>
      </c>
      <c r="E28" s="286">
        <v>0</v>
      </c>
      <c r="F28" s="286">
        <v>-112000</v>
      </c>
    </row>
    <row r="29" spans="1:6" x14ac:dyDescent="0.3">
      <c r="A29" s="18"/>
      <c r="B29" s="290"/>
      <c r="C29" s="96"/>
      <c r="D29" s="291"/>
      <c r="E29" s="291"/>
      <c r="F29" s="291"/>
    </row>
    <row r="30" spans="1:6" x14ac:dyDescent="0.3">
      <c r="A30" s="18"/>
      <c r="B30" s="290"/>
      <c r="C30" s="96"/>
      <c r="D30" s="291"/>
      <c r="E30" s="291"/>
      <c r="F30" s="291"/>
    </row>
    <row r="31" spans="1:6" x14ac:dyDescent="0.3">
      <c r="A31" s="18"/>
      <c r="B31" s="290"/>
      <c r="C31" s="96"/>
      <c r="D31" s="291"/>
      <c r="E31" s="291"/>
      <c r="F31" s="291"/>
    </row>
    <row r="34" spans="2:5" ht="15" customHeight="1" x14ac:dyDescent="0.3">
      <c r="B34" s="284"/>
      <c r="C34" s="540" t="s">
        <v>526</v>
      </c>
      <c r="D34" s="541" t="s">
        <v>527</v>
      </c>
      <c r="E34" s="541"/>
    </row>
    <row r="35" spans="2:5" ht="32.25" customHeight="1" x14ac:dyDescent="0.3">
      <c r="B35" s="284"/>
      <c r="C35" s="540"/>
      <c r="D35" s="541"/>
      <c r="E35" s="541"/>
    </row>
  </sheetData>
  <mergeCells count="16">
    <mergeCell ref="C34:C35"/>
    <mergeCell ref="D34:E35"/>
    <mergeCell ref="D10:D11"/>
    <mergeCell ref="E10:F10"/>
    <mergeCell ref="A25:A26"/>
    <mergeCell ref="B25:B26"/>
    <mergeCell ref="A1:F1"/>
    <mergeCell ref="A2:F2"/>
    <mergeCell ref="A3:F3"/>
    <mergeCell ref="A5:F5"/>
    <mergeCell ref="A8:B9"/>
    <mergeCell ref="C8:C11"/>
    <mergeCell ref="D8:F8"/>
    <mergeCell ref="D9:F9"/>
    <mergeCell ref="A10:A11"/>
    <mergeCell ref="B10:B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592BF-FE96-44EA-A068-9A82EFFE64C4}">
  <dimension ref="A1:I35"/>
  <sheetViews>
    <sheetView workbookViewId="0">
      <selection activeCell="A19" sqref="A1:XFD1048576"/>
    </sheetView>
  </sheetViews>
  <sheetFormatPr defaultRowHeight="17.25" x14ac:dyDescent="0.3"/>
  <cols>
    <col min="1" max="1" width="7.28515625" style="1" customWidth="1"/>
    <col min="2" max="2" width="12" style="1" customWidth="1"/>
    <col min="3" max="3" width="15.7109375" style="1" customWidth="1"/>
    <col min="4" max="4" width="68.140625" style="347" customWidth="1"/>
    <col min="5" max="5" width="30" style="365" customWidth="1"/>
    <col min="6" max="6" width="21" style="1" customWidth="1"/>
    <col min="7" max="7" width="19.85546875" style="1" customWidth="1"/>
    <col min="8" max="8" width="17.85546875" style="1" customWidth="1"/>
    <col min="9" max="9" width="18.5703125" style="1" customWidth="1"/>
    <col min="10" max="256" width="9.140625" style="1"/>
    <col min="257" max="257" width="7.28515625" style="1" customWidth="1"/>
    <col min="258" max="258" width="12" style="1" customWidth="1"/>
    <col min="259" max="259" width="11.85546875" style="1" customWidth="1"/>
    <col min="260" max="260" width="64.28515625" style="1" customWidth="1"/>
    <col min="261" max="261" width="16.85546875" style="1" customWidth="1"/>
    <col min="262" max="262" width="17.7109375" style="1" customWidth="1"/>
    <col min="263" max="263" width="12.85546875" style="1" customWidth="1"/>
    <col min="264" max="264" width="14.140625" style="1" customWidth="1"/>
    <col min="265" max="265" width="10.7109375" style="1" customWidth="1"/>
    <col min="266" max="512" width="9.140625" style="1"/>
    <col min="513" max="513" width="7.28515625" style="1" customWidth="1"/>
    <col min="514" max="514" width="12" style="1" customWidth="1"/>
    <col min="515" max="515" width="11.85546875" style="1" customWidth="1"/>
    <col min="516" max="516" width="64.28515625" style="1" customWidth="1"/>
    <col min="517" max="517" width="16.85546875" style="1" customWidth="1"/>
    <col min="518" max="518" width="17.7109375" style="1" customWidth="1"/>
    <col min="519" max="519" width="12.85546875" style="1" customWidth="1"/>
    <col min="520" max="520" width="14.140625" style="1" customWidth="1"/>
    <col min="521" max="521" width="10.7109375" style="1" customWidth="1"/>
    <col min="522" max="768" width="9.140625" style="1"/>
    <col min="769" max="769" width="7.28515625" style="1" customWidth="1"/>
    <col min="770" max="770" width="12" style="1" customWidth="1"/>
    <col min="771" max="771" width="11.85546875" style="1" customWidth="1"/>
    <col min="772" max="772" width="64.28515625" style="1" customWidth="1"/>
    <col min="773" max="773" width="16.85546875" style="1" customWidth="1"/>
    <col min="774" max="774" width="17.7109375" style="1" customWidth="1"/>
    <col min="775" max="775" width="12.85546875" style="1" customWidth="1"/>
    <col min="776" max="776" width="14.140625" style="1" customWidth="1"/>
    <col min="777" max="777" width="10.7109375" style="1" customWidth="1"/>
    <col min="778" max="1024" width="9.140625" style="1"/>
    <col min="1025" max="1025" width="7.28515625" style="1" customWidth="1"/>
    <col min="1026" max="1026" width="12" style="1" customWidth="1"/>
    <col min="1027" max="1027" width="11.85546875" style="1" customWidth="1"/>
    <col min="1028" max="1028" width="64.28515625" style="1" customWidth="1"/>
    <col min="1029" max="1029" width="16.85546875" style="1" customWidth="1"/>
    <col min="1030" max="1030" width="17.7109375" style="1" customWidth="1"/>
    <col min="1031" max="1031" width="12.85546875" style="1" customWidth="1"/>
    <col min="1032" max="1032" width="14.140625" style="1" customWidth="1"/>
    <col min="1033" max="1033" width="10.7109375" style="1" customWidth="1"/>
    <col min="1034" max="1280" width="9.140625" style="1"/>
    <col min="1281" max="1281" width="7.28515625" style="1" customWidth="1"/>
    <col min="1282" max="1282" width="12" style="1" customWidth="1"/>
    <col min="1283" max="1283" width="11.85546875" style="1" customWidth="1"/>
    <col min="1284" max="1284" width="64.28515625" style="1" customWidth="1"/>
    <col min="1285" max="1285" width="16.85546875" style="1" customWidth="1"/>
    <col min="1286" max="1286" width="17.7109375" style="1" customWidth="1"/>
    <col min="1287" max="1287" width="12.85546875" style="1" customWidth="1"/>
    <col min="1288" max="1288" width="14.140625" style="1" customWidth="1"/>
    <col min="1289" max="1289" width="10.7109375" style="1" customWidth="1"/>
    <col min="1290" max="1536" width="9.140625" style="1"/>
    <col min="1537" max="1537" width="7.28515625" style="1" customWidth="1"/>
    <col min="1538" max="1538" width="12" style="1" customWidth="1"/>
    <col min="1539" max="1539" width="11.85546875" style="1" customWidth="1"/>
    <col min="1540" max="1540" width="64.28515625" style="1" customWidth="1"/>
    <col min="1541" max="1541" width="16.85546875" style="1" customWidth="1"/>
    <col min="1542" max="1542" width="17.7109375" style="1" customWidth="1"/>
    <col min="1543" max="1543" width="12.85546875" style="1" customWidth="1"/>
    <col min="1544" max="1544" width="14.140625" style="1" customWidth="1"/>
    <col min="1545" max="1545" width="10.7109375" style="1" customWidth="1"/>
    <col min="1546" max="1792" width="9.140625" style="1"/>
    <col min="1793" max="1793" width="7.28515625" style="1" customWidth="1"/>
    <col min="1794" max="1794" width="12" style="1" customWidth="1"/>
    <col min="1795" max="1795" width="11.85546875" style="1" customWidth="1"/>
    <col min="1796" max="1796" width="64.28515625" style="1" customWidth="1"/>
    <col min="1797" max="1797" width="16.85546875" style="1" customWidth="1"/>
    <col min="1798" max="1798" width="17.7109375" style="1" customWidth="1"/>
    <col min="1799" max="1799" width="12.85546875" style="1" customWidth="1"/>
    <col min="1800" max="1800" width="14.140625" style="1" customWidth="1"/>
    <col min="1801" max="1801" width="10.7109375" style="1" customWidth="1"/>
    <col min="1802" max="2048" width="9.140625" style="1"/>
    <col min="2049" max="2049" width="7.28515625" style="1" customWidth="1"/>
    <col min="2050" max="2050" width="12" style="1" customWidth="1"/>
    <col min="2051" max="2051" width="11.85546875" style="1" customWidth="1"/>
    <col min="2052" max="2052" width="64.28515625" style="1" customWidth="1"/>
    <col min="2053" max="2053" width="16.85546875" style="1" customWidth="1"/>
    <col min="2054" max="2054" width="17.7109375" style="1" customWidth="1"/>
    <col min="2055" max="2055" width="12.85546875" style="1" customWidth="1"/>
    <col min="2056" max="2056" width="14.140625" style="1" customWidth="1"/>
    <col min="2057" max="2057" width="10.7109375" style="1" customWidth="1"/>
    <col min="2058" max="2304" width="9.140625" style="1"/>
    <col min="2305" max="2305" width="7.28515625" style="1" customWidth="1"/>
    <col min="2306" max="2306" width="12" style="1" customWidth="1"/>
    <col min="2307" max="2307" width="11.85546875" style="1" customWidth="1"/>
    <col min="2308" max="2308" width="64.28515625" style="1" customWidth="1"/>
    <col min="2309" max="2309" width="16.85546875" style="1" customWidth="1"/>
    <col min="2310" max="2310" width="17.7109375" style="1" customWidth="1"/>
    <col min="2311" max="2311" width="12.85546875" style="1" customWidth="1"/>
    <col min="2312" max="2312" width="14.140625" style="1" customWidth="1"/>
    <col min="2313" max="2313" width="10.7109375" style="1" customWidth="1"/>
    <col min="2314" max="2560" width="9.140625" style="1"/>
    <col min="2561" max="2561" width="7.28515625" style="1" customWidth="1"/>
    <col min="2562" max="2562" width="12" style="1" customWidth="1"/>
    <col min="2563" max="2563" width="11.85546875" style="1" customWidth="1"/>
    <col min="2564" max="2564" width="64.28515625" style="1" customWidth="1"/>
    <col min="2565" max="2565" width="16.85546875" style="1" customWidth="1"/>
    <col min="2566" max="2566" width="17.7109375" style="1" customWidth="1"/>
    <col min="2567" max="2567" width="12.85546875" style="1" customWidth="1"/>
    <col min="2568" max="2568" width="14.140625" style="1" customWidth="1"/>
    <col min="2569" max="2569" width="10.7109375" style="1" customWidth="1"/>
    <col min="2570" max="2816" width="9.140625" style="1"/>
    <col min="2817" max="2817" width="7.28515625" style="1" customWidth="1"/>
    <col min="2818" max="2818" width="12" style="1" customWidth="1"/>
    <col min="2819" max="2819" width="11.85546875" style="1" customWidth="1"/>
    <col min="2820" max="2820" width="64.28515625" style="1" customWidth="1"/>
    <col min="2821" max="2821" width="16.85546875" style="1" customWidth="1"/>
    <col min="2822" max="2822" width="17.7109375" style="1" customWidth="1"/>
    <col min="2823" max="2823" width="12.85546875" style="1" customWidth="1"/>
    <col min="2824" max="2824" width="14.140625" style="1" customWidth="1"/>
    <col min="2825" max="2825" width="10.7109375" style="1" customWidth="1"/>
    <col min="2826" max="3072" width="9.140625" style="1"/>
    <col min="3073" max="3073" width="7.28515625" style="1" customWidth="1"/>
    <col min="3074" max="3074" width="12" style="1" customWidth="1"/>
    <col min="3075" max="3075" width="11.85546875" style="1" customWidth="1"/>
    <col min="3076" max="3076" width="64.28515625" style="1" customWidth="1"/>
    <col min="3077" max="3077" width="16.85546875" style="1" customWidth="1"/>
    <col min="3078" max="3078" width="17.7109375" style="1" customWidth="1"/>
    <col min="3079" max="3079" width="12.85546875" style="1" customWidth="1"/>
    <col min="3080" max="3080" width="14.140625" style="1" customWidth="1"/>
    <col min="3081" max="3081" width="10.7109375" style="1" customWidth="1"/>
    <col min="3082" max="3328" width="9.140625" style="1"/>
    <col min="3329" max="3329" width="7.28515625" style="1" customWidth="1"/>
    <col min="3330" max="3330" width="12" style="1" customWidth="1"/>
    <col min="3331" max="3331" width="11.85546875" style="1" customWidth="1"/>
    <col min="3332" max="3332" width="64.28515625" style="1" customWidth="1"/>
    <col min="3333" max="3333" width="16.85546875" style="1" customWidth="1"/>
    <col min="3334" max="3334" width="17.7109375" style="1" customWidth="1"/>
    <col min="3335" max="3335" width="12.85546875" style="1" customWidth="1"/>
    <col min="3336" max="3336" width="14.140625" style="1" customWidth="1"/>
    <col min="3337" max="3337" width="10.7109375" style="1" customWidth="1"/>
    <col min="3338" max="3584" width="9.140625" style="1"/>
    <col min="3585" max="3585" width="7.28515625" style="1" customWidth="1"/>
    <col min="3586" max="3586" width="12" style="1" customWidth="1"/>
    <col min="3587" max="3587" width="11.85546875" style="1" customWidth="1"/>
    <col min="3588" max="3588" width="64.28515625" style="1" customWidth="1"/>
    <col min="3589" max="3589" width="16.85546875" style="1" customWidth="1"/>
    <col min="3590" max="3590" width="17.7109375" style="1" customWidth="1"/>
    <col min="3591" max="3591" width="12.85546875" style="1" customWidth="1"/>
    <col min="3592" max="3592" width="14.140625" style="1" customWidth="1"/>
    <col min="3593" max="3593" width="10.7109375" style="1" customWidth="1"/>
    <col min="3594" max="3840" width="9.140625" style="1"/>
    <col min="3841" max="3841" width="7.28515625" style="1" customWidth="1"/>
    <col min="3842" max="3842" width="12" style="1" customWidth="1"/>
    <col min="3843" max="3843" width="11.85546875" style="1" customWidth="1"/>
    <col min="3844" max="3844" width="64.28515625" style="1" customWidth="1"/>
    <col min="3845" max="3845" width="16.85546875" style="1" customWidth="1"/>
    <col min="3846" max="3846" width="17.7109375" style="1" customWidth="1"/>
    <col min="3847" max="3847" width="12.85546875" style="1" customWidth="1"/>
    <col min="3848" max="3848" width="14.140625" style="1" customWidth="1"/>
    <col min="3849" max="3849" width="10.7109375" style="1" customWidth="1"/>
    <col min="3850" max="4096" width="9.140625" style="1"/>
    <col min="4097" max="4097" width="7.28515625" style="1" customWidth="1"/>
    <col min="4098" max="4098" width="12" style="1" customWidth="1"/>
    <col min="4099" max="4099" width="11.85546875" style="1" customWidth="1"/>
    <col min="4100" max="4100" width="64.28515625" style="1" customWidth="1"/>
    <col min="4101" max="4101" width="16.85546875" style="1" customWidth="1"/>
    <col min="4102" max="4102" width="17.7109375" style="1" customWidth="1"/>
    <col min="4103" max="4103" width="12.85546875" style="1" customWidth="1"/>
    <col min="4104" max="4104" width="14.140625" style="1" customWidth="1"/>
    <col min="4105" max="4105" width="10.7109375" style="1" customWidth="1"/>
    <col min="4106" max="4352" width="9.140625" style="1"/>
    <col min="4353" max="4353" width="7.28515625" style="1" customWidth="1"/>
    <col min="4354" max="4354" width="12" style="1" customWidth="1"/>
    <col min="4355" max="4355" width="11.85546875" style="1" customWidth="1"/>
    <col min="4356" max="4356" width="64.28515625" style="1" customWidth="1"/>
    <col min="4357" max="4357" width="16.85546875" style="1" customWidth="1"/>
    <col min="4358" max="4358" width="17.7109375" style="1" customWidth="1"/>
    <col min="4359" max="4359" width="12.85546875" style="1" customWidth="1"/>
    <col min="4360" max="4360" width="14.140625" style="1" customWidth="1"/>
    <col min="4361" max="4361" width="10.7109375" style="1" customWidth="1"/>
    <col min="4362" max="4608" width="9.140625" style="1"/>
    <col min="4609" max="4609" width="7.28515625" style="1" customWidth="1"/>
    <col min="4610" max="4610" width="12" style="1" customWidth="1"/>
    <col min="4611" max="4611" width="11.85546875" style="1" customWidth="1"/>
    <col min="4612" max="4612" width="64.28515625" style="1" customWidth="1"/>
    <col min="4613" max="4613" width="16.85546875" style="1" customWidth="1"/>
    <col min="4614" max="4614" width="17.7109375" style="1" customWidth="1"/>
    <col min="4615" max="4615" width="12.85546875" style="1" customWidth="1"/>
    <col min="4616" max="4616" width="14.140625" style="1" customWidth="1"/>
    <col min="4617" max="4617" width="10.7109375" style="1" customWidth="1"/>
    <col min="4618" max="4864" width="9.140625" style="1"/>
    <col min="4865" max="4865" width="7.28515625" style="1" customWidth="1"/>
    <col min="4866" max="4866" width="12" style="1" customWidth="1"/>
    <col min="4867" max="4867" width="11.85546875" style="1" customWidth="1"/>
    <col min="4868" max="4868" width="64.28515625" style="1" customWidth="1"/>
    <col min="4869" max="4869" width="16.85546875" style="1" customWidth="1"/>
    <col min="4870" max="4870" width="17.7109375" style="1" customWidth="1"/>
    <col min="4871" max="4871" width="12.85546875" style="1" customWidth="1"/>
    <col min="4872" max="4872" width="14.140625" style="1" customWidth="1"/>
    <col min="4873" max="4873" width="10.7109375" style="1" customWidth="1"/>
    <col min="4874" max="5120" width="9.140625" style="1"/>
    <col min="5121" max="5121" width="7.28515625" style="1" customWidth="1"/>
    <col min="5122" max="5122" width="12" style="1" customWidth="1"/>
    <col min="5123" max="5123" width="11.85546875" style="1" customWidth="1"/>
    <col min="5124" max="5124" width="64.28515625" style="1" customWidth="1"/>
    <col min="5125" max="5125" width="16.85546875" style="1" customWidth="1"/>
    <col min="5126" max="5126" width="17.7109375" style="1" customWidth="1"/>
    <col min="5127" max="5127" width="12.85546875" style="1" customWidth="1"/>
    <col min="5128" max="5128" width="14.140625" style="1" customWidth="1"/>
    <col min="5129" max="5129" width="10.7109375" style="1" customWidth="1"/>
    <col min="5130" max="5376" width="9.140625" style="1"/>
    <col min="5377" max="5377" width="7.28515625" style="1" customWidth="1"/>
    <col min="5378" max="5378" width="12" style="1" customWidth="1"/>
    <col min="5379" max="5379" width="11.85546875" style="1" customWidth="1"/>
    <col min="5380" max="5380" width="64.28515625" style="1" customWidth="1"/>
    <col min="5381" max="5381" width="16.85546875" style="1" customWidth="1"/>
    <col min="5382" max="5382" width="17.7109375" style="1" customWidth="1"/>
    <col min="5383" max="5383" width="12.85546875" style="1" customWidth="1"/>
    <col min="5384" max="5384" width="14.140625" style="1" customWidth="1"/>
    <col min="5385" max="5385" width="10.7109375" style="1" customWidth="1"/>
    <col min="5386" max="5632" width="9.140625" style="1"/>
    <col min="5633" max="5633" width="7.28515625" style="1" customWidth="1"/>
    <col min="5634" max="5634" width="12" style="1" customWidth="1"/>
    <col min="5635" max="5635" width="11.85546875" style="1" customWidth="1"/>
    <col min="5636" max="5636" width="64.28515625" style="1" customWidth="1"/>
    <col min="5637" max="5637" width="16.85546875" style="1" customWidth="1"/>
    <col min="5638" max="5638" width="17.7109375" style="1" customWidth="1"/>
    <col min="5639" max="5639" width="12.85546875" style="1" customWidth="1"/>
    <col min="5640" max="5640" width="14.140625" style="1" customWidth="1"/>
    <col min="5641" max="5641" width="10.7109375" style="1" customWidth="1"/>
    <col min="5642" max="5888" width="9.140625" style="1"/>
    <col min="5889" max="5889" width="7.28515625" style="1" customWidth="1"/>
    <col min="5890" max="5890" width="12" style="1" customWidth="1"/>
    <col min="5891" max="5891" width="11.85546875" style="1" customWidth="1"/>
    <col min="5892" max="5892" width="64.28515625" style="1" customWidth="1"/>
    <col min="5893" max="5893" width="16.85546875" style="1" customWidth="1"/>
    <col min="5894" max="5894" width="17.7109375" style="1" customWidth="1"/>
    <col min="5895" max="5895" width="12.85546875" style="1" customWidth="1"/>
    <col min="5896" max="5896" width="14.140625" style="1" customWidth="1"/>
    <col min="5897" max="5897" width="10.7109375" style="1" customWidth="1"/>
    <col min="5898" max="6144" width="9.140625" style="1"/>
    <col min="6145" max="6145" width="7.28515625" style="1" customWidth="1"/>
    <col min="6146" max="6146" width="12" style="1" customWidth="1"/>
    <col min="6147" max="6147" width="11.85546875" style="1" customWidth="1"/>
    <col min="6148" max="6148" width="64.28515625" style="1" customWidth="1"/>
    <col min="6149" max="6149" width="16.85546875" style="1" customWidth="1"/>
    <col min="6150" max="6150" width="17.7109375" style="1" customWidth="1"/>
    <col min="6151" max="6151" width="12.85546875" style="1" customWidth="1"/>
    <col min="6152" max="6152" width="14.140625" style="1" customWidth="1"/>
    <col min="6153" max="6153" width="10.7109375" style="1" customWidth="1"/>
    <col min="6154" max="6400" width="9.140625" style="1"/>
    <col min="6401" max="6401" width="7.28515625" style="1" customWidth="1"/>
    <col min="6402" max="6402" width="12" style="1" customWidth="1"/>
    <col min="6403" max="6403" width="11.85546875" style="1" customWidth="1"/>
    <col min="6404" max="6404" width="64.28515625" style="1" customWidth="1"/>
    <col min="6405" max="6405" width="16.85546875" style="1" customWidth="1"/>
    <col min="6406" max="6406" width="17.7109375" style="1" customWidth="1"/>
    <col min="6407" max="6407" width="12.85546875" style="1" customWidth="1"/>
    <col min="6408" max="6408" width="14.140625" style="1" customWidth="1"/>
    <col min="6409" max="6409" width="10.7109375" style="1" customWidth="1"/>
    <col min="6410" max="6656" width="9.140625" style="1"/>
    <col min="6657" max="6657" width="7.28515625" style="1" customWidth="1"/>
    <col min="6658" max="6658" width="12" style="1" customWidth="1"/>
    <col min="6659" max="6659" width="11.85546875" style="1" customWidth="1"/>
    <col min="6660" max="6660" width="64.28515625" style="1" customWidth="1"/>
    <col min="6661" max="6661" width="16.85546875" style="1" customWidth="1"/>
    <col min="6662" max="6662" width="17.7109375" style="1" customWidth="1"/>
    <col min="6663" max="6663" width="12.85546875" style="1" customWidth="1"/>
    <col min="6664" max="6664" width="14.140625" style="1" customWidth="1"/>
    <col min="6665" max="6665" width="10.7109375" style="1" customWidth="1"/>
    <col min="6666" max="6912" width="9.140625" style="1"/>
    <col min="6913" max="6913" width="7.28515625" style="1" customWidth="1"/>
    <col min="6914" max="6914" width="12" style="1" customWidth="1"/>
    <col min="6915" max="6915" width="11.85546875" style="1" customWidth="1"/>
    <col min="6916" max="6916" width="64.28515625" style="1" customWidth="1"/>
    <col min="6917" max="6917" width="16.85546875" style="1" customWidth="1"/>
    <col min="6918" max="6918" width="17.7109375" style="1" customWidth="1"/>
    <col min="6919" max="6919" width="12.85546875" style="1" customWidth="1"/>
    <col min="6920" max="6920" width="14.140625" style="1" customWidth="1"/>
    <col min="6921" max="6921" width="10.7109375" style="1" customWidth="1"/>
    <col min="6922" max="7168" width="9.140625" style="1"/>
    <col min="7169" max="7169" width="7.28515625" style="1" customWidth="1"/>
    <col min="7170" max="7170" width="12" style="1" customWidth="1"/>
    <col min="7171" max="7171" width="11.85546875" style="1" customWidth="1"/>
    <col min="7172" max="7172" width="64.28515625" style="1" customWidth="1"/>
    <col min="7173" max="7173" width="16.85546875" style="1" customWidth="1"/>
    <col min="7174" max="7174" width="17.7109375" style="1" customWidth="1"/>
    <col min="7175" max="7175" width="12.85546875" style="1" customWidth="1"/>
    <col min="7176" max="7176" width="14.140625" style="1" customWidth="1"/>
    <col min="7177" max="7177" width="10.7109375" style="1" customWidth="1"/>
    <col min="7178" max="7424" width="9.140625" style="1"/>
    <col min="7425" max="7425" width="7.28515625" style="1" customWidth="1"/>
    <col min="7426" max="7426" width="12" style="1" customWidth="1"/>
    <col min="7427" max="7427" width="11.85546875" style="1" customWidth="1"/>
    <col min="7428" max="7428" width="64.28515625" style="1" customWidth="1"/>
    <col min="7429" max="7429" width="16.85546875" style="1" customWidth="1"/>
    <col min="7430" max="7430" width="17.7109375" style="1" customWidth="1"/>
    <col min="7431" max="7431" width="12.85546875" style="1" customWidth="1"/>
    <col min="7432" max="7432" width="14.140625" style="1" customWidth="1"/>
    <col min="7433" max="7433" width="10.7109375" style="1" customWidth="1"/>
    <col min="7434" max="7680" width="9.140625" style="1"/>
    <col min="7681" max="7681" width="7.28515625" style="1" customWidth="1"/>
    <col min="7682" max="7682" width="12" style="1" customWidth="1"/>
    <col min="7683" max="7683" width="11.85546875" style="1" customWidth="1"/>
    <col min="7684" max="7684" width="64.28515625" style="1" customWidth="1"/>
    <col min="7685" max="7685" width="16.85546875" style="1" customWidth="1"/>
    <col min="7686" max="7686" width="17.7109375" style="1" customWidth="1"/>
    <col min="7687" max="7687" width="12.85546875" style="1" customWidth="1"/>
    <col min="7688" max="7688" width="14.140625" style="1" customWidth="1"/>
    <col min="7689" max="7689" width="10.7109375" style="1" customWidth="1"/>
    <col min="7690" max="7936" width="9.140625" style="1"/>
    <col min="7937" max="7937" width="7.28515625" style="1" customWidth="1"/>
    <col min="7938" max="7938" width="12" style="1" customWidth="1"/>
    <col min="7939" max="7939" width="11.85546875" style="1" customWidth="1"/>
    <col min="7940" max="7940" width="64.28515625" style="1" customWidth="1"/>
    <col min="7941" max="7941" width="16.85546875" style="1" customWidth="1"/>
    <col min="7942" max="7942" width="17.7109375" style="1" customWidth="1"/>
    <col min="7943" max="7943" width="12.85546875" style="1" customWidth="1"/>
    <col min="7944" max="7944" width="14.140625" style="1" customWidth="1"/>
    <col min="7945" max="7945" width="10.7109375" style="1" customWidth="1"/>
    <col min="7946" max="8192" width="9.140625" style="1"/>
    <col min="8193" max="8193" width="7.28515625" style="1" customWidth="1"/>
    <col min="8194" max="8194" width="12" style="1" customWidth="1"/>
    <col min="8195" max="8195" width="11.85546875" style="1" customWidth="1"/>
    <col min="8196" max="8196" width="64.28515625" style="1" customWidth="1"/>
    <col min="8197" max="8197" width="16.85546875" style="1" customWidth="1"/>
    <col min="8198" max="8198" width="17.7109375" style="1" customWidth="1"/>
    <col min="8199" max="8199" width="12.85546875" style="1" customWidth="1"/>
    <col min="8200" max="8200" width="14.140625" style="1" customWidth="1"/>
    <col min="8201" max="8201" width="10.7109375" style="1" customWidth="1"/>
    <col min="8202" max="8448" width="9.140625" style="1"/>
    <col min="8449" max="8449" width="7.28515625" style="1" customWidth="1"/>
    <col min="8450" max="8450" width="12" style="1" customWidth="1"/>
    <col min="8451" max="8451" width="11.85546875" style="1" customWidth="1"/>
    <col min="8452" max="8452" width="64.28515625" style="1" customWidth="1"/>
    <col min="8453" max="8453" width="16.85546875" style="1" customWidth="1"/>
    <col min="8454" max="8454" width="17.7109375" style="1" customWidth="1"/>
    <col min="8455" max="8455" width="12.85546875" style="1" customWidth="1"/>
    <col min="8456" max="8456" width="14.140625" style="1" customWidth="1"/>
    <col min="8457" max="8457" width="10.7109375" style="1" customWidth="1"/>
    <col min="8458" max="8704" width="9.140625" style="1"/>
    <col min="8705" max="8705" width="7.28515625" style="1" customWidth="1"/>
    <col min="8706" max="8706" width="12" style="1" customWidth="1"/>
    <col min="8707" max="8707" width="11.85546875" style="1" customWidth="1"/>
    <col min="8708" max="8708" width="64.28515625" style="1" customWidth="1"/>
    <col min="8709" max="8709" width="16.85546875" style="1" customWidth="1"/>
    <col min="8710" max="8710" width="17.7109375" style="1" customWidth="1"/>
    <col min="8711" max="8711" width="12.85546875" style="1" customWidth="1"/>
    <col min="8712" max="8712" width="14.140625" style="1" customWidth="1"/>
    <col min="8713" max="8713" width="10.7109375" style="1" customWidth="1"/>
    <col min="8714" max="8960" width="9.140625" style="1"/>
    <col min="8961" max="8961" width="7.28515625" style="1" customWidth="1"/>
    <col min="8962" max="8962" width="12" style="1" customWidth="1"/>
    <col min="8963" max="8963" width="11.85546875" style="1" customWidth="1"/>
    <col min="8964" max="8964" width="64.28515625" style="1" customWidth="1"/>
    <col min="8965" max="8965" width="16.85546875" style="1" customWidth="1"/>
    <col min="8966" max="8966" width="17.7109375" style="1" customWidth="1"/>
    <col min="8967" max="8967" width="12.85546875" style="1" customWidth="1"/>
    <col min="8968" max="8968" width="14.140625" style="1" customWidth="1"/>
    <col min="8969" max="8969" width="10.7109375" style="1" customWidth="1"/>
    <col min="8970" max="9216" width="9.140625" style="1"/>
    <col min="9217" max="9217" width="7.28515625" style="1" customWidth="1"/>
    <col min="9218" max="9218" width="12" style="1" customWidth="1"/>
    <col min="9219" max="9219" width="11.85546875" style="1" customWidth="1"/>
    <col min="9220" max="9220" width="64.28515625" style="1" customWidth="1"/>
    <col min="9221" max="9221" width="16.85546875" style="1" customWidth="1"/>
    <col min="9222" max="9222" width="17.7109375" style="1" customWidth="1"/>
    <col min="9223" max="9223" width="12.85546875" style="1" customWidth="1"/>
    <col min="9224" max="9224" width="14.140625" style="1" customWidth="1"/>
    <col min="9225" max="9225" width="10.7109375" style="1" customWidth="1"/>
    <col min="9226" max="9472" width="9.140625" style="1"/>
    <col min="9473" max="9473" width="7.28515625" style="1" customWidth="1"/>
    <col min="9474" max="9474" width="12" style="1" customWidth="1"/>
    <col min="9475" max="9475" width="11.85546875" style="1" customWidth="1"/>
    <col min="9476" max="9476" width="64.28515625" style="1" customWidth="1"/>
    <col min="9477" max="9477" width="16.85546875" style="1" customWidth="1"/>
    <col min="9478" max="9478" width="17.7109375" style="1" customWidth="1"/>
    <col min="9479" max="9479" width="12.85546875" style="1" customWidth="1"/>
    <col min="9480" max="9480" width="14.140625" style="1" customWidth="1"/>
    <col min="9481" max="9481" width="10.7109375" style="1" customWidth="1"/>
    <col min="9482" max="9728" width="9.140625" style="1"/>
    <col min="9729" max="9729" width="7.28515625" style="1" customWidth="1"/>
    <col min="9730" max="9730" width="12" style="1" customWidth="1"/>
    <col min="9731" max="9731" width="11.85546875" style="1" customWidth="1"/>
    <col min="9732" max="9732" width="64.28515625" style="1" customWidth="1"/>
    <col min="9733" max="9733" width="16.85546875" style="1" customWidth="1"/>
    <col min="9734" max="9734" width="17.7109375" style="1" customWidth="1"/>
    <col min="9735" max="9735" width="12.85546875" style="1" customWidth="1"/>
    <col min="9736" max="9736" width="14.140625" style="1" customWidth="1"/>
    <col min="9737" max="9737" width="10.7109375" style="1" customWidth="1"/>
    <col min="9738" max="9984" width="9.140625" style="1"/>
    <col min="9985" max="9985" width="7.28515625" style="1" customWidth="1"/>
    <col min="9986" max="9986" width="12" style="1" customWidth="1"/>
    <col min="9987" max="9987" width="11.85546875" style="1" customWidth="1"/>
    <col min="9988" max="9988" width="64.28515625" style="1" customWidth="1"/>
    <col min="9989" max="9989" width="16.85546875" style="1" customWidth="1"/>
    <col min="9990" max="9990" width="17.7109375" style="1" customWidth="1"/>
    <col min="9991" max="9991" width="12.85546875" style="1" customWidth="1"/>
    <col min="9992" max="9992" width="14.140625" style="1" customWidth="1"/>
    <col min="9993" max="9993" width="10.7109375" style="1" customWidth="1"/>
    <col min="9994" max="10240" width="9.140625" style="1"/>
    <col min="10241" max="10241" width="7.28515625" style="1" customWidth="1"/>
    <col min="10242" max="10242" width="12" style="1" customWidth="1"/>
    <col min="10243" max="10243" width="11.85546875" style="1" customWidth="1"/>
    <col min="10244" max="10244" width="64.28515625" style="1" customWidth="1"/>
    <col min="10245" max="10245" width="16.85546875" style="1" customWidth="1"/>
    <col min="10246" max="10246" width="17.7109375" style="1" customWidth="1"/>
    <col min="10247" max="10247" width="12.85546875" style="1" customWidth="1"/>
    <col min="10248" max="10248" width="14.140625" style="1" customWidth="1"/>
    <col min="10249" max="10249" width="10.7109375" style="1" customWidth="1"/>
    <col min="10250" max="10496" width="9.140625" style="1"/>
    <col min="10497" max="10497" width="7.28515625" style="1" customWidth="1"/>
    <col min="10498" max="10498" width="12" style="1" customWidth="1"/>
    <col min="10499" max="10499" width="11.85546875" style="1" customWidth="1"/>
    <col min="10500" max="10500" width="64.28515625" style="1" customWidth="1"/>
    <col min="10501" max="10501" width="16.85546875" style="1" customWidth="1"/>
    <col min="10502" max="10502" width="17.7109375" style="1" customWidth="1"/>
    <col min="10503" max="10503" width="12.85546875" style="1" customWidth="1"/>
    <col min="10504" max="10504" width="14.140625" style="1" customWidth="1"/>
    <col min="10505" max="10505" width="10.7109375" style="1" customWidth="1"/>
    <col min="10506" max="10752" width="9.140625" style="1"/>
    <col min="10753" max="10753" width="7.28515625" style="1" customWidth="1"/>
    <col min="10754" max="10754" width="12" style="1" customWidth="1"/>
    <col min="10755" max="10755" width="11.85546875" style="1" customWidth="1"/>
    <col min="10756" max="10756" width="64.28515625" style="1" customWidth="1"/>
    <col min="10757" max="10757" width="16.85546875" style="1" customWidth="1"/>
    <col min="10758" max="10758" width="17.7109375" style="1" customWidth="1"/>
    <col min="10759" max="10759" width="12.85546875" style="1" customWidth="1"/>
    <col min="10760" max="10760" width="14.140625" style="1" customWidth="1"/>
    <col min="10761" max="10761" width="10.7109375" style="1" customWidth="1"/>
    <col min="10762" max="11008" width="9.140625" style="1"/>
    <col min="11009" max="11009" width="7.28515625" style="1" customWidth="1"/>
    <col min="11010" max="11010" width="12" style="1" customWidth="1"/>
    <col min="11011" max="11011" width="11.85546875" style="1" customWidth="1"/>
    <col min="11012" max="11012" width="64.28515625" style="1" customWidth="1"/>
    <col min="11013" max="11013" width="16.85546875" style="1" customWidth="1"/>
    <col min="11014" max="11014" width="17.7109375" style="1" customWidth="1"/>
    <col min="11015" max="11015" width="12.85546875" style="1" customWidth="1"/>
    <col min="11016" max="11016" width="14.140625" style="1" customWidth="1"/>
    <col min="11017" max="11017" width="10.7109375" style="1" customWidth="1"/>
    <col min="11018" max="11264" width="9.140625" style="1"/>
    <col min="11265" max="11265" width="7.28515625" style="1" customWidth="1"/>
    <col min="11266" max="11266" width="12" style="1" customWidth="1"/>
    <col min="11267" max="11267" width="11.85546875" style="1" customWidth="1"/>
    <col min="11268" max="11268" width="64.28515625" style="1" customWidth="1"/>
    <col min="11269" max="11269" width="16.85546875" style="1" customWidth="1"/>
    <col min="11270" max="11270" width="17.7109375" style="1" customWidth="1"/>
    <col min="11271" max="11271" width="12.85546875" style="1" customWidth="1"/>
    <col min="11272" max="11272" width="14.140625" style="1" customWidth="1"/>
    <col min="11273" max="11273" width="10.7109375" style="1" customWidth="1"/>
    <col min="11274" max="11520" width="9.140625" style="1"/>
    <col min="11521" max="11521" width="7.28515625" style="1" customWidth="1"/>
    <col min="11522" max="11522" width="12" style="1" customWidth="1"/>
    <col min="11523" max="11523" width="11.85546875" style="1" customWidth="1"/>
    <col min="11524" max="11524" width="64.28515625" style="1" customWidth="1"/>
    <col min="11525" max="11525" width="16.85546875" style="1" customWidth="1"/>
    <col min="11526" max="11526" width="17.7109375" style="1" customWidth="1"/>
    <col min="11527" max="11527" width="12.85546875" style="1" customWidth="1"/>
    <col min="11528" max="11528" width="14.140625" style="1" customWidth="1"/>
    <col min="11529" max="11529" width="10.7109375" style="1" customWidth="1"/>
    <col min="11530" max="11776" width="9.140625" style="1"/>
    <col min="11777" max="11777" width="7.28515625" style="1" customWidth="1"/>
    <col min="11778" max="11778" width="12" style="1" customWidth="1"/>
    <col min="11779" max="11779" width="11.85546875" style="1" customWidth="1"/>
    <col min="11780" max="11780" width="64.28515625" style="1" customWidth="1"/>
    <col min="11781" max="11781" width="16.85546875" style="1" customWidth="1"/>
    <col min="11782" max="11782" width="17.7109375" style="1" customWidth="1"/>
    <col min="11783" max="11783" width="12.85546875" style="1" customWidth="1"/>
    <col min="11784" max="11784" width="14.140625" style="1" customWidth="1"/>
    <col min="11785" max="11785" width="10.7109375" style="1" customWidth="1"/>
    <col min="11786" max="12032" width="9.140625" style="1"/>
    <col min="12033" max="12033" width="7.28515625" style="1" customWidth="1"/>
    <col min="12034" max="12034" width="12" style="1" customWidth="1"/>
    <col min="12035" max="12035" width="11.85546875" style="1" customWidth="1"/>
    <col min="12036" max="12036" width="64.28515625" style="1" customWidth="1"/>
    <col min="12037" max="12037" width="16.85546875" style="1" customWidth="1"/>
    <col min="12038" max="12038" width="17.7109375" style="1" customWidth="1"/>
    <col min="12039" max="12039" width="12.85546875" style="1" customWidth="1"/>
    <col min="12040" max="12040" width="14.140625" style="1" customWidth="1"/>
    <col min="12041" max="12041" width="10.7109375" style="1" customWidth="1"/>
    <col min="12042" max="12288" width="9.140625" style="1"/>
    <col min="12289" max="12289" width="7.28515625" style="1" customWidth="1"/>
    <col min="12290" max="12290" width="12" style="1" customWidth="1"/>
    <col min="12291" max="12291" width="11.85546875" style="1" customWidth="1"/>
    <col min="12292" max="12292" width="64.28515625" style="1" customWidth="1"/>
    <col min="12293" max="12293" width="16.85546875" style="1" customWidth="1"/>
    <col min="12294" max="12294" width="17.7109375" style="1" customWidth="1"/>
    <col min="12295" max="12295" width="12.85546875" style="1" customWidth="1"/>
    <col min="12296" max="12296" width="14.140625" style="1" customWidth="1"/>
    <col min="12297" max="12297" width="10.7109375" style="1" customWidth="1"/>
    <col min="12298" max="12544" width="9.140625" style="1"/>
    <col min="12545" max="12545" width="7.28515625" style="1" customWidth="1"/>
    <col min="12546" max="12546" width="12" style="1" customWidth="1"/>
    <col min="12547" max="12547" width="11.85546875" style="1" customWidth="1"/>
    <col min="12548" max="12548" width="64.28515625" style="1" customWidth="1"/>
    <col min="12549" max="12549" width="16.85546875" style="1" customWidth="1"/>
    <col min="12550" max="12550" width="17.7109375" style="1" customWidth="1"/>
    <col min="12551" max="12551" width="12.85546875" style="1" customWidth="1"/>
    <col min="12552" max="12552" width="14.140625" style="1" customWidth="1"/>
    <col min="12553" max="12553" width="10.7109375" style="1" customWidth="1"/>
    <col min="12554" max="12800" width="9.140625" style="1"/>
    <col min="12801" max="12801" width="7.28515625" style="1" customWidth="1"/>
    <col min="12802" max="12802" width="12" style="1" customWidth="1"/>
    <col min="12803" max="12803" width="11.85546875" style="1" customWidth="1"/>
    <col min="12804" max="12804" width="64.28515625" style="1" customWidth="1"/>
    <col min="12805" max="12805" width="16.85546875" style="1" customWidth="1"/>
    <col min="12806" max="12806" width="17.7109375" style="1" customWidth="1"/>
    <col min="12807" max="12807" width="12.85546875" style="1" customWidth="1"/>
    <col min="12808" max="12808" width="14.140625" style="1" customWidth="1"/>
    <col min="12809" max="12809" width="10.7109375" style="1" customWidth="1"/>
    <col min="12810" max="13056" width="9.140625" style="1"/>
    <col min="13057" max="13057" width="7.28515625" style="1" customWidth="1"/>
    <col min="13058" max="13058" width="12" style="1" customWidth="1"/>
    <col min="13059" max="13059" width="11.85546875" style="1" customWidth="1"/>
    <col min="13060" max="13060" width="64.28515625" style="1" customWidth="1"/>
    <col min="13061" max="13061" width="16.85546875" style="1" customWidth="1"/>
    <col min="13062" max="13062" width="17.7109375" style="1" customWidth="1"/>
    <col min="13063" max="13063" width="12.85546875" style="1" customWidth="1"/>
    <col min="13064" max="13064" width="14.140625" style="1" customWidth="1"/>
    <col min="13065" max="13065" width="10.7109375" style="1" customWidth="1"/>
    <col min="13066" max="13312" width="9.140625" style="1"/>
    <col min="13313" max="13313" width="7.28515625" style="1" customWidth="1"/>
    <col min="13314" max="13314" width="12" style="1" customWidth="1"/>
    <col min="13315" max="13315" width="11.85546875" style="1" customWidth="1"/>
    <col min="13316" max="13316" width="64.28515625" style="1" customWidth="1"/>
    <col min="13317" max="13317" width="16.85546875" style="1" customWidth="1"/>
    <col min="13318" max="13318" width="17.7109375" style="1" customWidth="1"/>
    <col min="13319" max="13319" width="12.85546875" style="1" customWidth="1"/>
    <col min="13320" max="13320" width="14.140625" style="1" customWidth="1"/>
    <col min="13321" max="13321" width="10.7109375" style="1" customWidth="1"/>
    <col min="13322" max="13568" width="9.140625" style="1"/>
    <col min="13569" max="13569" width="7.28515625" style="1" customWidth="1"/>
    <col min="13570" max="13570" width="12" style="1" customWidth="1"/>
    <col min="13571" max="13571" width="11.85546875" style="1" customWidth="1"/>
    <col min="13572" max="13572" width="64.28515625" style="1" customWidth="1"/>
    <col min="13573" max="13573" width="16.85546875" style="1" customWidth="1"/>
    <col min="13574" max="13574" width="17.7109375" style="1" customWidth="1"/>
    <col min="13575" max="13575" width="12.85546875" style="1" customWidth="1"/>
    <col min="13576" max="13576" width="14.140625" style="1" customWidth="1"/>
    <col min="13577" max="13577" width="10.7109375" style="1" customWidth="1"/>
    <col min="13578" max="13824" width="9.140625" style="1"/>
    <col min="13825" max="13825" width="7.28515625" style="1" customWidth="1"/>
    <col min="13826" max="13826" width="12" style="1" customWidth="1"/>
    <col min="13827" max="13827" width="11.85546875" style="1" customWidth="1"/>
    <col min="13828" max="13828" width="64.28515625" style="1" customWidth="1"/>
    <col min="13829" max="13829" width="16.85546875" style="1" customWidth="1"/>
    <col min="13830" max="13830" width="17.7109375" style="1" customWidth="1"/>
    <col min="13831" max="13831" width="12.85546875" style="1" customWidth="1"/>
    <col min="13832" max="13832" width="14.140625" style="1" customWidth="1"/>
    <col min="13833" max="13833" width="10.7109375" style="1" customWidth="1"/>
    <col min="13834" max="14080" width="9.140625" style="1"/>
    <col min="14081" max="14081" width="7.28515625" style="1" customWidth="1"/>
    <col min="14082" max="14082" width="12" style="1" customWidth="1"/>
    <col min="14083" max="14083" width="11.85546875" style="1" customWidth="1"/>
    <col min="14084" max="14084" width="64.28515625" style="1" customWidth="1"/>
    <col min="14085" max="14085" width="16.85546875" style="1" customWidth="1"/>
    <col min="14086" max="14086" width="17.7109375" style="1" customWidth="1"/>
    <col min="14087" max="14087" width="12.85546875" style="1" customWidth="1"/>
    <col min="14088" max="14088" width="14.140625" style="1" customWidth="1"/>
    <col min="14089" max="14089" width="10.7109375" style="1" customWidth="1"/>
    <col min="14090" max="14336" width="9.140625" style="1"/>
    <col min="14337" max="14337" width="7.28515625" style="1" customWidth="1"/>
    <col min="14338" max="14338" width="12" style="1" customWidth="1"/>
    <col min="14339" max="14339" width="11.85546875" style="1" customWidth="1"/>
    <col min="14340" max="14340" width="64.28515625" style="1" customWidth="1"/>
    <col min="14341" max="14341" width="16.85546875" style="1" customWidth="1"/>
    <col min="14342" max="14342" width="17.7109375" style="1" customWidth="1"/>
    <col min="14343" max="14343" width="12.85546875" style="1" customWidth="1"/>
    <col min="14344" max="14344" width="14.140625" style="1" customWidth="1"/>
    <col min="14345" max="14345" width="10.7109375" style="1" customWidth="1"/>
    <col min="14346" max="14592" width="9.140625" style="1"/>
    <col min="14593" max="14593" width="7.28515625" style="1" customWidth="1"/>
    <col min="14594" max="14594" width="12" style="1" customWidth="1"/>
    <col min="14595" max="14595" width="11.85546875" style="1" customWidth="1"/>
    <col min="14596" max="14596" width="64.28515625" style="1" customWidth="1"/>
    <col min="14597" max="14597" width="16.85546875" style="1" customWidth="1"/>
    <col min="14598" max="14598" width="17.7109375" style="1" customWidth="1"/>
    <col min="14599" max="14599" width="12.85546875" style="1" customWidth="1"/>
    <col min="14600" max="14600" width="14.140625" style="1" customWidth="1"/>
    <col min="14601" max="14601" width="10.7109375" style="1" customWidth="1"/>
    <col min="14602" max="14848" width="9.140625" style="1"/>
    <col min="14849" max="14849" width="7.28515625" style="1" customWidth="1"/>
    <col min="14850" max="14850" width="12" style="1" customWidth="1"/>
    <col min="14851" max="14851" width="11.85546875" style="1" customWidth="1"/>
    <col min="14852" max="14852" width="64.28515625" style="1" customWidth="1"/>
    <col min="14853" max="14853" width="16.85546875" style="1" customWidth="1"/>
    <col min="14854" max="14854" width="17.7109375" style="1" customWidth="1"/>
    <col min="14855" max="14855" width="12.85546875" style="1" customWidth="1"/>
    <col min="14856" max="14856" width="14.140625" style="1" customWidth="1"/>
    <col min="14857" max="14857" width="10.7109375" style="1" customWidth="1"/>
    <col min="14858" max="15104" width="9.140625" style="1"/>
    <col min="15105" max="15105" width="7.28515625" style="1" customWidth="1"/>
    <col min="15106" max="15106" width="12" style="1" customWidth="1"/>
    <col min="15107" max="15107" width="11.85546875" style="1" customWidth="1"/>
    <col min="15108" max="15108" width="64.28515625" style="1" customWidth="1"/>
    <col min="15109" max="15109" width="16.85546875" style="1" customWidth="1"/>
    <col min="15110" max="15110" width="17.7109375" style="1" customWidth="1"/>
    <col min="15111" max="15111" width="12.85546875" style="1" customWidth="1"/>
    <col min="15112" max="15112" width="14.140625" style="1" customWidth="1"/>
    <col min="15113" max="15113" width="10.7109375" style="1" customWidth="1"/>
    <col min="15114" max="15360" width="9.140625" style="1"/>
    <col min="15361" max="15361" width="7.28515625" style="1" customWidth="1"/>
    <col min="15362" max="15362" width="12" style="1" customWidth="1"/>
    <col min="15363" max="15363" width="11.85546875" style="1" customWidth="1"/>
    <col min="15364" max="15364" width="64.28515625" style="1" customWidth="1"/>
    <col min="15365" max="15365" width="16.85546875" style="1" customWidth="1"/>
    <col min="15366" max="15366" width="17.7109375" style="1" customWidth="1"/>
    <col min="15367" max="15367" width="12.85546875" style="1" customWidth="1"/>
    <col min="15368" max="15368" width="14.140625" style="1" customWidth="1"/>
    <col min="15369" max="15369" width="10.7109375" style="1" customWidth="1"/>
    <col min="15370" max="15616" width="9.140625" style="1"/>
    <col min="15617" max="15617" width="7.28515625" style="1" customWidth="1"/>
    <col min="15618" max="15618" width="12" style="1" customWidth="1"/>
    <col min="15619" max="15619" width="11.85546875" style="1" customWidth="1"/>
    <col min="15620" max="15620" width="64.28515625" style="1" customWidth="1"/>
    <col min="15621" max="15621" width="16.85546875" style="1" customWidth="1"/>
    <col min="15622" max="15622" width="17.7109375" style="1" customWidth="1"/>
    <col min="15623" max="15623" width="12.85546875" style="1" customWidth="1"/>
    <col min="15624" max="15624" width="14.140625" style="1" customWidth="1"/>
    <col min="15625" max="15625" width="10.7109375" style="1" customWidth="1"/>
    <col min="15626" max="15872" width="9.140625" style="1"/>
    <col min="15873" max="15873" width="7.28515625" style="1" customWidth="1"/>
    <col min="15874" max="15874" width="12" style="1" customWidth="1"/>
    <col min="15875" max="15875" width="11.85546875" style="1" customWidth="1"/>
    <col min="15876" max="15876" width="64.28515625" style="1" customWidth="1"/>
    <col min="15877" max="15877" width="16.85546875" style="1" customWidth="1"/>
    <col min="15878" max="15878" width="17.7109375" style="1" customWidth="1"/>
    <col min="15879" max="15879" width="12.85546875" style="1" customWidth="1"/>
    <col min="15880" max="15880" width="14.140625" style="1" customWidth="1"/>
    <col min="15881" max="15881" width="10.7109375" style="1" customWidth="1"/>
    <col min="15882" max="16128" width="9.140625" style="1"/>
    <col min="16129" max="16129" width="7.28515625" style="1" customWidth="1"/>
    <col min="16130" max="16130" width="12" style="1" customWidth="1"/>
    <col min="16131" max="16131" width="11.85546875" style="1" customWidth="1"/>
    <col min="16132" max="16132" width="64.28515625" style="1" customWidth="1"/>
    <col min="16133" max="16133" width="16.85546875" style="1" customWidth="1"/>
    <col min="16134" max="16134" width="17.7109375" style="1" customWidth="1"/>
    <col min="16135" max="16135" width="12.85546875" style="1" customWidth="1"/>
    <col min="16136" max="16136" width="14.140625" style="1" customWidth="1"/>
    <col min="16137" max="16137" width="10.7109375" style="1" customWidth="1"/>
    <col min="16138" max="16384" width="9.140625" style="1"/>
  </cols>
  <sheetData>
    <row r="1" spans="1:9" x14ac:dyDescent="0.3">
      <c r="E1" s="348" t="s">
        <v>532</v>
      </c>
      <c r="F1" s="5"/>
    </row>
    <row r="2" spans="1:9" x14ac:dyDescent="0.3">
      <c r="E2" s="348" t="s">
        <v>68</v>
      </c>
    </row>
    <row r="3" spans="1:9" x14ac:dyDescent="0.3">
      <c r="E3" s="348" t="s">
        <v>140</v>
      </c>
    </row>
    <row r="5" spans="1:9" ht="32.25" customHeight="1" x14ac:dyDescent="0.3">
      <c r="A5" s="545" t="s">
        <v>345</v>
      </c>
      <c r="B5" s="545"/>
      <c r="C5" s="545"/>
      <c r="D5" s="545"/>
      <c r="E5" s="545"/>
      <c r="F5" s="296"/>
    </row>
    <row r="7" spans="1:9" x14ac:dyDescent="0.3">
      <c r="E7" s="349" t="s">
        <v>167</v>
      </c>
    </row>
    <row r="8" spans="1:9" s="79" customFormat="1" ht="81.75" customHeight="1" x14ac:dyDescent="0.2">
      <c r="B8" s="546" t="s">
        <v>1</v>
      </c>
      <c r="C8" s="547"/>
      <c r="D8" s="548" t="s">
        <v>168</v>
      </c>
      <c r="E8" s="20" t="s">
        <v>429</v>
      </c>
    </row>
    <row r="9" spans="1:9" s="79" customFormat="1" x14ac:dyDescent="0.2">
      <c r="B9" s="20" t="s">
        <v>11</v>
      </c>
      <c r="C9" s="20" t="s">
        <v>12</v>
      </c>
      <c r="D9" s="549"/>
      <c r="E9" s="350" t="s">
        <v>0</v>
      </c>
    </row>
    <row r="10" spans="1:9" s="79" customFormat="1" x14ac:dyDescent="0.2">
      <c r="B10" s="318"/>
      <c r="C10" s="318"/>
      <c r="D10" s="316" t="s">
        <v>53</v>
      </c>
      <c r="E10" s="30">
        <f>+E12</f>
        <v>-1945233.4</v>
      </c>
      <c r="G10" s="351"/>
    </row>
    <row r="11" spans="1:9" s="79" customFormat="1" x14ac:dyDescent="0.2">
      <c r="B11" s="318"/>
      <c r="C11" s="318"/>
      <c r="D11" s="316" t="s">
        <v>151</v>
      </c>
      <c r="E11" s="30"/>
    </row>
    <row r="12" spans="1:9" s="199" customFormat="1" ht="34.5" x14ac:dyDescent="0.2">
      <c r="B12" s="326"/>
      <c r="C12" s="352"/>
      <c r="D12" s="353" t="s">
        <v>152</v>
      </c>
      <c r="E12" s="30">
        <f>E14+E29</f>
        <v>-1945233.4</v>
      </c>
      <c r="G12" s="354"/>
    </row>
    <row r="13" spans="1:9" s="79" customFormat="1" x14ac:dyDescent="0.2">
      <c r="B13" s="322"/>
      <c r="C13" s="322"/>
      <c r="D13" s="316" t="s">
        <v>54</v>
      </c>
      <c r="E13" s="99"/>
    </row>
    <row r="14" spans="1:9" s="79" customFormat="1" ht="34.5" x14ac:dyDescent="0.2">
      <c r="B14" s="326">
        <v>1049</v>
      </c>
      <c r="C14" s="326">
        <v>21001</v>
      </c>
      <c r="D14" s="355" t="s">
        <v>154</v>
      </c>
      <c r="E14" s="30">
        <f>E16</f>
        <v>-1494091.3</v>
      </c>
    </row>
    <row r="15" spans="1:9" s="79" customFormat="1" x14ac:dyDescent="0.2">
      <c r="B15" s="356"/>
      <c r="C15" s="356"/>
      <c r="D15" s="357" t="s">
        <v>169</v>
      </c>
      <c r="E15" s="99"/>
    </row>
    <row r="16" spans="1:9" s="79" customFormat="1" ht="34.5" x14ac:dyDescent="0.2">
      <c r="B16" s="358"/>
      <c r="C16" s="358"/>
      <c r="D16" s="359" t="s">
        <v>35</v>
      </c>
      <c r="E16" s="30">
        <f>E18+E21+E24</f>
        <v>-1494091.3</v>
      </c>
      <c r="F16" s="360"/>
      <c r="G16" s="360"/>
      <c r="H16" s="360"/>
      <c r="I16" s="360"/>
    </row>
    <row r="17" spans="2:7" x14ac:dyDescent="0.3">
      <c r="B17" s="361"/>
      <c r="C17" s="361"/>
      <c r="D17" s="357" t="s">
        <v>170</v>
      </c>
      <c r="E17" s="99"/>
    </row>
    <row r="18" spans="2:7" ht="34.5" x14ac:dyDescent="0.3">
      <c r="B18" s="322"/>
      <c r="C18" s="362" t="s">
        <v>155</v>
      </c>
      <c r="D18" s="8" t="str">
        <f>[2]Հ2!C16</f>
        <v>Միջպետական նշանակության ավտոճանապարհներ, այդ թվում</v>
      </c>
      <c r="E18" s="30">
        <f>SUM(E19:E20)</f>
        <v>-5282.2</v>
      </c>
    </row>
    <row r="19" spans="2:7" ht="51.75" x14ac:dyDescent="0.3">
      <c r="B19" s="322"/>
      <c r="C19" s="363"/>
      <c r="D19" s="116" t="str">
        <f>[2]Հ2!C17</f>
        <v>Մ-2, (Սյունիք) /Մ-2/ - Աղվանի- Տաթև - /Մ-2/ միջպետական նշանակության ավտոճանապարհի Վերին Խոտանանը շրջանցող ճանապարհահատվածի կառուցում (II փուլ)</v>
      </c>
      <c r="E19" s="99">
        <f>'h3'!F17</f>
        <v>-3150</v>
      </c>
    </row>
    <row r="20" spans="2:7" ht="51.75" x14ac:dyDescent="0.3">
      <c r="B20" s="322"/>
      <c r="C20" s="363"/>
      <c r="D20" s="116" t="str">
        <f>[2]Հ2!C18</f>
        <v>Մ-12, /Մ-2/ (Գորիս) – ՀՀ սահման միջպետական նշանակության ավտոճանապարհի կմ0+000 - կմ4+000 հատվածի հիմնանորոգում</v>
      </c>
      <c r="E20" s="99">
        <f>[2]Հ2!D18</f>
        <v>-2132.1999999999998</v>
      </c>
    </row>
    <row r="21" spans="2:7" ht="34.5" x14ac:dyDescent="0.3">
      <c r="B21" s="322"/>
      <c r="C21" s="331">
        <v>2</v>
      </c>
      <c r="D21" s="8" t="str">
        <f>[2]Հ2!C19</f>
        <v>Հանրապետական նշանակության ավտոճանապարհներ, այդ թվում</v>
      </c>
      <c r="E21" s="30">
        <f>SUM(E22:E23)</f>
        <v>-98488.5</v>
      </c>
    </row>
    <row r="22" spans="2:7" ht="69" x14ac:dyDescent="0.3">
      <c r="B22" s="322"/>
      <c r="C22" s="331"/>
      <c r="D22" s="116" t="str">
        <f>[2]Հ2!C20</f>
        <v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v>
      </c>
      <c r="E22" s="99">
        <f>[2]Հ2!D20</f>
        <v>-58517.4</v>
      </c>
    </row>
    <row r="23" spans="2:7" ht="51.75" x14ac:dyDescent="0.3">
      <c r="B23" s="322"/>
      <c r="C23" s="331"/>
      <c r="D23" s="116" t="str">
        <f>[2]Հ2!C21</f>
        <v>Կիրանց գյուղի հատվածում Հ-58 հանրապետական նշանակության ավտոմոբիլային ճանապարհի շրջանցիկ հատվածի կառուցում</v>
      </c>
      <c r="E23" s="99">
        <f>[2]Հ2!D21</f>
        <v>-39971.1</v>
      </c>
    </row>
    <row r="24" spans="2:7" ht="34.5" x14ac:dyDescent="0.3">
      <c r="B24" s="322"/>
      <c r="C24" s="331">
        <v>3</v>
      </c>
      <c r="D24" s="21" t="s">
        <v>162</v>
      </c>
      <c r="E24" s="30">
        <f>SUM(E25:E28)</f>
        <v>-1390320.6</v>
      </c>
      <c r="F24" s="364"/>
      <c r="G24" s="299"/>
    </row>
    <row r="25" spans="2:7" ht="51.75" x14ac:dyDescent="0.3">
      <c r="B25" s="322"/>
      <c r="C25" s="363"/>
      <c r="D25" s="116" t="str">
        <f>[2]Հ2!C23</f>
        <v>Տ-6-29, Երևան (Բագրևանդի փող.) – Ձորաղբյուր (Տ-6-42) ավտոճանապարհի կմ0+000-կմ5+200 հատվածի հիմնանորոգում</v>
      </c>
      <c r="E25" s="99">
        <f>[2]Հ2!D23</f>
        <v>-6884.3</v>
      </c>
    </row>
    <row r="26" spans="2:7" ht="43.5" customHeight="1" x14ac:dyDescent="0.3">
      <c r="B26" s="322"/>
      <c r="C26" s="331"/>
      <c r="D26" s="116" t="s">
        <v>511</v>
      </c>
      <c r="E26" s="99">
        <f>'h3'!F24</f>
        <v>-13368.3</v>
      </c>
    </row>
    <row r="27" spans="2:7" ht="51.75" x14ac:dyDescent="0.3">
      <c r="B27" s="322"/>
      <c r="C27" s="331"/>
      <c r="D27" s="116" t="str">
        <f>[2]Հ2!C25</f>
        <v>Տ-10-30, /Մ-16/ - Աճարկուտ - Կիրանց պատմական հուշարձան ավտոճանապարհի 3,5 կմ երկարությամբ հատվածի վերակառուցում</v>
      </c>
      <c r="E27" s="99">
        <f>[2]Հ2!D25</f>
        <v>-4954.7</v>
      </c>
    </row>
    <row r="28" spans="2:7" x14ac:dyDescent="0.3">
      <c r="B28" s="322"/>
      <c r="C28" s="331"/>
      <c r="D28" s="116" t="str">
        <f>[2]Հ2!C26</f>
        <v>Որոտան-Խոտ ավտոճանապարհի վերակառուցում</v>
      </c>
      <c r="E28" s="99">
        <f>[2]Հ2!D26</f>
        <v>-1365113.3</v>
      </c>
    </row>
    <row r="29" spans="2:7" x14ac:dyDescent="0.3">
      <c r="B29" s="23">
        <v>1049</v>
      </c>
      <c r="C29" s="327" t="s">
        <v>342</v>
      </c>
      <c r="D29" s="326" t="s">
        <v>334</v>
      </c>
      <c r="E29" s="30">
        <f>E31</f>
        <v>-451142.1</v>
      </c>
    </row>
    <row r="30" spans="2:7" x14ac:dyDescent="0.3">
      <c r="B30" s="23"/>
      <c r="C30" s="23"/>
      <c r="D30" s="6" t="s">
        <v>169</v>
      </c>
      <c r="E30" s="99"/>
    </row>
    <row r="31" spans="2:7" ht="34.5" x14ac:dyDescent="0.3">
      <c r="B31" s="361"/>
      <c r="C31" s="361"/>
      <c r="D31" s="359" t="s">
        <v>35</v>
      </c>
      <c r="E31" s="30">
        <f>SUM(E32:E35)</f>
        <v>-451142.1</v>
      </c>
      <c r="F31" s="365"/>
      <c r="G31" s="365"/>
    </row>
    <row r="32" spans="2:7" x14ac:dyDescent="0.3">
      <c r="B32" s="361"/>
      <c r="C32" s="361"/>
      <c r="D32" s="357" t="s">
        <v>170</v>
      </c>
      <c r="E32" s="99"/>
    </row>
    <row r="33" spans="2:7" ht="35.25" customHeight="1" x14ac:dyDescent="0.3">
      <c r="B33" s="361"/>
      <c r="C33" s="361"/>
      <c r="D33" s="357" t="s">
        <v>360</v>
      </c>
      <c r="E33" s="99">
        <f>'h3'!D29</f>
        <v>-409099.1</v>
      </c>
    </row>
    <row r="34" spans="2:7" ht="51.75" x14ac:dyDescent="0.3">
      <c r="B34" s="322"/>
      <c r="C34" s="322"/>
      <c r="D34" s="99" t="str">
        <f>[2]Հ2!C29</f>
        <v>Մ-6, Վանաձոր (Մ-3 հատման կետ) – Ալավերդի - ՀՀ սահման միջպետական նշանակության ավտոճանապարհի կմ 51+100-ում գտնող փլուզված հենապատի վերականգում</v>
      </c>
      <c r="E34" s="99">
        <f>[2]Հ2!D29</f>
        <v>-21637.1</v>
      </c>
      <c r="F34" s="365"/>
      <c r="G34" s="365"/>
    </row>
    <row r="35" spans="2:7" ht="51.75" x14ac:dyDescent="0.3">
      <c r="B35" s="322"/>
      <c r="C35" s="322"/>
      <c r="D35" s="99" t="str">
        <f>[2]Հ2!C30</f>
        <v>Մ-10, Սևան-Մարտունի-Գետափ միջպետական նշանակության ավտոճանապարհի կմ21+500-ում գտնվող փլուզված հողային պաստառի շեպի վերականգնում</v>
      </c>
      <c r="E35" s="99">
        <f>[2]Հ2!D30</f>
        <v>-20405.900000000001</v>
      </c>
      <c r="F35" s="365"/>
      <c r="G35" s="365"/>
    </row>
  </sheetData>
  <mergeCells count="3">
    <mergeCell ref="A5:E5"/>
    <mergeCell ref="B8:C8"/>
    <mergeCell ref="D8:D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F43E8-937B-4AD4-B6A7-58485A815D7E}">
  <dimension ref="A1:G19"/>
  <sheetViews>
    <sheetView zoomScale="80" zoomScaleNormal="80" workbookViewId="0">
      <selection sqref="A1:XFD1048576"/>
    </sheetView>
  </sheetViews>
  <sheetFormatPr defaultRowHeight="17.25" x14ac:dyDescent="0.3"/>
  <cols>
    <col min="1" max="1" width="9.140625" style="1"/>
    <col min="2" max="2" width="11.140625" style="1" customWidth="1"/>
    <col min="3" max="3" width="15" style="1" customWidth="1"/>
    <col min="4" max="4" width="85.7109375" style="1" customWidth="1"/>
    <col min="5" max="5" width="55.7109375" style="1" customWidth="1"/>
    <col min="6" max="16384" width="9.140625" style="1"/>
  </cols>
  <sheetData>
    <row r="1" spans="1:7" ht="24.75" customHeight="1" x14ac:dyDescent="0.3">
      <c r="E1" s="5" t="s">
        <v>504</v>
      </c>
    </row>
    <row r="2" spans="1:7" x14ac:dyDescent="0.3">
      <c r="D2" s="510" t="s">
        <v>68</v>
      </c>
      <c r="E2" s="510"/>
    </row>
    <row r="3" spans="1:7" x14ac:dyDescent="0.3">
      <c r="D3" s="2"/>
      <c r="E3" s="5" t="s">
        <v>59</v>
      </c>
    </row>
    <row r="4" spans="1:7" x14ac:dyDescent="0.3">
      <c r="D4" s="2"/>
      <c r="E4" s="14"/>
      <c r="F4" s="2"/>
      <c r="G4" s="14"/>
    </row>
    <row r="5" spans="1:7" ht="47.25" customHeight="1" x14ac:dyDescent="0.3">
      <c r="A5" s="25"/>
      <c r="B5" s="512" t="s">
        <v>430</v>
      </c>
      <c r="C5" s="512"/>
      <c r="D5" s="512"/>
      <c r="E5" s="512"/>
      <c r="F5" s="25"/>
      <c r="G5" s="25"/>
    </row>
    <row r="6" spans="1:7" ht="47.25" customHeight="1" x14ac:dyDescent="0.3">
      <c r="A6" s="25"/>
      <c r="B6" s="12"/>
      <c r="C6" s="12"/>
      <c r="D6" s="12"/>
      <c r="E6" s="12"/>
      <c r="F6" s="25"/>
      <c r="G6" s="25"/>
    </row>
    <row r="7" spans="1:7" ht="63" customHeight="1" x14ac:dyDescent="0.3">
      <c r="B7" s="550" t="s">
        <v>1</v>
      </c>
      <c r="C7" s="550"/>
      <c r="D7" s="551" t="s">
        <v>425</v>
      </c>
      <c r="E7" s="48" t="s">
        <v>429</v>
      </c>
    </row>
    <row r="8" spans="1:7" ht="38.25" customHeight="1" x14ac:dyDescent="0.3">
      <c r="B8" s="48" t="s">
        <v>11</v>
      </c>
      <c r="C8" s="48" t="s">
        <v>12</v>
      </c>
      <c r="D8" s="551"/>
      <c r="E8" s="48" t="s">
        <v>0</v>
      </c>
    </row>
    <row r="9" spans="1:7" ht="35.25" customHeight="1" x14ac:dyDescent="0.3">
      <c r="B9" s="49">
        <v>1049</v>
      </c>
      <c r="C9" s="50"/>
      <c r="D9" s="51" t="s">
        <v>126</v>
      </c>
      <c r="E9" s="17">
        <f>E10</f>
        <v>-135500</v>
      </c>
    </row>
    <row r="10" spans="1:7" ht="58.5" customHeight="1" x14ac:dyDescent="0.3">
      <c r="B10" s="50"/>
      <c r="C10" s="49">
        <v>11001</v>
      </c>
      <c r="D10" s="51" t="s">
        <v>426</v>
      </c>
      <c r="E10" s="54">
        <f>+E11+E14</f>
        <v>-135500</v>
      </c>
    </row>
    <row r="11" spans="1:7" ht="38.25" customHeight="1" x14ac:dyDescent="0.3">
      <c r="B11" s="52"/>
      <c r="C11" s="52"/>
      <c r="D11" s="55" t="s">
        <v>427</v>
      </c>
      <c r="E11" s="54">
        <f>+E12+E13</f>
        <v>-135500</v>
      </c>
    </row>
    <row r="12" spans="1:7" ht="43.5" customHeight="1" x14ac:dyDescent="0.3">
      <c r="B12" s="53"/>
      <c r="C12" s="53"/>
      <c r="D12" s="56" t="s">
        <v>428</v>
      </c>
      <c r="E12" s="54">
        <f>'h2'!G166</f>
        <v>-135500</v>
      </c>
    </row>
    <row r="17" spans="2:4" x14ac:dyDescent="0.3">
      <c r="B17" s="85" t="s">
        <v>364</v>
      </c>
      <c r="C17" s="85"/>
      <c r="D17" s="85"/>
    </row>
    <row r="18" spans="2:4" ht="29.25" customHeight="1" x14ac:dyDescent="0.3">
      <c r="B18" s="85" t="s">
        <v>365</v>
      </c>
      <c r="C18" s="85"/>
      <c r="D18" s="93"/>
    </row>
    <row r="19" spans="2:4" x14ac:dyDescent="0.3">
      <c r="B19" s="12"/>
      <c r="C19" s="25" t="s">
        <v>367</v>
      </c>
      <c r="D19" s="86" t="s">
        <v>366</v>
      </c>
    </row>
  </sheetData>
  <mergeCells count="4">
    <mergeCell ref="B5:E5"/>
    <mergeCell ref="D2:E2"/>
    <mergeCell ref="B7:C7"/>
    <mergeCell ref="D7:D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6039D-00AB-4322-910C-C4319D807872}">
  <dimension ref="A1:F24"/>
  <sheetViews>
    <sheetView workbookViewId="0">
      <selection activeCell="D16" sqref="D16"/>
    </sheetView>
  </sheetViews>
  <sheetFormatPr defaultRowHeight="17.25" x14ac:dyDescent="0.3"/>
  <cols>
    <col min="1" max="1" width="16.28515625" style="89" customWidth="1"/>
    <col min="2" max="2" width="19.42578125" style="89" customWidth="1"/>
    <col min="3" max="3" width="66.7109375" style="89" customWidth="1"/>
    <col min="4" max="4" width="32.42578125" style="89" customWidth="1"/>
    <col min="5" max="6" width="9.140625" style="89"/>
    <col min="7" max="7" width="13.42578125" style="89" bestFit="1" customWidth="1"/>
    <col min="8" max="16384" width="9.140625" style="89"/>
  </cols>
  <sheetData>
    <row r="1" spans="1:4" x14ac:dyDescent="0.3">
      <c r="D1" s="88" t="s">
        <v>507</v>
      </c>
    </row>
    <row r="2" spans="1:4" x14ac:dyDescent="0.3">
      <c r="C2" s="532" t="s">
        <v>68</v>
      </c>
      <c r="D2" s="532"/>
    </row>
    <row r="3" spans="1:4" x14ac:dyDescent="0.3">
      <c r="C3" s="532" t="s">
        <v>140</v>
      </c>
      <c r="D3" s="532"/>
    </row>
    <row r="5" spans="1:4" s="85" customFormat="1" ht="52.5" customHeight="1" x14ac:dyDescent="0.3">
      <c r="A5" s="512" t="s">
        <v>503</v>
      </c>
      <c r="B5" s="512"/>
      <c r="C5" s="512"/>
      <c r="D5" s="512"/>
    </row>
    <row r="8" spans="1:4" x14ac:dyDescent="0.3">
      <c r="D8" s="88" t="s">
        <v>361</v>
      </c>
    </row>
    <row r="9" spans="1:4" ht="37.5" customHeight="1" x14ac:dyDescent="0.3">
      <c r="A9" s="531" t="s">
        <v>107</v>
      </c>
      <c r="B9" s="531"/>
      <c r="C9" s="529" t="s">
        <v>362</v>
      </c>
      <c r="D9" s="556" t="s">
        <v>429</v>
      </c>
    </row>
    <row r="10" spans="1:4" ht="48" customHeight="1" x14ac:dyDescent="0.3">
      <c r="A10" s="20" t="s">
        <v>108</v>
      </c>
      <c r="B10" s="20" t="s">
        <v>12</v>
      </c>
      <c r="C10" s="529"/>
      <c r="D10" s="557"/>
    </row>
    <row r="11" spans="1:4" x14ac:dyDescent="0.3">
      <c r="A11" s="552"/>
      <c r="B11" s="553"/>
      <c r="C11" s="92" t="s">
        <v>53</v>
      </c>
      <c r="D11" s="41">
        <f>+D14+D13</f>
        <v>-540397.80000000005</v>
      </c>
    </row>
    <row r="12" spans="1:4" x14ac:dyDescent="0.3">
      <c r="A12" s="21">
        <v>1049</v>
      </c>
      <c r="B12" s="91"/>
      <c r="C12" s="81" t="s">
        <v>81</v>
      </c>
      <c r="D12" s="41">
        <f>+D13</f>
        <v>-409099.1</v>
      </c>
    </row>
    <row r="13" spans="1:4" ht="20.25" customHeight="1" x14ac:dyDescent="0.3">
      <c r="A13" s="90"/>
      <c r="B13" s="80">
        <v>21002</v>
      </c>
      <c r="C13" s="6" t="s">
        <v>334</v>
      </c>
      <c r="D13" s="42">
        <v>-409099.1</v>
      </c>
    </row>
    <row r="14" spans="1:4" x14ac:dyDescent="0.3">
      <c r="A14" s="21">
        <v>1157</v>
      </c>
      <c r="B14" s="10"/>
      <c r="C14" s="81" t="s">
        <v>363</v>
      </c>
      <c r="D14" s="41">
        <f>SUM(D15:D15)</f>
        <v>-131298.70000000001</v>
      </c>
    </row>
    <row r="15" spans="1:4" ht="51.75" x14ac:dyDescent="0.3">
      <c r="A15" s="94"/>
      <c r="B15" s="80" t="s">
        <v>353</v>
      </c>
      <c r="C15" s="6" t="s">
        <v>354</v>
      </c>
      <c r="D15" s="42">
        <f>'h1'!D68</f>
        <v>-131298.70000000001</v>
      </c>
    </row>
    <row r="18" spans="1:6" x14ac:dyDescent="0.3">
      <c r="A18" s="85"/>
      <c r="B18" s="85"/>
      <c r="C18" s="85"/>
      <c r="D18" s="85"/>
      <c r="E18" s="85"/>
      <c r="F18" s="85"/>
    </row>
    <row r="19" spans="1:6" x14ac:dyDescent="0.3">
      <c r="A19" s="85"/>
      <c r="B19" s="85"/>
      <c r="C19" s="85"/>
      <c r="D19" s="85"/>
      <c r="E19" s="85"/>
      <c r="F19" s="85"/>
    </row>
    <row r="20" spans="1:6" x14ac:dyDescent="0.3">
      <c r="A20" s="554" t="s">
        <v>364</v>
      </c>
      <c r="B20" s="554"/>
      <c r="C20" s="85"/>
      <c r="D20" s="85"/>
      <c r="E20" s="85"/>
      <c r="F20" s="85"/>
    </row>
    <row r="21" spans="1:6" x14ac:dyDescent="0.3">
      <c r="A21" s="554" t="s">
        <v>365</v>
      </c>
      <c r="B21" s="554"/>
      <c r="C21" s="93" t="s">
        <v>366</v>
      </c>
      <c r="D21" s="86"/>
      <c r="E21" s="86"/>
      <c r="F21" s="85"/>
    </row>
    <row r="22" spans="1:6" x14ac:dyDescent="0.3">
      <c r="A22" s="12"/>
      <c r="B22" s="25" t="s">
        <v>367</v>
      </c>
      <c r="C22" s="86"/>
      <c r="D22" s="555"/>
      <c r="E22" s="555"/>
      <c r="F22" s="555"/>
    </row>
    <row r="23" spans="1:6" x14ac:dyDescent="0.3">
      <c r="A23" s="85"/>
      <c r="B23" s="85"/>
      <c r="C23" s="85"/>
      <c r="D23" s="85"/>
      <c r="E23" s="85"/>
      <c r="F23" s="85"/>
    </row>
    <row r="24" spans="1:6" x14ac:dyDescent="0.3">
      <c r="A24" s="85"/>
      <c r="B24" s="85"/>
      <c r="C24" s="85"/>
      <c r="D24" s="85"/>
      <c r="E24" s="85"/>
      <c r="F24" s="85"/>
    </row>
  </sheetData>
  <mergeCells count="10">
    <mergeCell ref="A11:B11"/>
    <mergeCell ref="A20:B20"/>
    <mergeCell ref="A21:B21"/>
    <mergeCell ref="D22:F22"/>
    <mergeCell ref="C2:D2"/>
    <mergeCell ref="C3:D3"/>
    <mergeCell ref="A5:D5"/>
    <mergeCell ref="A9:B9"/>
    <mergeCell ref="C9:C10"/>
    <mergeCell ref="D9:D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FA53-A22C-4CF0-9461-2B0C6192A6C1}">
  <dimension ref="A1:F155"/>
  <sheetViews>
    <sheetView topLeftCell="A58" zoomScaleNormal="100" workbookViewId="0">
      <selection activeCell="C76" sqref="C76"/>
    </sheetView>
  </sheetViews>
  <sheetFormatPr defaultColWidth="9.140625" defaultRowHeight="17.25" x14ac:dyDescent="0.3"/>
  <cols>
    <col min="1" max="1" width="41.85546875" style="1" customWidth="1"/>
    <col min="2" max="2" width="76.140625" style="1" customWidth="1"/>
    <col min="3" max="3" width="40" style="1" customWidth="1"/>
    <col min="4" max="4" width="9.140625" style="1"/>
    <col min="5" max="5" width="15.5703125" style="1" bestFit="1" customWidth="1"/>
    <col min="6" max="6" width="14.140625" style="1" bestFit="1" customWidth="1"/>
    <col min="7" max="16384" width="9.140625" style="1"/>
  </cols>
  <sheetData>
    <row r="1" spans="1:5" x14ac:dyDescent="0.3">
      <c r="B1" s="3"/>
      <c r="C1" s="5" t="s">
        <v>508</v>
      </c>
    </row>
    <row r="2" spans="1:5" x14ac:dyDescent="0.3">
      <c r="C2" s="5" t="s">
        <v>68</v>
      </c>
    </row>
    <row r="3" spans="1:5" x14ac:dyDescent="0.3">
      <c r="B3" s="3"/>
      <c r="C3" s="5" t="s">
        <v>57</v>
      </c>
    </row>
    <row r="5" spans="1:5" ht="36" customHeight="1" x14ac:dyDescent="0.3">
      <c r="A5" s="512" t="s">
        <v>469</v>
      </c>
      <c r="B5" s="512"/>
      <c r="C5" s="512"/>
    </row>
    <row r="6" spans="1:5" ht="15.75" customHeight="1" x14ac:dyDescent="0.3">
      <c r="A6" s="14"/>
      <c r="B6" s="14"/>
      <c r="C6" s="201" t="s">
        <v>78</v>
      </c>
    </row>
    <row r="7" spans="1:5" x14ac:dyDescent="0.3">
      <c r="A7" s="79"/>
      <c r="B7" s="79"/>
      <c r="C7" s="169"/>
    </row>
    <row r="8" spans="1:5" x14ac:dyDescent="0.3">
      <c r="A8" s="558" t="s">
        <v>93</v>
      </c>
      <c r="B8" s="558"/>
      <c r="C8" s="558"/>
    </row>
    <row r="9" spans="1:5" s="207" customFormat="1" ht="17.25" customHeight="1" x14ac:dyDescent="0.3">
      <c r="A9" s="562" t="s">
        <v>94</v>
      </c>
      <c r="B9" s="562"/>
      <c r="C9" s="562"/>
      <c r="D9" s="562"/>
      <c r="E9" s="562"/>
    </row>
    <row r="10" spans="1:5" s="170" customFormat="1" x14ac:dyDescent="0.3">
      <c r="A10" s="208"/>
    </row>
    <row r="11" spans="1:5" s="170" customFormat="1" x14ac:dyDescent="0.3"/>
    <row r="12" spans="1:5" s="209" customFormat="1" x14ac:dyDescent="0.3">
      <c r="A12" s="171" t="s">
        <v>31</v>
      </c>
      <c r="B12" s="171" t="s">
        <v>2</v>
      </c>
      <c r="C12" s="172"/>
    </row>
    <row r="13" spans="1:5" s="208" customFormat="1" x14ac:dyDescent="0.3">
      <c r="A13" s="173">
        <v>1049</v>
      </c>
      <c r="B13" s="174" t="s">
        <v>126</v>
      </c>
      <c r="C13" s="175"/>
    </row>
    <row r="14" spans="1:5" s="208" customFormat="1" x14ac:dyDescent="0.3">
      <c r="A14" s="175"/>
      <c r="B14" s="175"/>
      <c r="C14" s="175"/>
    </row>
    <row r="15" spans="1:5" s="209" customFormat="1" ht="21.75" customHeight="1" x14ac:dyDescent="0.3">
      <c r="A15" s="176" t="s">
        <v>3</v>
      </c>
      <c r="B15" s="172"/>
      <c r="C15" s="172"/>
    </row>
    <row r="16" spans="1:5" s="209" customFormat="1" ht="58.5" customHeight="1" x14ac:dyDescent="0.3">
      <c r="A16" s="177" t="s">
        <v>4</v>
      </c>
      <c r="B16" s="126" t="s">
        <v>95</v>
      </c>
      <c r="C16" s="178" t="s">
        <v>130</v>
      </c>
    </row>
    <row r="17" spans="1:6" s="209" customFormat="1" ht="21.75" customHeight="1" x14ac:dyDescent="0.3">
      <c r="A17" s="177" t="s">
        <v>5</v>
      </c>
      <c r="B17" s="126" t="s">
        <v>465</v>
      </c>
      <c r="C17" s="179" t="s">
        <v>0</v>
      </c>
      <c r="F17" s="282"/>
    </row>
    <row r="18" spans="1:6" s="209" customFormat="1" ht="51.75" x14ac:dyDescent="0.3">
      <c r="A18" s="177" t="s">
        <v>7</v>
      </c>
      <c r="B18" s="126" t="s">
        <v>479</v>
      </c>
      <c r="C18" s="180"/>
      <c r="E18" s="210"/>
      <c r="F18" s="283"/>
    </row>
    <row r="19" spans="1:6" s="209" customFormat="1" ht="51.75" x14ac:dyDescent="0.3">
      <c r="A19" s="177" t="s">
        <v>8</v>
      </c>
      <c r="B19" s="126" t="s">
        <v>96</v>
      </c>
      <c r="C19" s="180"/>
    </row>
    <row r="20" spans="1:6" s="209" customFormat="1" x14ac:dyDescent="0.3">
      <c r="A20" s="177" t="s">
        <v>16</v>
      </c>
      <c r="B20" s="126" t="s">
        <v>97</v>
      </c>
      <c r="C20" s="180"/>
    </row>
    <row r="21" spans="1:6" s="209" customFormat="1" ht="51.75" x14ac:dyDescent="0.3">
      <c r="A21" s="177" t="s">
        <v>33</v>
      </c>
      <c r="B21" s="126" t="s">
        <v>480</v>
      </c>
      <c r="C21" s="180"/>
    </row>
    <row r="22" spans="1:6" s="209" customFormat="1" ht="21.75" customHeight="1" x14ac:dyDescent="0.3">
      <c r="A22" s="574" t="s">
        <v>9</v>
      </c>
      <c r="B22" s="574"/>
      <c r="C22" s="181"/>
    </row>
    <row r="23" spans="1:6" s="209" customFormat="1" ht="21.75" customHeight="1" x14ac:dyDescent="0.3">
      <c r="A23" s="564" t="s">
        <v>32</v>
      </c>
      <c r="B23" s="564"/>
      <c r="C23" s="15">
        <f>'h2'!G166</f>
        <v>-135500</v>
      </c>
    </row>
    <row r="24" spans="1:6" s="209" customFormat="1" ht="21.75" customHeight="1" x14ac:dyDescent="0.3">
      <c r="A24" s="176"/>
      <c r="B24" s="172"/>
      <c r="C24" s="172"/>
    </row>
    <row r="25" spans="1:6" s="209" customFormat="1" ht="21.75" customHeight="1" x14ac:dyDescent="0.3">
      <c r="A25" s="176"/>
      <c r="B25" s="172"/>
      <c r="C25" s="172"/>
    </row>
    <row r="26" spans="1:6" s="208" customFormat="1" ht="60.75" customHeight="1" x14ac:dyDescent="0.3">
      <c r="A26" s="113" t="s">
        <v>4</v>
      </c>
      <c r="B26" s="114">
        <v>1049</v>
      </c>
      <c r="C26" s="91" t="s">
        <v>130</v>
      </c>
    </row>
    <row r="27" spans="1:6" s="208" customFormat="1" x14ac:dyDescent="0.3">
      <c r="A27" s="113" t="s">
        <v>5</v>
      </c>
      <c r="B27" s="114">
        <v>11002</v>
      </c>
      <c r="C27" s="202" t="s">
        <v>0</v>
      </c>
    </row>
    <row r="28" spans="1:6" s="208" customFormat="1" ht="36" customHeight="1" x14ac:dyDescent="0.3">
      <c r="A28" s="113" t="s">
        <v>7</v>
      </c>
      <c r="B28" s="114" t="s">
        <v>98</v>
      </c>
      <c r="C28" s="114"/>
    </row>
    <row r="29" spans="1:6" s="208" customFormat="1" ht="58.5" customHeight="1" x14ac:dyDescent="0.3">
      <c r="A29" s="113" t="s">
        <v>8</v>
      </c>
      <c r="B29" s="114" t="s">
        <v>96</v>
      </c>
      <c r="C29" s="114"/>
    </row>
    <row r="30" spans="1:6" s="208" customFormat="1" ht="38.25" customHeight="1" x14ac:dyDescent="0.3">
      <c r="A30" s="113" t="s">
        <v>16</v>
      </c>
      <c r="B30" s="114" t="s">
        <v>97</v>
      </c>
      <c r="C30" s="114"/>
    </row>
    <row r="31" spans="1:6" s="208" customFormat="1" ht="40.5" customHeight="1" x14ac:dyDescent="0.3">
      <c r="A31" s="113" t="s">
        <v>33</v>
      </c>
      <c r="B31" s="114" t="s">
        <v>101</v>
      </c>
      <c r="C31" s="114"/>
    </row>
    <row r="32" spans="1:6" s="208" customFormat="1" ht="26.25" customHeight="1" x14ac:dyDescent="0.3">
      <c r="A32" s="563" t="s">
        <v>9</v>
      </c>
      <c r="B32" s="563"/>
      <c r="C32" s="203"/>
    </row>
    <row r="33" spans="1:3" s="208" customFormat="1" x14ac:dyDescent="0.3">
      <c r="A33" s="564" t="s">
        <v>32</v>
      </c>
      <c r="B33" s="564"/>
      <c r="C33" s="15">
        <f>'h2'!G175</f>
        <v>-65565.3</v>
      </c>
    </row>
    <row r="34" spans="1:3" s="208" customFormat="1" x14ac:dyDescent="0.3">
      <c r="A34" s="119"/>
      <c r="B34" s="119"/>
      <c r="C34" s="16"/>
    </row>
    <row r="35" spans="1:3" s="208" customFormat="1" ht="51.75" x14ac:dyDescent="0.3">
      <c r="A35" s="182" t="s">
        <v>4</v>
      </c>
      <c r="B35" s="9">
        <v>1049</v>
      </c>
      <c r="C35" s="20" t="s">
        <v>130</v>
      </c>
    </row>
    <row r="36" spans="1:3" s="208" customFormat="1" ht="29.25" customHeight="1" x14ac:dyDescent="0.3">
      <c r="A36" s="182" t="s">
        <v>5</v>
      </c>
      <c r="B36" s="9" t="s">
        <v>171</v>
      </c>
      <c r="C36" s="29" t="s">
        <v>0</v>
      </c>
    </row>
    <row r="37" spans="1:3" s="208" customFormat="1" x14ac:dyDescent="0.3">
      <c r="A37" s="182" t="s">
        <v>7</v>
      </c>
      <c r="B37" s="9" t="s">
        <v>172</v>
      </c>
      <c r="C37" s="183"/>
    </row>
    <row r="38" spans="1:3" s="208" customFormat="1" ht="51.75" x14ac:dyDescent="0.3">
      <c r="A38" s="184" t="s">
        <v>8</v>
      </c>
      <c r="B38" s="9" t="s">
        <v>173</v>
      </c>
      <c r="C38" s="185"/>
    </row>
    <row r="39" spans="1:3" s="208" customFormat="1" ht="34.5" x14ac:dyDescent="0.3">
      <c r="A39" s="184" t="s">
        <v>16</v>
      </c>
      <c r="B39" s="9" t="s">
        <v>174</v>
      </c>
      <c r="C39" s="185"/>
    </row>
    <row r="40" spans="1:3" s="208" customFormat="1" ht="34.5" x14ac:dyDescent="0.3">
      <c r="A40" s="184" t="s">
        <v>33</v>
      </c>
      <c r="B40" s="9" t="s">
        <v>175</v>
      </c>
      <c r="C40" s="186"/>
    </row>
    <row r="41" spans="1:3" s="208" customFormat="1" x14ac:dyDescent="0.3">
      <c r="A41" s="565" t="s">
        <v>55</v>
      </c>
      <c r="B41" s="566"/>
      <c r="C41" s="187"/>
    </row>
    <row r="42" spans="1:3" s="208" customFormat="1" x14ac:dyDescent="0.3">
      <c r="A42" s="188" t="s">
        <v>176</v>
      </c>
      <c r="B42" s="189"/>
      <c r="C42" s="99">
        <v>-3.1</v>
      </c>
    </row>
    <row r="43" spans="1:3" s="208" customFormat="1" x14ac:dyDescent="0.3">
      <c r="A43" s="190" t="s">
        <v>32</v>
      </c>
      <c r="B43" s="191"/>
      <c r="C43" s="30">
        <f>'h1'!D43</f>
        <v>-1494091.3</v>
      </c>
    </row>
    <row r="44" spans="1:3" s="208" customFormat="1" x14ac:dyDescent="0.3">
      <c r="A44" s="119"/>
      <c r="B44" s="119"/>
      <c r="C44" s="16"/>
    </row>
    <row r="45" spans="1:3" s="208" customFormat="1" ht="51.75" x14ac:dyDescent="0.3">
      <c r="A45" s="6" t="s">
        <v>4</v>
      </c>
      <c r="B45" s="9" t="s">
        <v>95</v>
      </c>
      <c r="C45" s="20" t="s">
        <v>130</v>
      </c>
    </row>
    <row r="46" spans="1:3" s="208" customFormat="1" x14ac:dyDescent="0.3">
      <c r="A46" s="6" t="s">
        <v>5</v>
      </c>
      <c r="B46" s="9" t="s">
        <v>347</v>
      </c>
      <c r="C46" s="29" t="s">
        <v>0</v>
      </c>
    </row>
    <row r="47" spans="1:3" s="208" customFormat="1" x14ac:dyDescent="0.3">
      <c r="A47" s="6" t="s">
        <v>7</v>
      </c>
      <c r="B47" s="9" t="s">
        <v>348</v>
      </c>
      <c r="C47" s="182"/>
    </row>
    <row r="48" spans="1:3" s="208" customFormat="1" ht="34.5" customHeight="1" x14ac:dyDescent="0.3">
      <c r="A48" s="6" t="s">
        <v>8</v>
      </c>
      <c r="B48" s="9" t="s">
        <v>349</v>
      </c>
      <c r="C48" s="182"/>
    </row>
    <row r="49" spans="1:3" s="208" customFormat="1" ht="34.5" customHeight="1" x14ac:dyDescent="0.3">
      <c r="A49" s="6" t="s">
        <v>16</v>
      </c>
      <c r="B49" s="9" t="s">
        <v>174</v>
      </c>
      <c r="C49" s="182"/>
    </row>
    <row r="50" spans="1:3" s="208" customFormat="1" ht="34.5" x14ac:dyDescent="0.3">
      <c r="A50" s="6" t="s">
        <v>33</v>
      </c>
      <c r="B50" s="9" t="s">
        <v>175</v>
      </c>
      <c r="C50" s="15"/>
    </row>
    <row r="51" spans="1:3" s="208" customFormat="1" x14ac:dyDescent="0.3">
      <c r="A51" s="531" t="s">
        <v>9</v>
      </c>
      <c r="B51" s="531"/>
      <c r="C51" s="15"/>
    </row>
    <row r="52" spans="1:3" s="208" customFormat="1" x14ac:dyDescent="0.3">
      <c r="A52" s="568" t="s">
        <v>368</v>
      </c>
      <c r="B52" s="569"/>
      <c r="C52" s="43">
        <v>-1</v>
      </c>
    </row>
    <row r="53" spans="1:3" s="208" customFormat="1" ht="17.25" customHeight="1" x14ac:dyDescent="0.3">
      <c r="A53" s="192" t="s">
        <v>32</v>
      </c>
      <c r="B53" s="192"/>
      <c r="C53" s="15">
        <f>'h2'!G201</f>
        <v>-451142.1</v>
      </c>
    </row>
    <row r="54" spans="1:3" s="208" customFormat="1" ht="18" thickBot="1" x14ac:dyDescent="0.35">
      <c r="A54" s="119"/>
      <c r="B54" s="119"/>
      <c r="C54" s="16"/>
    </row>
    <row r="55" spans="1:3" s="208" customFormat="1" ht="50.25" customHeight="1" x14ac:dyDescent="0.3">
      <c r="A55" s="6" t="s">
        <v>4</v>
      </c>
      <c r="B55" s="9" t="s">
        <v>95</v>
      </c>
      <c r="C55" s="193" t="s">
        <v>407</v>
      </c>
    </row>
    <row r="56" spans="1:3" s="208" customFormat="1" x14ac:dyDescent="0.3">
      <c r="A56" s="6" t="s">
        <v>5</v>
      </c>
      <c r="B56" s="9" t="s">
        <v>412</v>
      </c>
      <c r="C56" s="59" t="s">
        <v>0</v>
      </c>
    </row>
    <row r="57" spans="1:3" s="208" customFormat="1" ht="34.5" x14ac:dyDescent="0.3">
      <c r="A57" s="6" t="s">
        <v>7</v>
      </c>
      <c r="B57" s="9" t="s">
        <v>413</v>
      </c>
      <c r="C57" s="194"/>
    </row>
    <row r="58" spans="1:3" s="208" customFormat="1" x14ac:dyDescent="0.3">
      <c r="A58" s="6" t="s">
        <v>8</v>
      </c>
      <c r="B58" s="9" t="s">
        <v>408</v>
      </c>
      <c r="C58" s="194"/>
    </row>
    <row r="59" spans="1:3" s="208" customFormat="1" ht="34.5" x14ac:dyDescent="0.3">
      <c r="A59" s="6" t="s">
        <v>16</v>
      </c>
      <c r="B59" s="9" t="s">
        <v>174</v>
      </c>
      <c r="C59" s="194"/>
    </row>
    <row r="60" spans="1:3" s="208" customFormat="1" ht="34.5" x14ac:dyDescent="0.3">
      <c r="A60" s="6" t="s">
        <v>409</v>
      </c>
      <c r="B60" s="9" t="s">
        <v>410</v>
      </c>
      <c r="C60" s="194"/>
    </row>
    <row r="61" spans="1:3" s="208" customFormat="1" x14ac:dyDescent="0.3">
      <c r="A61" s="531" t="s">
        <v>9</v>
      </c>
      <c r="B61" s="531"/>
      <c r="C61" s="194"/>
    </row>
    <row r="62" spans="1:3" s="208" customFormat="1" ht="18" thickBot="1" x14ac:dyDescent="0.35">
      <c r="A62" s="581" t="s">
        <v>411</v>
      </c>
      <c r="B62" s="582"/>
      <c r="C62" s="134">
        <f>'հ5․'!G39</f>
        <v>-162000</v>
      </c>
    </row>
    <row r="63" spans="1:3" s="208" customFormat="1" x14ac:dyDescent="0.3">
      <c r="A63" s="119"/>
      <c r="B63" s="119"/>
      <c r="C63" s="16"/>
    </row>
    <row r="64" spans="1:3" s="208" customFormat="1" x14ac:dyDescent="0.3">
      <c r="A64" s="119"/>
      <c r="B64" s="119"/>
      <c r="C64" s="16"/>
    </row>
    <row r="65" spans="1:3" s="208" customFormat="1" x14ac:dyDescent="0.3">
      <c r="A65" s="117" t="s">
        <v>31</v>
      </c>
      <c r="B65" s="117" t="s">
        <v>2</v>
      </c>
      <c r="C65" s="16"/>
    </row>
    <row r="66" spans="1:3" s="208" customFormat="1" x14ac:dyDescent="0.3">
      <c r="A66" s="20">
        <v>1157</v>
      </c>
      <c r="B66" s="82" t="s">
        <v>363</v>
      </c>
      <c r="C66" s="16"/>
    </row>
    <row r="67" spans="1:3" s="208" customFormat="1" x14ac:dyDescent="0.3">
      <c r="A67" s="119"/>
      <c r="B67" s="119"/>
      <c r="C67" s="16"/>
    </row>
    <row r="68" spans="1:3" s="208" customFormat="1" x14ac:dyDescent="0.3">
      <c r="A68" s="85" t="s">
        <v>387</v>
      </c>
      <c r="B68" s="119"/>
      <c r="C68" s="16"/>
    </row>
    <row r="69" spans="1:3" s="208" customFormat="1" ht="51.75" x14ac:dyDescent="0.3">
      <c r="A69" s="195" t="s">
        <v>388</v>
      </c>
      <c r="B69" s="82">
        <v>1157</v>
      </c>
      <c r="C69" s="196" t="s">
        <v>192</v>
      </c>
    </row>
    <row r="70" spans="1:3" s="208" customFormat="1" x14ac:dyDescent="0.3">
      <c r="A70" s="195" t="s">
        <v>389</v>
      </c>
      <c r="B70" s="82">
        <v>12006</v>
      </c>
      <c r="C70" s="197" t="s">
        <v>0</v>
      </c>
    </row>
    <row r="71" spans="1:3" s="208" customFormat="1" ht="51.75" x14ac:dyDescent="0.3">
      <c r="A71" s="195" t="s">
        <v>7</v>
      </c>
      <c r="B71" s="198" t="s">
        <v>390</v>
      </c>
      <c r="C71" s="94"/>
    </row>
    <row r="72" spans="1:3" s="208" customFormat="1" ht="51.75" x14ac:dyDescent="0.3">
      <c r="A72" s="195" t="s">
        <v>8</v>
      </c>
      <c r="B72" s="198" t="s">
        <v>391</v>
      </c>
      <c r="C72" s="94"/>
    </row>
    <row r="73" spans="1:3" s="208" customFormat="1" x14ac:dyDescent="0.3">
      <c r="A73" s="195" t="s">
        <v>16</v>
      </c>
      <c r="B73" s="198" t="s">
        <v>196</v>
      </c>
      <c r="C73" s="94"/>
    </row>
    <row r="74" spans="1:3" s="208" customFormat="1" ht="34.5" x14ac:dyDescent="0.3">
      <c r="A74" s="195" t="s">
        <v>392</v>
      </c>
      <c r="B74" s="198" t="s">
        <v>393</v>
      </c>
      <c r="C74" s="94"/>
    </row>
    <row r="75" spans="1:3" s="208" customFormat="1" x14ac:dyDescent="0.3">
      <c r="A75" s="570" t="s">
        <v>55</v>
      </c>
      <c r="B75" s="571"/>
      <c r="C75" s="94"/>
    </row>
    <row r="76" spans="1:3" s="208" customFormat="1" x14ac:dyDescent="0.3">
      <c r="A76" s="579" t="s">
        <v>394</v>
      </c>
      <c r="B76" s="580"/>
      <c r="C76" s="44">
        <f>'h2'!G130</f>
        <v>-131298.70000000001</v>
      </c>
    </row>
    <row r="77" spans="1:3" s="208" customFormat="1" x14ac:dyDescent="0.3">
      <c r="A77" s="119"/>
      <c r="B77" s="119"/>
      <c r="C77" s="16"/>
    </row>
    <row r="78" spans="1:3" s="208" customFormat="1" x14ac:dyDescent="0.3">
      <c r="A78" s="117" t="s">
        <v>31</v>
      </c>
      <c r="B78" s="117" t="s">
        <v>2</v>
      </c>
      <c r="C78" s="16"/>
    </row>
    <row r="79" spans="1:3" s="208" customFormat="1" x14ac:dyDescent="0.3">
      <c r="A79" s="20">
        <v>1004</v>
      </c>
      <c r="B79" s="82" t="s">
        <v>423</v>
      </c>
      <c r="C79" s="16"/>
    </row>
    <row r="80" spans="1:3" s="208" customFormat="1" x14ac:dyDescent="0.3">
      <c r="A80" s="119"/>
      <c r="B80" s="119"/>
      <c r="C80" s="16"/>
    </row>
    <row r="81" spans="1:3" s="208" customFormat="1" ht="51.75" x14ac:dyDescent="0.3">
      <c r="A81" s="84" t="s">
        <v>4</v>
      </c>
      <c r="B81" s="111" t="s">
        <v>443</v>
      </c>
      <c r="C81" s="196" t="s">
        <v>192</v>
      </c>
    </row>
    <row r="82" spans="1:3" s="208" customFormat="1" x14ac:dyDescent="0.3">
      <c r="A82" s="84" t="s">
        <v>5</v>
      </c>
      <c r="B82" s="111" t="s">
        <v>444</v>
      </c>
      <c r="C82" s="197" t="s">
        <v>0</v>
      </c>
    </row>
    <row r="83" spans="1:3" s="208" customFormat="1" ht="86.25" x14ac:dyDescent="0.3">
      <c r="A83" s="84" t="s">
        <v>7</v>
      </c>
      <c r="B83" s="111" t="s">
        <v>445</v>
      </c>
      <c r="C83" s="94"/>
    </row>
    <row r="84" spans="1:3" s="208" customFormat="1" ht="79.5" customHeight="1" x14ac:dyDescent="0.3">
      <c r="A84" s="84" t="s">
        <v>8</v>
      </c>
      <c r="B84" s="111" t="s">
        <v>446</v>
      </c>
      <c r="C84" s="94"/>
    </row>
    <row r="85" spans="1:3" s="208" customFormat="1" x14ac:dyDescent="0.3">
      <c r="A85" s="84" t="s">
        <v>16</v>
      </c>
      <c r="B85" s="111" t="s">
        <v>97</v>
      </c>
      <c r="C85" s="94"/>
    </row>
    <row r="86" spans="1:3" s="208" customFormat="1" ht="34.5" x14ac:dyDescent="0.3">
      <c r="A86" s="84" t="s">
        <v>447</v>
      </c>
      <c r="B86" s="111" t="s">
        <v>410</v>
      </c>
      <c r="C86" s="94"/>
    </row>
    <row r="87" spans="1:3" s="208" customFormat="1" x14ac:dyDescent="0.3">
      <c r="A87" s="543" t="s">
        <v>9</v>
      </c>
      <c r="B87" s="543"/>
      <c r="C87" s="94"/>
    </row>
    <row r="88" spans="1:3" s="208" customFormat="1" ht="18" customHeight="1" x14ac:dyDescent="0.3">
      <c r="A88" s="575" t="s">
        <v>394</v>
      </c>
      <c r="B88" s="576"/>
      <c r="C88" s="60">
        <f>'h2'!G147</f>
        <v>-77900</v>
      </c>
    </row>
    <row r="89" spans="1:3" s="208" customFormat="1" x14ac:dyDescent="0.3">
      <c r="A89" s="119"/>
      <c r="B89" s="119"/>
      <c r="C89" s="16"/>
    </row>
    <row r="90" spans="1:3" s="208" customFormat="1" x14ac:dyDescent="0.3">
      <c r="A90" s="119"/>
      <c r="B90" s="119"/>
      <c r="C90" s="16"/>
    </row>
    <row r="91" spans="1:3" x14ac:dyDescent="0.3">
      <c r="A91" s="211" t="s">
        <v>31</v>
      </c>
      <c r="B91" s="212" t="s">
        <v>2</v>
      </c>
      <c r="C91" s="213"/>
    </row>
    <row r="92" spans="1:3" x14ac:dyDescent="0.3">
      <c r="A92" s="204">
        <v>1212</v>
      </c>
      <c r="B92" s="214" t="s">
        <v>46</v>
      </c>
      <c r="C92" s="213"/>
    </row>
    <row r="93" spans="1:3" x14ac:dyDescent="0.3">
      <c r="A93" s="79"/>
      <c r="B93" s="79"/>
      <c r="C93" s="215"/>
    </row>
    <row r="94" spans="1:3" s="11" customFormat="1" x14ac:dyDescent="0.3">
      <c r="A94" s="559" t="s">
        <v>3</v>
      </c>
      <c r="B94" s="559"/>
      <c r="C94" s="559"/>
    </row>
    <row r="95" spans="1:3" s="11" customFormat="1" ht="51.75" x14ac:dyDescent="0.3">
      <c r="A95" s="95" t="s">
        <v>4</v>
      </c>
      <c r="B95" s="95">
        <v>1212</v>
      </c>
      <c r="C95" s="26" t="s">
        <v>293</v>
      </c>
    </row>
    <row r="96" spans="1:3" s="11" customFormat="1" x14ac:dyDescent="0.3">
      <c r="A96" s="95" t="s">
        <v>5</v>
      </c>
      <c r="B96" s="95">
        <v>12007</v>
      </c>
      <c r="C96" s="32" t="s">
        <v>0</v>
      </c>
    </row>
    <row r="97" spans="1:3" s="11" customFormat="1" ht="34.5" x14ac:dyDescent="0.3">
      <c r="A97" s="95" t="s">
        <v>7</v>
      </c>
      <c r="B97" s="7" t="s">
        <v>194</v>
      </c>
      <c r="C97" s="27"/>
    </row>
    <row r="98" spans="1:3" s="11" customFormat="1" ht="34.5" x14ac:dyDescent="0.3">
      <c r="A98" s="95" t="s">
        <v>8</v>
      </c>
      <c r="B98" s="6" t="s">
        <v>195</v>
      </c>
      <c r="C98" s="27"/>
    </row>
    <row r="99" spans="1:3" s="11" customFormat="1" x14ac:dyDescent="0.3">
      <c r="A99" s="6" t="s">
        <v>16</v>
      </c>
      <c r="B99" s="6" t="s">
        <v>196</v>
      </c>
      <c r="C99" s="27"/>
    </row>
    <row r="100" spans="1:3" s="11" customFormat="1" ht="51.75" x14ac:dyDescent="0.3">
      <c r="A100" s="6" t="s">
        <v>197</v>
      </c>
      <c r="B100" s="6" t="s">
        <v>294</v>
      </c>
      <c r="C100" s="27"/>
    </row>
    <row r="101" spans="1:3" s="11" customFormat="1" x14ac:dyDescent="0.3">
      <c r="A101" s="531" t="s">
        <v>9</v>
      </c>
      <c r="B101" s="531"/>
      <c r="C101" s="27"/>
    </row>
    <row r="102" spans="1:3" s="11" customFormat="1" x14ac:dyDescent="0.3">
      <c r="A102" s="577" t="s">
        <v>295</v>
      </c>
      <c r="B102" s="578"/>
      <c r="C102" s="216">
        <f>'h11'!C297+'h11'!C266+'h11'!C247+'h11'!C228+'h11'!C209+'h11'!C191+'h11'!C149+'h11'!C130+'h11'!C97</f>
        <v>46</v>
      </c>
    </row>
    <row r="103" spans="1:3" s="11" customFormat="1" ht="17.25" customHeight="1" x14ac:dyDescent="0.3">
      <c r="A103" s="567" t="s">
        <v>32</v>
      </c>
      <c r="B103" s="567"/>
      <c r="C103" s="132">
        <f>'h2'!G23</f>
        <v>2568400</v>
      </c>
    </row>
    <row r="104" spans="1:3" s="11" customFormat="1" x14ac:dyDescent="0.3">
      <c r="A104" s="1"/>
      <c r="B104" s="1"/>
      <c r="C104" s="1"/>
    </row>
    <row r="105" spans="1:3" s="11" customFormat="1" x14ac:dyDescent="0.3">
      <c r="A105" s="199"/>
      <c r="B105" s="199"/>
      <c r="C105" s="199"/>
    </row>
    <row r="106" spans="1:3" ht="54.75" customHeight="1" x14ac:dyDescent="0.3">
      <c r="A106" s="6" t="s">
        <v>4</v>
      </c>
      <c r="B106" s="6">
        <v>1212</v>
      </c>
      <c r="C106" s="80" t="s">
        <v>129</v>
      </c>
    </row>
    <row r="107" spans="1:3" ht="21" customHeight="1" x14ac:dyDescent="0.3">
      <c r="A107" s="6" t="s">
        <v>5</v>
      </c>
      <c r="B107" s="6">
        <v>12025</v>
      </c>
      <c r="C107" s="133" t="s">
        <v>6</v>
      </c>
    </row>
    <row r="108" spans="1:3" ht="34.5" x14ac:dyDescent="0.3">
      <c r="A108" s="116" t="s">
        <v>7</v>
      </c>
      <c r="B108" s="6" t="s">
        <v>75</v>
      </c>
      <c r="C108" s="133"/>
    </row>
    <row r="109" spans="1:3" ht="51.75" customHeight="1" x14ac:dyDescent="0.3">
      <c r="A109" s="116" t="s">
        <v>8</v>
      </c>
      <c r="B109" s="7" t="s">
        <v>72</v>
      </c>
      <c r="C109" s="133"/>
    </row>
    <row r="110" spans="1:3" ht="20.25" customHeight="1" x14ac:dyDescent="0.3">
      <c r="A110" s="116" t="s">
        <v>16</v>
      </c>
      <c r="B110" s="6" t="s">
        <v>73</v>
      </c>
      <c r="C110" s="133"/>
    </row>
    <row r="111" spans="1:3" ht="34.5" x14ac:dyDescent="0.3">
      <c r="A111" s="116" t="s">
        <v>128</v>
      </c>
      <c r="B111" s="116" t="s">
        <v>102</v>
      </c>
      <c r="C111" s="133"/>
    </row>
    <row r="112" spans="1:3" x14ac:dyDescent="0.3">
      <c r="A112" s="561" t="s">
        <v>9</v>
      </c>
      <c r="B112" s="561"/>
      <c r="C112" s="217"/>
    </row>
    <row r="113" spans="1:3" x14ac:dyDescent="0.3">
      <c r="A113" s="560" t="s">
        <v>32</v>
      </c>
      <c r="B113" s="560"/>
      <c r="C113" s="217">
        <f>'h2'!G102</f>
        <v>6065.3</v>
      </c>
    </row>
    <row r="114" spans="1:3" s="208" customFormat="1" x14ac:dyDescent="0.3"/>
    <row r="115" spans="1:3" s="208" customFormat="1" ht="51.75" x14ac:dyDescent="0.3">
      <c r="A115" s="39" t="s">
        <v>4</v>
      </c>
      <c r="B115" s="40" t="s">
        <v>190</v>
      </c>
      <c r="C115" s="20" t="s">
        <v>355</v>
      </c>
    </row>
    <row r="116" spans="1:3" s="208" customFormat="1" x14ac:dyDescent="0.3">
      <c r="A116" s="39" t="s">
        <v>5</v>
      </c>
      <c r="B116" s="40" t="s">
        <v>356</v>
      </c>
      <c r="C116" s="20" t="s">
        <v>6</v>
      </c>
    </row>
    <row r="117" spans="1:3" s="208" customFormat="1" ht="34.5" x14ac:dyDescent="0.3">
      <c r="A117" s="39" t="s">
        <v>7</v>
      </c>
      <c r="B117" s="40" t="s">
        <v>357</v>
      </c>
      <c r="C117" s="24"/>
    </row>
    <row r="118" spans="1:3" s="208" customFormat="1" ht="51.75" x14ac:dyDescent="0.3">
      <c r="A118" s="39" t="s">
        <v>8</v>
      </c>
      <c r="B118" s="40" t="s">
        <v>358</v>
      </c>
      <c r="C118" s="24"/>
    </row>
    <row r="119" spans="1:3" s="208" customFormat="1" x14ac:dyDescent="0.3">
      <c r="A119" s="39" t="s">
        <v>16</v>
      </c>
      <c r="B119" s="40" t="s">
        <v>196</v>
      </c>
      <c r="C119" s="24"/>
    </row>
    <row r="120" spans="1:3" s="208" customFormat="1" ht="34.5" x14ac:dyDescent="0.3">
      <c r="A120" s="39" t="s">
        <v>33</v>
      </c>
      <c r="B120" s="40" t="s">
        <v>359</v>
      </c>
      <c r="C120" s="24"/>
    </row>
    <row r="121" spans="1:3" s="208" customFormat="1" x14ac:dyDescent="0.3">
      <c r="A121" s="583" t="s">
        <v>9</v>
      </c>
      <c r="B121" s="583"/>
      <c r="C121" s="24"/>
    </row>
    <row r="122" spans="1:3" s="208" customFormat="1" x14ac:dyDescent="0.3">
      <c r="A122" s="584" t="s">
        <v>32</v>
      </c>
      <c r="B122" s="584"/>
      <c r="C122" s="36">
        <f>'h1'!D93</f>
        <v>-56967.9</v>
      </c>
    </row>
    <row r="123" spans="1:3" s="208" customFormat="1" x14ac:dyDescent="0.3"/>
    <row r="124" spans="1:3" s="208" customFormat="1" x14ac:dyDescent="0.3">
      <c r="A124" s="14"/>
      <c r="B124" s="31"/>
      <c r="C124" s="205" t="s">
        <v>468</v>
      </c>
    </row>
    <row r="125" spans="1:3" s="208" customFormat="1" x14ac:dyDescent="0.3">
      <c r="A125" s="558" t="s">
        <v>186</v>
      </c>
      <c r="B125" s="558"/>
      <c r="C125" s="28"/>
    </row>
    <row r="126" spans="1:3" s="208" customFormat="1" x14ac:dyDescent="0.3">
      <c r="A126" s="559" t="s">
        <v>30</v>
      </c>
      <c r="B126" s="559"/>
      <c r="C126" s="12"/>
    </row>
    <row r="127" spans="1:3" s="208" customFormat="1" x14ac:dyDescent="0.3">
      <c r="A127" s="79"/>
      <c r="B127" s="79"/>
      <c r="C127" s="14"/>
    </row>
    <row r="128" spans="1:3" s="208" customFormat="1" x14ac:dyDescent="0.3">
      <c r="A128" s="23" t="s">
        <v>31</v>
      </c>
      <c r="B128" s="23" t="s">
        <v>2</v>
      </c>
      <c r="C128" s="22"/>
    </row>
    <row r="129" spans="1:3" s="208" customFormat="1" x14ac:dyDescent="0.3">
      <c r="A129" s="20" t="s">
        <v>462</v>
      </c>
      <c r="B129" s="20" t="s">
        <v>463</v>
      </c>
      <c r="C129" s="206"/>
    </row>
    <row r="130" spans="1:3" s="208" customFormat="1" x14ac:dyDescent="0.3">
      <c r="A130" s="96"/>
      <c r="B130" s="96"/>
      <c r="C130" s="64"/>
    </row>
    <row r="131" spans="1:3" s="208" customFormat="1" x14ac:dyDescent="0.3">
      <c r="A131" s="85" t="s">
        <v>3</v>
      </c>
      <c r="B131" s="85"/>
      <c r="C131" s="85"/>
    </row>
    <row r="132" spans="1:3" s="208" customFormat="1" ht="51.75" x14ac:dyDescent="0.3">
      <c r="A132" s="95" t="s">
        <v>4</v>
      </c>
      <c r="B132" s="9" t="s">
        <v>462</v>
      </c>
      <c r="C132" s="196" t="s">
        <v>464</v>
      </c>
    </row>
    <row r="133" spans="1:3" s="208" customFormat="1" x14ac:dyDescent="0.3">
      <c r="A133" s="95" t="s">
        <v>5</v>
      </c>
      <c r="B133" s="9" t="s">
        <v>465</v>
      </c>
      <c r="C133" s="118" t="s">
        <v>6</v>
      </c>
    </row>
    <row r="134" spans="1:3" s="208" customFormat="1" x14ac:dyDescent="0.3">
      <c r="A134" s="95" t="s">
        <v>7</v>
      </c>
      <c r="B134" s="9" t="s">
        <v>463</v>
      </c>
      <c r="C134" s="95"/>
    </row>
    <row r="135" spans="1:3" s="208" customFormat="1" ht="69" x14ac:dyDescent="0.3">
      <c r="A135" s="95" t="s">
        <v>8</v>
      </c>
      <c r="B135" s="9" t="s">
        <v>466</v>
      </c>
      <c r="C135" s="95"/>
    </row>
    <row r="136" spans="1:3" s="208" customFormat="1" x14ac:dyDescent="0.3">
      <c r="A136" s="95" t="s">
        <v>16</v>
      </c>
      <c r="B136" s="9" t="s">
        <v>97</v>
      </c>
      <c r="C136" s="95"/>
    </row>
    <row r="137" spans="1:3" s="208" customFormat="1" ht="34.5" x14ac:dyDescent="0.3">
      <c r="A137" s="95" t="s">
        <v>33</v>
      </c>
      <c r="B137" s="9" t="s">
        <v>467</v>
      </c>
      <c r="C137" s="95"/>
    </row>
    <row r="138" spans="1:3" s="208" customFormat="1" x14ac:dyDescent="0.3">
      <c r="A138" s="572" t="s">
        <v>9</v>
      </c>
      <c r="B138" s="572"/>
      <c r="C138" s="95"/>
    </row>
    <row r="139" spans="1:3" s="208" customFormat="1" x14ac:dyDescent="0.3">
      <c r="A139" s="573" t="s">
        <v>32</v>
      </c>
      <c r="B139" s="573"/>
      <c r="C139" s="65">
        <f>'h11'!C315</f>
        <v>2574465.3000000003</v>
      </c>
    </row>
    <row r="140" spans="1:3" s="208" customFormat="1" x14ac:dyDescent="0.3">
      <c r="A140" s="96"/>
      <c r="B140" s="96"/>
      <c r="C140" s="64"/>
    </row>
    <row r="141" spans="1:3" s="208" customFormat="1" ht="51.75" x14ac:dyDescent="0.3">
      <c r="A141" s="95" t="s">
        <v>4</v>
      </c>
      <c r="B141" s="9" t="s">
        <v>462</v>
      </c>
      <c r="C141" s="196" t="s">
        <v>192</v>
      </c>
    </row>
    <row r="142" spans="1:3" s="208" customFormat="1" x14ac:dyDescent="0.3">
      <c r="A142" s="95" t="s">
        <v>5</v>
      </c>
      <c r="B142" s="9" t="s">
        <v>465</v>
      </c>
      <c r="C142" s="118" t="s">
        <v>6</v>
      </c>
    </row>
    <row r="143" spans="1:3" s="208" customFormat="1" x14ac:dyDescent="0.3">
      <c r="A143" s="95" t="s">
        <v>7</v>
      </c>
      <c r="B143" s="9" t="s">
        <v>463</v>
      </c>
      <c r="C143" s="95"/>
    </row>
    <row r="144" spans="1:3" s="208" customFormat="1" ht="69" x14ac:dyDescent="0.3">
      <c r="A144" s="95" t="s">
        <v>8</v>
      </c>
      <c r="B144" s="9" t="s">
        <v>466</v>
      </c>
      <c r="C144" s="95"/>
    </row>
    <row r="145" spans="1:3" s="208" customFormat="1" x14ac:dyDescent="0.3">
      <c r="A145" s="95" t="s">
        <v>16</v>
      </c>
      <c r="B145" s="9" t="s">
        <v>97</v>
      </c>
      <c r="C145" s="95"/>
    </row>
    <row r="146" spans="1:3" s="208" customFormat="1" ht="34.5" x14ac:dyDescent="0.3">
      <c r="A146" s="95" t="s">
        <v>33</v>
      </c>
      <c r="B146" s="9" t="s">
        <v>467</v>
      </c>
      <c r="C146" s="95"/>
    </row>
    <row r="147" spans="1:3" s="208" customFormat="1" x14ac:dyDescent="0.3">
      <c r="A147" s="572" t="s">
        <v>9</v>
      </c>
      <c r="B147" s="572"/>
      <c r="C147" s="95"/>
    </row>
    <row r="148" spans="1:3" s="208" customFormat="1" x14ac:dyDescent="0.3">
      <c r="A148" s="573" t="s">
        <v>32</v>
      </c>
      <c r="B148" s="573"/>
      <c r="C148" s="65">
        <f>'h11'!C324</f>
        <v>-2574465.2999999998</v>
      </c>
    </row>
    <row r="149" spans="1:3" s="208" customFormat="1" x14ac:dyDescent="0.3">
      <c r="A149" s="12"/>
      <c r="B149" s="12"/>
      <c r="C149" s="12"/>
    </row>
    <row r="150" spans="1:3" s="208" customFormat="1" x14ac:dyDescent="0.3"/>
    <row r="151" spans="1:3" s="208" customFormat="1" x14ac:dyDescent="0.3"/>
    <row r="152" spans="1:3" s="208" customFormat="1" x14ac:dyDescent="0.3"/>
    <row r="153" spans="1:3" x14ac:dyDescent="0.3">
      <c r="A153" s="1" t="s">
        <v>62</v>
      </c>
    </row>
    <row r="154" spans="1:3" x14ac:dyDescent="0.3">
      <c r="A154" s="1" t="s">
        <v>63</v>
      </c>
    </row>
    <row r="155" spans="1:3" x14ac:dyDescent="0.3">
      <c r="A155" s="1" t="s">
        <v>64</v>
      </c>
    </row>
  </sheetData>
  <mergeCells count="30">
    <mergeCell ref="A138:B138"/>
    <mergeCell ref="A139:B139"/>
    <mergeCell ref="A147:B147"/>
    <mergeCell ref="A148:B148"/>
    <mergeCell ref="A22:B22"/>
    <mergeCell ref="A23:B23"/>
    <mergeCell ref="A87:B87"/>
    <mergeCell ref="A88:B88"/>
    <mergeCell ref="A102:B102"/>
    <mergeCell ref="A125:B125"/>
    <mergeCell ref="A126:B126"/>
    <mergeCell ref="A76:B76"/>
    <mergeCell ref="A61:B61"/>
    <mergeCell ref="A62:B62"/>
    <mergeCell ref="A121:B121"/>
    <mergeCell ref="A122:B122"/>
    <mergeCell ref="A5:C5"/>
    <mergeCell ref="A8:C8"/>
    <mergeCell ref="A94:C94"/>
    <mergeCell ref="A113:B113"/>
    <mergeCell ref="A112:B112"/>
    <mergeCell ref="A9:E9"/>
    <mergeCell ref="A32:B32"/>
    <mergeCell ref="A33:B33"/>
    <mergeCell ref="A41:B41"/>
    <mergeCell ref="A101:B101"/>
    <mergeCell ref="A103:B103"/>
    <mergeCell ref="A51:B51"/>
    <mergeCell ref="A52:B52"/>
    <mergeCell ref="A75:B75"/>
  </mergeCells>
  <pageMargins left="0" right="0" top="0" bottom="0" header="0" footer="0"/>
  <pageSetup paperSize="9" scale="4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56"/>
  <sheetViews>
    <sheetView topLeftCell="A60" zoomScaleNormal="100" workbookViewId="0">
      <selection activeCell="A58" sqref="A58"/>
    </sheetView>
  </sheetViews>
  <sheetFormatPr defaultColWidth="9.140625" defaultRowHeight="34.5" customHeight="1" x14ac:dyDescent="0.3"/>
  <cols>
    <col min="1" max="1" width="41.85546875" style="1" customWidth="1"/>
    <col min="2" max="2" width="61.5703125" style="1" customWidth="1"/>
    <col min="3" max="3" width="29" style="1" customWidth="1"/>
    <col min="4" max="5" width="9.140625" style="366"/>
    <col min="6" max="6" width="43.5703125" style="366" bestFit="1" customWidth="1"/>
    <col min="7" max="16384" width="9.140625" style="1"/>
  </cols>
  <sheetData>
    <row r="1" spans="1:5" ht="17.25" x14ac:dyDescent="0.3">
      <c r="B1" s="3"/>
      <c r="C1" s="5" t="s">
        <v>509</v>
      </c>
    </row>
    <row r="2" spans="1:5" ht="17.25" x14ac:dyDescent="0.3">
      <c r="C2" s="5" t="s">
        <v>68</v>
      </c>
    </row>
    <row r="3" spans="1:5" ht="17.25" x14ac:dyDescent="0.3">
      <c r="B3" s="3"/>
      <c r="C3" s="5" t="s">
        <v>57</v>
      </c>
    </row>
    <row r="4" spans="1:5" ht="17.25" x14ac:dyDescent="0.3"/>
    <row r="5" spans="1:5" ht="34.5" customHeight="1" x14ac:dyDescent="0.3">
      <c r="A5" s="512" t="s">
        <v>470</v>
      </c>
      <c r="B5" s="512"/>
      <c r="C5" s="512"/>
    </row>
    <row r="6" spans="1:5" ht="17.25" x14ac:dyDescent="0.3">
      <c r="A6" s="12"/>
      <c r="B6" s="12"/>
      <c r="C6" s="12"/>
    </row>
    <row r="7" spans="1:5" ht="17.25" x14ac:dyDescent="0.3">
      <c r="A7" s="14"/>
      <c r="B7" s="14"/>
      <c r="C7" s="367" t="s">
        <v>177</v>
      </c>
    </row>
    <row r="8" spans="1:5" ht="17.25" x14ac:dyDescent="0.3">
      <c r="A8" s="79"/>
      <c r="B8" s="79"/>
      <c r="C8" s="169"/>
    </row>
    <row r="9" spans="1:5" ht="17.25" x14ac:dyDescent="0.3">
      <c r="A9" s="558" t="s">
        <v>93</v>
      </c>
      <c r="B9" s="558"/>
      <c r="C9" s="558"/>
    </row>
    <row r="10" spans="1:5" ht="17.25" customHeight="1" x14ac:dyDescent="0.3">
      <c r="A10" s="562" t="s">
        <v>30</v>
      </c>
      <c r="B10" s="562"/>
      <c r="C10" s="562"/>
      <c r="D10" s="562"/>
      <c r="E10" s="562"/>
    </row>
    <row r="11" spans="1:5" ht="17.25" x14ac:dyDescent="0.3">
      <c r="A11" s="170"/>
      <c r="B11" s="170"/>
      <c r="C11" s="170"/>
      <c r="D11" s="368"/>
      <c r="E11" s="368"/>
    </row>
    <row r="12" spans="1:5" ht="17.25" x14ac:dyDescent="0.3">
      <c r="A12" s="171" t="s">
        <v>31</v>
      </c>
      <c r="B12" s="171" t="s">
        <v>2</v>
      </c>
      <c r="C12" s="172"/>
      <c r="D12" s="369"/>
      <c r="E12" s="369"/>
    </row>
    <row r="13" spans="1:5" ht="17.25" x14ac:dyDescent="0.3">
      <c r="A13" s="173">
        <v>1049</v>
      </c>
      <c r="B13" s="174" t="s">
        <v>126</v>
      </c>
      <c r="C13" s="175"/>
      <c r="D13" s="370"/>
      <c r="E13" s="370"/>
    </row>
    <row r="14" spans="1:5" ht="17.25" x14ac:dyDescent="0.3">
      <c r="A14" s="175"/>
      <c r="B14" s="175"/>
      <c r="C14" s="175"/>
      <c r="D14" s="370"/>
      <c r="E14" s="370"/>
    </row>
    <row r="15" spans="1:5" ht="17.25" x14ac:dyDescent="0.3">
      <c r="A15" s="176" t="s">
        <v>3</v>
      </c>
      <c r="B15" s="172"/>
      <c r="C15" s="172"/>
      <c r="D15" s="369"/>
      <c r="E15" s="369"/>
    </row>
    <row r="16" spans="1:5" ht="69" x14ac:dyDescent="0.3">
      <c r="A16" s="177" t="s">
        <v>4</v>
      </c>
      <c r="B16" s="126" t="s">
        <v>95</v>
      </c>
      <c r="C16" s="178" t="s">
        <v>130</v>
      </c>
      <c r="D16" s="369"/>
      <c r="E16" s="369"/>
    </row>
    <row r="17" spans="1:5" ht="17.25" x14ac:dyDescent="0.3">
      <c r="A17" s="177" t="s">
        <v>5</v>
      </c>
      <c r="B17" s="126" t="s">
        <v>465</v>
      </c>
      <c r="C17" s="179" t="s">
        <v>0</v>
      </c>
      <c r="D17" s="369"/>
      <c r="E17" s="369"/>
    </row>
    <row r="18" spans="1:5" ht="51.75" x14ac:dyDescent="0.3">
      <c r="A18" s="177" t="s">
        <v>7</v>
      </c>
      <c r="B18" s="126" t="s">
        <v>479</v>
      </c>
      <c r="C18" s="180"/>
      <c r="D18" s="369"/>
      <c r="E18" s="369"/>
    </row>
    <row r="19" spans="1:5" ht="51.75" x14ac:dyDescent="0.3">
      <c r="A19" s="177" t="s">
        <v>8</v>
      </c>
      <c r="B19" s="126" t="s">
        <v>96</v>
      </c>
      <c r="C19" s="180"/>
      <c r="D19" s="369"/>
      <c r="E19" s="369"/>
    </row>
    <row r="20" spans="1:5" ht="17.25" x14ac:dyDescent="0.3">
      <c r="A20" s="177" t="s">
        <v>16</v>
      </c>
      <c r="B20" s="126" t="s">
        <v>97</v>
      </c>
      <c r="C20" s="180"/>
      <c r="D20" s="369"/>
      <c r="E20" s="369"/>
    </row>
    <row r="21" spans="1:5" ht="51.75" x14ac:dyDescent="0.3">
      <c r="A21" s="177" t="s">
        <v>33</v>
      </c>
      <c r="B21" s="126" t="s">
        <v>480</v>
      </c>
      <c r="C21" s="180"/>
      <c r="D21" s="369"/>
      <c r="E21" s="369"/>
    </row>
    <row r="22" spans="1:5" ht="17.25" x14ac:dyDescent="0.3">
      <c r="A22" s="574" t="s">
        <v>9</v>
      </c>
      <c r="B22" s="574"/>
      <c r="C22" s="181"/>
      <c r="D22" s="369"/>
      <c r="E22" s="369"/>
    </row>
    <row r="23" spans="1:5" ht="17.25" x14ac:dyDescent="0.3">
      <c r="A23" s="564" t="s">
        <v>32</v>
      </c>
      <c r="B23" s="564"/>
      <c r="C23" s="15">
        <f>'h2'!G166</f>
        <v>-135500</v>
      </c>
      <c r="D23" s="369"/>
      <c r="E23" s="369"/>
    </row>
    <row r="24" spans="1:5" ht="17.25" x14ac:dyDescent="0.3">
      <c r="A24" s="176"/>
      <c r="B24" s="172"/>
      <c r="C24" s="172"/>
      <c r="D24" s="369"/>
      <c r="E24" s="369"/>
    </row>
    <row r="25" spans="1:5" ht="17.25" x14ac:dyDescent="0.3">
      <c r="A25" s="176"/>
      <c r="B25" s="172"/>
      <c r="C25" s="172"/>
      <c r="D25" s="369"/>
      <c r="E25" s="369"/>
    </row>
    <row r="26" spans="1:5" ht="69" x14ac:dyDescent="0.3">
      <c r="A26" s="182" t="s">
        <v>4</v>
      </c>
      <c r="B26" s="9">
        <v>1049</v>
      </c>
      <c r="C26" s="20" t="s">
        <v>130</v>
      </c>
      <c r="D26" s="370"/>
      <c r="E26" s="370"/>
    </row>
    <row r="27" spans="1:5" ht="17.25" x14ac:dyDescent="0.3">
      <c r="A27" s="182" t="s">
        <v>5</v>
      </c>
      <c r="B27" s="9" t="s">
        <v>171</v>
      </c>
      <c r="C27" s="29" t="s">
        <v>0</v>
      </c>
      <c r="D27" s="370"/>
      <c r="E27" s="370"/>
    </row>
    <row r="28" spans="1:5" x14ac:dyDescent="0.3">
      <c r="A28" s="182" t="s">
        <v>7</v>
      </c>
      <c r="B28" s="9" t="s">
        <v>172</v>
      </c>
      <c r="C28" s="183"/>
      <c r="D28" s="370"/>
      <c r="E28" s="370"/>
    </row>
    <row r="29" spans="1:5" ht="51.75" x14ac:dyDescent="0.3">
      <c r="A29" s="184" t="s">
        <v>8</v>
      </c>
      <c r="B29" s="9" t="s">
        <v>173</v>
      </c>
      <c r="C29" s="185"/>
      <c r="D29" s="370"/>
      <c r="E29" s="370"/>
    </row>
    <row r="30" spans="1:5" x14ac:dyDescent="0.3">
      <c r="A30" s="184" t="s">
        <v>16</v>
      </c>
      <c r="B30" s="9" t="s">
        <v>174</v>
      </c>
      <c r="C30" s="185"/>
      <c r="D30" s="370"/>
      <c r="E30" s="370"/>
    </row>
    <row r="31" spans="1:5" x14ac:dyDescent="0.3">
      <c r="A31" s="184" t="s">
        <v>33</v>
      </c>
      <c r="B31" s="9" t="s">
        <v>175</v>
      </c>
      <c r="C31" s="186"/>
      <c r="D31" s="370"/>
      <c r="E31" s="370"/>
    </row>
    <row r="32" spans="1:5" ht="17.25" x14ac:dyDescent="0.3">
      <c r="A32" s="565" t="s">
        <v>55</v>
      </c>
      <c r="B32" s="566"/>
      <c r="C32" s="187"/>
      <c r="D32" s="370"/>
      <c r="E32" s="370"/>
    </row>
    <row r="33" spans="1:3" ht="17.25" x14ac:dyDescent="0.3">
      <c r="A33" s="188" t="s">
        <v>176</v>
      </c>
      <c r="B33" s="189"/>
      <c r="C33" s="99">
        <v>-3.1</v>
      </c>
    </row>
    <row r="34" spans="1:3" ht="17.25" customHeight="1" x14ac:dyDescent="0.3">
      <c r="A34" s="190" t="s">
        <v>32</v>
      </c>
      <c r="B34" s="191"/>
      <c r="C34" s="30">
        <f>'h2'!G191</f>
        <v>-1494091.3</v>
      </c>
    </row>
    <row r="35" spans="1:3" ht="17.25" customHeight="1" x14ac:dyDescent="0.3">
      <c r="A35" s="371"/>
      <c r="B35" s="371"/>
      <c r="C35" s="34"/>
    </row>
    <row r="36" spans="1:3" ht="80.25" customHeight="1" x14ac:dyDescent="0.3">
      <c r="A36" s="177" t="s">
        <v>4</v>
      </c>
      <c r="B36" s="126" t="s">
        <v>95</v>
      </c>
      <c r="C36" s="20" t="s">
        <v>130</v>
      </c>
    </row>
    <row r="37" spans="1:3" ht="17.25" customHeight="1" x14ac:dyDescent="0.3">
      <c r="A37" s="177" t="s">
        <v>5</v>
      </c>
      <c r="B37" s="126" t="s">
        <v>347</v>
      </c>
      <c r="C37" s="29" t="s">
        <v>0</v>
      </c>
    </row>
    <row r="38" spans="1:3" ht="17.25" customHeight="1" x14ac:dyDescent="0.3">
      <c r="A38" s="177" t="s">
        <v>7</v>
      </c>
      <c r="B38" s="126" t="s">
        <v>348</v>
      </c>
      <c r="C38" s="183"/>
    </row>
    <row r="39" spans="1:3" ht="17.25" customHeight="1" x14ac:dyDescent="0.3">
      <c r="A39" s="177" t="s">
        <v>8</v>
      </c>
      <c r="B39" s="126" t="s">
        <v>349</v>
      </c>
      <c r="C39" s="185"/>
    </row>
    <row r="40" spans="1:3" ht="17.25" customHeight="1" x14ac:dyDescent="0.3">
      <c r="A40" s="177" t="s">
        <v>16</v>
      </c>
      <c r="B40" s="126" t="s">
        <v>174</v>
      </c>
      <c r="C40" s="30"/>
    </row>
    <row r="41" spans="1:3" ht="17.25" customHeight="1" x14ac:dyDescent="0.3">
      <c r="A41" s="177" t="s">
        <v>33</v>
      </c>
      <c r="B41" s="126" t="s">
        <v>175</v>
      </c>
      <c r="C41" s="30"/>
    </row>
    <row r="42" spans="1:3" ht="17.25" customHeight="1" x14ac:dyDescent="0.3">
      <c r="A42" s="574" t="s">
        <v>9</v>
      </c>
      <c r="B42" s="574"/>
      <c r="C42" s="30"/>
    </row>
    <row r="43" spans="1:3" ht="19.5" customHeight="1" x14ac:dyDescent="0.3">
      <c r="A43" s="593" t="s">
        <v>368</v>
      </c>
      <c r="B43" s="594"/>
      <c r="C43" s="127">
        <v>-1</v>
      </c>
    </row>
    <row r="44" spans="1:3" ht="17.25" customHeight="1" x14ac:dyDescent="0.3">
      <c r="A44" s="192" t="s">
        <v>32</v>
      </c>
      <c r="B44" s="192"/>
      <c r="C44" s="30">
        <f>'h2'!G201</f>
        <v>-451142.1</v>
      </c>
    </row>
    <row r="45" spans="1:3" ht="17.25" customHeight="1" thickBot="1" x14ac:dyDescent="0.35">
      <c r="A45" s="371"/>
      <c r="B45" s="371"/>
      <c r="C45" s="34"/>
    </row>
    <row r="46" spans="1:3" ht="66.75" customHeight="1" x14ac:dyDescent="0.3">
      <c r="A46" s="177" t="s">
        <v>4</v>
      </c>
      <c r="B46" s="126" t="s">
        <v>95</v>
      </c>
      <c r="C46" s="193" t="s">
        <v>407</v>
      </c>
    </row>
    <row r="47" spans="1:3" ht="17.25" customHeight="1" x14ac:dyDescent="0.3">
      <c r="A47" s="177" t="s">
        <v>5</v>
      </c>
      <c r="B47" s="126" t="s">
        <v>412</v>
      </c>
      <c r="C47" s="59" t="s">
        <v>0</v>
      </c>
    </row>
    <row r="48" spans="1:3" ht="17.25" customHeight="1" x14ac:dyDescent="0.3">
      <c r="A48" s="177" t="s">
        <v>7</v>
      </c>
      <c r="B48" s="126" t="s">
        <v>413</v>
      </c>
      <c r="C48" s="194"/>
    </row>
    <row r="49" spans="1:3" ht="17.25" customHeight="1" x14ac:dyDescent="0.3">
      <c r="A49" s="177" t="s">
        <v>8</v>
      </c>
      <c r="B49" s="126" t="s">
        <v>408</v>
      </c>
      <c r="C49" s="194"/>
    </row>
    <row r="50" spans="1:3" ht="17.25" customHeight="1" x14ac:dyDescent="0.3">
      <c r="A50" s="177" t="s">
        <v>16</v>
      </c>
      <c r="B50" s="126" t="s">
        <v>174</v>
      </c>
      <c r="C50" s="194"/>
    </row>
    <row r="51" spans="1:3" ht="17.25" customHeight="1" x14ac:dyDescent="0.3">
      <c r="A51" s="177" t="s">
        <v>409</v>
      </c>
      <c r="B51" s="126" t="s">
        <v>410</v>
      </c>
      <c r="C51" s="194"/>
    </row>
    <row r="52" spans="1:3" ht="17.25" customHeight="1" x14ac:dyDescent="0.3">
      <c r="A52" s="574" t="s">
        <v>9</v>
      </c>
      <c r="B52" s="574"/>
      <c r="C52" s="194"/>
    </row>
    <row r="53" spans="1:3" ht="17.25" customHeight="1" thickBot="1" x14ac:dyDescent="0.35">
      <c r="A53" s="581" t="s">
        <v>411</v>
      </c>
      <c r="B53" s="582"/>
      <c r="C53" s="128">
        <f>'հ5․'!G39</f>
        <v>-162000</v>
      </c>
    </row>
    <row r="54" spans="1:3" ht="17.25" customHeight="1" x14ac:dyDescent="0.3">
      <c r="A54" s="371"/>
      <c r="B54" s="371"/>
      <c r="C54" s="34"/>
    </row>
    <row r="55" spans="1:3" ht="17.25" customHeight="1" x14ac:dyDescent="0.3">
      <c r="A55" s="371"/>
      <c r="B55" s="371"/>
      <c r="C55" s="34"/>
    </row>
    <row r="56" spans="1:3" ht="17.25" customHeight="1" x14ac:dyDescent="0.3">
      <c r="A56" s="371"/>
      <c r="B56" s="371"/>
      <c r="C56" s="34"/>
    </row>
    <row r="57" spans="1:3" ht="17.25" customHeight="1" x14ac:dyDescent="0.3">
      <c r="A57" s="117" t="s">
        <v>31</v>
      </c>
      <c r="B57" s="117" t="s">
        <v>2</v>
      </c>
      <c r="C57" s="16"/>
    </row>
    <row r="58" spans="1:3" ht="17.25" customHeight="1" x14ac:dyDescent="0.3">
      <c r="A58" s="20">
        <v>1157</v>
      </c>
      <c r="B58" s="82" t="s">
        <v>363</v>
      </c>
      <c r="C58" s="16"/>
    </row>
    <row r="59" spans="1:3" ht="17.25" customHeight="1" x14ac:dyDescent="0.3">
      <c r="A59" s="119"/>
      <c r="B59" s="119"/>
      <c r="C59" s="16"/>
    </row>
    <row r="60" spans="1:3" ht="17.25" customHeight="1" x14ac:dyDescent="0.3">
      <c r="A60" s="85" t="s">
        <v>387</v>
      </c>
      <c r="B60" s="119"/>
      <c r="C60" s="16"/>
    </row>
    <row r="61" spans="1:3" ht="66" customHeight="1" x14ac:dyDescent="0.3">
      <c r="A61" s="195" t="s">
        <v>388</v>
      </c>
      <c r="B61" s="82">
        <v>1157</v>
      </c>
      <c r="C61" s="196" t="s">
        <v>192</v>
      </c>
    </row>
    <row r="62" spans="1:3" ht="17.25" customHeight="1" x14ac:dyDescent="0.3">
      <c r="A62" s="195" t="s">
        <v>389</v>
      </c>
      <c r="B62" s="82">
        <v>12006</v>
      </c>
      <c r="C62" s="197" t="s">
        <v>0</v>
      </c>
    </row>
    <row r="63" spans="1:3" ht="51.75" x14ac:dyDescent="0.3">
      <c r="A63" s="195" t="s">
        <v>7</v>
      </c>
      <c r="B63" s="198" t="s">
        <v>390</v>
      </c>
      <c r="C63" s="94"/>
    </row>
    <row r="64" spans="1:3" ht="51.75" x14ac:dyDescent="0.3">
      <c r="A64" s="195" t="s">
        <v>8</v>
      </c>
      <c r="B64" s="198" t="s">
        <v>391</v>
      </c>
      <c r="C64" s="94"/>
    </row>
    <row r="65" spans="1:6" ht="17.25" x14ac:dyDescent="0.3">
      <c r="A65" s="195" t="s">
        <v>16</v>
      </c>
      <c r="B65" s="198" t="s">
        <v>196</v>
      </c>
      <c r="C65" s="94"/>
    </row>
    <row r="66" spans="1:6" x14ac:dyDescent="0.3">
      <c r="A66" s="195" t="s">
        <v>392</v>
      </c>
      <c r="B66" s="198" t="s">
        <v>393</v>
      </c>
      <c r="C66" s="94"/>
    </row>
    <row r="67" spans="1:6" ht="17.25" customHeight="1" x14ac:dyDescent="0.3">
      <c r="A67" s="570" t="s">
        <v>55</v>
      </c>
      <c r="B67" s="571"/>
      <c r="C67" s="94"/>
    </row>
    <row r="68" spans="1:6" ht="17.25" customHeight="1" x14ac:dyDescent="0.3">
      <c r="A68" s="579" t="s">
        <v>394</v>
      </c>
      <c r="B68" s="580"/>
      <c r="C68" s="44">
        <f>'h2'!G122</f>
        <v>-131298.70000000001</v>
      </c>
    </row>
    <row r="69" spans="1:6" ht="17.25" customHeight="1" x14ac:dyDescent="0.3">
      <c r="A69" s="119"/>
      <c r="B69" s="119"/>
      <c r="C69" s="16"/>
    </row>
    <row r="70" spans="1:6" ht="17.25" customHeight="1" x14ac:dyDescent="0.3">
      <c r="A70" s="119"/>
      <c r="B70" s="119"/>
      <c r="C70" s="16" t="s">
        <v>449</v>
      </c>
    </row>
    <row r="71" spans="1:6" s="11" customFormat="1" ht="17.25" customHeight="1" x14ac:dyDescent="0.3">
      <c r="A71" s="597" t="s">
        <v>448</v>
      </c>
      <c r="B71" s="597"/>
      <c r="C71" s="61"/>
      <c r="D71" s="372"/>
      <c r="E71" s="372"/>
      <c r="F71" s="372"/>
    </row>
    <row r="72" spans="1:6" ht="17.25" customHeight="1" x14ac:dyDescent="0.3">
      <c r="A72" s="562" t="s">
        <v>30</v>
      </c>
      <c r="B72" s="562"/>
      <c r="C72" s="562"/>
      <c r="D72" s="562"/>
      <c r="E72" s="562"/>
    </row>
    <row r="73" spans="1:6" ht="17.25" customHeight="1" x14ac:dyDescent="0.3">
      <c r="A73" s="119"/>
      <c r="B73" s="119"/>
      <c r="C73" s="16"/>
    </row>
    <row r="74" spans="1:6" ht="69" x14ac:dyDescent="0.3">
      <c r="A74" s="373" t="s">
        <v>4</v>
      </c>
      <c r="B74" s="130" t="s">
        <v>443</v>
      </c>
      <c r="C74" s="196" t="s">
        <v>192</v>
      </c>
    </row>
    <row r="75" spans="1:6" ht="17.25" x14ac:dyDescent="0.3">
      <c r="A75" s="373" t="s">
        <v>5</v>
      </c>
      <c r="B75" s="130" t="s">
        <v>444</v>
      </c>
      <c r="C75" s="197" t="s">
        <v>0</v>
      </c>
    </row>
    <row r="76" spans="1:6" ht="103.5" x14ac:dyDescent="0.3">
      <c r="A76" s="373" t="s">
        <v>7</v>
      </c>
      <c r="B76" s="130" t="s">
        <v>445</v>
      </c>
      <c r="C76" s="94"/>
    </row>
    <row r="77" spans="1:6" ht="86.25" x14ac:dyDescent="0.3">
      <c r="A77" s="373" t="s">
        <v>8</v>
      </c>
      <c r="B77" s="130" t="s">
        <v>446</v>
      </c>
      <c r="C77" s="94"/>
    </row>
    <row r="78" spans="1:6" ht="17.25" x14ac:dyDescent="0.3">
      <c r="A78" s="373" t="s">
        <v>16</v>
      </c>
      <c r="B78" s="130" t="s">
        <v>97</v>
      </c>
      <c r="C78" s="94"/>
    </row>
    <row r="79" spans="1:6" ht="17.25" customHeight="1" x14ac:dyDescent="0.3">
      <c r="A79" s="373" t="s">
        <v>447</v>
      </c>
      <c r="B79" s="130" t="s">
        <v>410</v>
      </c>
      <c r="C79" s="94"/>
    </row>
    <row r="80" spans="1:6" ht="17.25" customHeight="1" x14ac:dyDescent="0.3">
      <c r="A80" s="598" t="s">
        <v>9</v>
      </c>
      <c r="B80" s="598"/>
      <c r="C80" s="94"/>
    </row>
    <row r="81" spans="1:6" ht="17.25" customHeight="1" x14ac:dyDescent="0.3">
      <c r="A81" s="575" t="s">
        <v>394</v>
      </c>
      <c r="B81" s="576"/>
      <c r="C81" s="60">
        <f>'h2'!G141</f>
        <v>-77900</v>
      </c>
    </row>
    <row r="82" spans="1:6" ht="17.25" customHeight="1" x14ac:dyDescent="0.3">
      <c r="A82" s="119"/>
      <c r="B82" s="119"/>
      <c r="C82" s="16"/>
    </row>
    <row r="83" spans="1:6" ht="17.25" customHeight="1" x14ac:dyDescent="0.3">
      <c r="A83" s="79"/>
      <c r="B83" s="79"/>
      <c r="C83" s="374" t="s">
        <v>296</v>
      </c>
    </row>
    <row r="84" spans="1:6" ht="17.25" customHeight="1" x14ac:dyDescent="0.3">
      <c r="A84" s="558" t="s">
        <v>297</v>
      </c>
      <c r="B84" s="558"/>
      <c r="C84" s="28"/>
    </row>
    <row r="85" spans="1:6" ht="17.25" customHeight="1" x14ac:dyDescent="0.3">
      <c r="A85" s="586" t="s">
        <v>30</v>
      </c>
      <c r="B85" s="586"/>
      <c r="C85" s="14"/>
    </row>
    <row r="86" spans="1:6" s="11" customFormat="1" ht="17.25" customHeight="1" x14ac:dyDescent="0.3">
      <c r="A86" s="10" t="s">
        <v>31</v>
      </c>
      <c r="B86" s="8" t="s">
        <v>2</v>
      </c>
      <c r="C86" s="28"/>
      <c r="D86" s="372"/>
      <c r="E86" s="372"/>
      <c r="F86" s="372"/>
    </row>
    <row r="87" spans="1:6" ht="17.25" customHeight="1" x14ac:dyDescent="0.3">
      <c r="A87" s="6" t="s">
        <v>190</v>
      </c>
      <c r="B87" s="116" t="s">
        <v>191</v>
      </c>
      <c r="C87" s="374"/>
    </row>
    <row r="88" spans="1:6" ht="17.25" customHeight="1" x14ac:dyDescent="0.3">
      <c r="A88" s="79"/>
      <c r="B88" s="79"/>
      <c r="C88" s="374"/>
    </row>
    <row r="89" spans="1:6" ht="17.25" customHeight="1" x14ac:dyDescent="0.3">
      <c r="A89" s="559" t="s">
        <v>3</v>
      </c>
      <c r="B89" s="559"/>
      <c r="C89" s="14"/>
    </row>
    <row r="90" spans="1:6" ht="75.75" customHeight="1" x14ac:dyDescent="0.3">
      <c r="A90" s="200" t="s">
        <v>4</v>
      </c>
      <c r="B90" s="200" t="s">
        <v>190</v>
      </c>
      <c r="C90" s="305" t="s">
        <v>293</v>
      </c>
    </row>
    <row r="91" spans="1:6" ht="17.25" customHeight="1" x14ac:dyDescent="0.3">
      <c r="A91" s="200" t="s">
        <v>5</v>
      </c>
      <c r="B91" s="200" t="s">
        <v>193</v>
      </c>
      <c r="C91" s="375" t="s">
        <v>0</v>
      </c>
    </row>
    <row r="92" spans="1:6" ht="17.25" customHeight="1" x14ac:dyDescent="0.3">
      <c r="A92" s="200" t="s">
        <v>7</v>
      </c>
      <c r="B92" s="376" t="s">
        <v>194</v>
      </c>
      <c r="C92" s="377"/>
    </row>
    <row r="93" spans="1:6" ht="17.25" customHeight="1" x14ac:dyDescent="0.3">
      <c r="A93" s="200" t="s">
        <v>8</v>
      </c>
      <c r="B93" s="84" t="s">
        <v>195</v>
      </c>
      <c r="C93" s="377"/>
    </row>
    <row r="94" spans="1:6" ht="17.25" customHeight="1" x14ac:dyDescent="0.3">
      <c r="A94" s="84" t="s">
        <v>16</v>
      </c>
      <c r="B94" s="84" t="s">
        <v>196</v>
      </c>
      <c r="C94" s="377"/>
    </row>
    <row r="95" spans="1:6" ht="71.25" customHeight="1" x14ac:dyDescent="0.3">
      <c r="A95" s="84" t="s">
        <v>197</v>
      </c>
      <c r="B95" s="84" t="s">
        <v>198</v>
      </c>
      <c r="C95" s="377"/>
    </row>
    <row r="96" spans="1:6" ht="17.25" customHeight="1" x14ac:dyDescent="0.3">
      <c r="A96" s="543" t="s">
        <v>9</v>
      </c>
      <c r="B96" s="543"/>
      <c r="C96" s="377"/>
    </row>
    <row r="97" spans="1:3" ht="17.25" customHeight="1" x14ac:dyDescent="0.3">
      <c r="A97" s="293" t="s">
        <v>295</v>
      </c>
      <c r="B97" s="293"/>
      <c r="C97" s="377">
        <v>1</v>
      </c>
    </row>
    <row r="98" spans="1:3" ht="17.25" customHeight="1" x14ac:dyDescent="0.3">
      <c r="A98" s="587" t="s">
        <v>32</v>
      </c>
      <c r="B98" s="587"/>
      <c r="C98" s="131">
        <f>'h2'!G32</f>
        <v>133159.20000000001</v>
      </c>
    </row>
    <row r="99" spans="1:3" ht="17.25" customHeight="1" x14ac:dyDescent="0.3">
      <c r="A99" s="79"/>
      <c r="B99" s="79"/>
      <c r="C99" s="378"/>
    </row>
    <row r="100" spans="1:3" ht="17.25" customHeight="1" x14ac:dyDescent="0.3">
      <c r="A100" s="79"/>
      <c r="B100" s="79"/>
      <c r="C100" s="374" t="s">
        <v>536</v>
      </c>
    </row>
    <row r="101" spans="1:3" ht="17.25" customHeight="1" x14ac:dyDescent="0.3">
      <c r="A101" s="558" t="s">
        <v>308</v>
      </c>
      <c r="B101" s="558"/>
      <c r="C101" s="28"/>
    </row>
    <row r="102" spans="1:3" ht="17.25" customHeight="1" x14ac:dyDescent="0.3">
      <c r="A102" s="586" t="s">
        <v>30</v>
      </c>
      <c r="B102" s="586"/>
      <c r="C102" s="14"/>
    </row>
    <row r="103" spans="1:3" ht="17.25" customHeight="1" x14ac:dyDescent="0.3">
      <c r="A103" s="10" t="s">
        <v>31</v>
      </c>
      <c r="B103" s="8" t="s">
        <v>2</v>
      </c>
      <c r="C103" s="28"/>
    </row>
    <row r="104" spans="1:3" ht="17.25" customHeight="1" x14ac:dyDescent="0.3">
      <c r="A104" s="6" t="s">
        <v>190</v>
      </c>
      <c r="B104" s="116" t="s">
        <v>191</v>
      </c>
      <c r="C104" s="374"/>
    </row>
    <row r="105" spans="1:3" ht="17.25" customHeight="1" x14ac:dyDescent="0.3">
      <c r="A105" s="79"/>
      <c r="B105" s="79"/>
      <c r="C105" s="374"/>
    </row>
    <row r="106" spans="1:3" ht="17.25" customHeight="1" x14ac:dyDescent="0.3">
      <c r="A106" s="559" t="s">
        <v>3</v>
      </c>
      <c r="B106" s="559"/>
      <c r="C106" s="14"/>
    </row>
    <row r="107" spans="1:3" ht="69" customHeight="1" x14ac:dyDescent="0.3">
      <c r="A107" s="200" t="s">
        <v>4</v>
      </c>
      <c r="B107" s="200" t="s">
        <v>190</v>
      </c>
      <c r="C107" s="294" t="s">
        <v>293</v>
      </c>
    </row>
    <row r="108" spans="1:3" ht="18.75" customHeight="1" x14ac:dyDescent="0.3">
      <c r="A108" s="200" t="s">
        <v>5</v>
      </c>
      <c r="B108" s="200" t="s">
        <v>193</v>
      </c>
      <c r="C108" s="375" t="s">
        <v>0</v>
      </c>
    </row>
    <row r="109" spans="1:3" x14ac:dyDescent="0.3">
      <c r="A109" s="200" t="s">
        <v>7</v>
      </c>
      <c r="B109" s="376" t="s">
        <v>194</v>
      </c>
      <c r="C109" s="377"/>
    </row>
    <row r="110" spans="1:3" x14ac:dyDescent="0.3">
      <c r="A110" s="200" t="s">
        <v>8</v>
      </c>
      <c r="B110" s="84" t="s">
        <v>195</v>
      </c>
      <c r="C110" s="377"/>
    </row>
    <row r="111" spans="1:3" ht="17.25" x14ac:dyDescent="0.3">
      <c r="A111" s="84" t="s">
        <v>16</v>
      </c>
      <c r="B111" s="84" t="s">
        <v>196</v>
      </c>
      <c r="C111" s="377"/>
    </row>
    <row r="112" spans="1:3" ht="69" x14ac:dyDescent="0.3">
      <c r="A112" s="84" t="s">
        <v>197</v>
      </c>
      <c r="B112" s="84" t="s">
        <v>198</v>
      </c>
      <c r="C112" s="377"/>
    </row>
    <row r="113" spans="1:6" ht="17.25" customHeight="1" x14ac:dyDescent="0.3">
      <c r="A113" s="543" t="s">
        <v>9</v>
      </c>
      <c r="B113" s="543"/>
      <c r="C113" s="377"/>
    </row>
    <row r="114" spans="1:6" ht="17.25" customHeight="1" x14ac:dyDescent="0.3">
      <c r="A114" s="587" t="s">
        <v>32</v>
      </c>
      <c r="B114" s="587"/>
      <c r="C114" s="131">
        <f>'h2'!G39</f>
        <v>-69461.2</v>
      </c>
    </row>
    <row r="115" spans="1:6" ht="17.25" customHeight="1" x14ac:dyDescent="0.3">
      <c r="A115" s="79"/>
      <c r="B115" s="79"/>
      <c r="C115" s="374" t="s">
        <v>298</v>
      </c>
    </row>
    <row r="116" spans="1:6" ht="17.25" customHeight="1" x14ac:dyDescent="0.3">
      <c r="A116" s="558" t="s">
        <v>299</v>
      </c>
      <c r="B116" s="558"/>
      <c r="C116" s="28"/>
    </row>
    <row r="117" spans="1:6" s="11" customFormat="1" ht="17.25" customHeight="1" x14ac:dyDescent="0.3">
      <c r="A117" s="559" t="s">
        <v>30</v>
      </c>
      <c r="B117" s="559"/>
      <c r="C117" s="12"/>
      <c r="D117" s="372"/>
      <c r="E117" s="372"/>
      <c r="F117" s="372"/>
    </row>
    <row r="118" spans="1:6" ht="17.25" customHeight="1" x14ac:dyDescent="0.3">
      <c r="A118" s="79"/>
      <c r="B118" s="79"/>
      <c r="C118" s="14"/>
    </row>
    <row r="119" spans="1:6" s="11" customFormat="1" ht="17.25" customHeight="1" x14ac:dyDescent="0.3">
      <c r="A119" s="10" t="s">
        <v>31</v>
      </c>
      <c r="B119" s="8" t="s">
        <v>2</v>
      </c>
      <c r="C119" s="28"/>
      <c r="D119" s="372"/>
      <c r="E119" s="372"/>
      <c r="F119" s="372"/>
    </row>
    <row r="120" spans="1:6" ht="17.25" customHeight="1" x14ac:dyDescent="0.3">
      <c r="A120" s="6" t="s">
        <v>190</v>
      </c>
      <c r="B120" s="116" t="s">
        <v>191</v>
      </c>
      <c r="C120" s="374"/>
    </row>
    <row r="121" spans="1:6" ht="17.25" customHeight="1" x14ac:dyDescent="0.3">
      <c r="A121" s="79"/>
      <c r="B121" s="79"/>
      <c r="C121" s="374"/>
    </row>
    <row r="122" spans="1:6" s="11" customFormat="1" ht="17.25" customHeight="1" x14ac:dyDescent="0.3">
      <c r="A122" s="559" t="s">
        <v>3</v>
      </c>
      <c r="B122" s="559"/>
      <c r="C122" s="12"/>
      <c r="D122" s="372"/>
      <c r="E122" s="372"/>
      <c r="F122" s="372"/>
    </row>
    <row r="123" spans="1:6" ht="81" customHeight="1" x14ac:dyDescent="0.3">
      <c r="A123" s="200" t="s">
        <v>4</v>
      </c>
      <c r="B123" s="200" t="s">
        <v>190</v>
      </c>
      <c r="C123" s="305" t="s">
        <v>293</v>
      </c>
    </row>
    <row r="124" spans="1:6" ht="17.25" customHeight="1" x14ac:dyDescent="0.3">
      <c r="A124" s="200" t="s">
        <v>5</v>
      </c>
      <c r="B124" s="200" t="s">
        <v>193</v>
      </c>
      <c r="C124" s="375" t="s">
        <v>0</v>
      </c>
    </row>
    <row r="125" spans="1:6" ht="17.25" customHeight="1" x14ac:dyDescent="0.3">
      <c r="A125" s="200" t="s">
        <v>7</v>
      </c>
      <c r="B125" s="376" t="s">
        <v>194</v>
      </c>
      <c r="C125" s="377"/>
    </row>
    <row r="126" spans="1:6" ht="17.25" customHeight="1" x14ac:dyDescent="0.3">
      <c r="A126" s="200" t="s">
        <v>8</v>
      </c>
      <c r="B126" s="84" t="s">
        <v>195</v>
      </c>
      <c r="C126" s="377"/>
    </row>
    <row r="127" spans="1:6" ht="17.25" customHeight="1" x14ac:dyDescent="0.3">
      <c r="A127" s="84" t="s">
        <v>16</v>
      </c>
      <c r="B127" s="84" t="s">
        <v>196</v>
      </c>
      <c r="C127" s="377"/>
    </row>
    <row r="128" spans="1:6" ht="17.25" customHeight="1" x14ac:dyDescent="0.3">
      <c r="A128" s="84" t="s">
        <v>197</v>
      </c>
      <c r="B128" s="84" t="s">
        <v>198</v>
      </c>
      <c r="C128" s="377"/>
    </row>
    <row r="129" spans="1:3" ht="17.25" customHeight="1" x14ac:dyDescent="0.3">
      <c r="A129" s="543" t="s">
        <v>9</v>
      </c>
      <c r="B129" s="543"/>
      <c r="C129" s="377"/>
    </row>
    <row r="130" spans="1:3" ht="17.25" customHeight="1" x14ac:dyDescent="0.3">
      <c r="A130" s="379" t="s">
        <v>295</v>
      </c>
      <c r="B130" s="379"/>
      <c r="C130" s="377">
        <v>7</v>
      </c>
    </row>
    <row r="131" spans="1:3" ht="17.25" customHeight="1" x14ac:dyDescent="0.3">
      <c r="A131" s="587" t="s">
        <v>32</v>
      </c>
      <c r="B131" s="587"/>
      <c r="C131" s="131">
        <f>'h2'!G46</f>
        <v>143839.20000000001</v>
      </c>
    </row>
    <row r="132" spans="1:3" ht="17.25" customHeight="1" x14ac:dyDescent="0.3">
      <c r="A132" s="371"/>
      <c r="B132" s="371"/>
      <c r="C132" s="34"/>
    </row>
    <row r="133" spans="1:3" ht="17.25" customHeight="1" x14ac:dyDescent="0.3">
      <c r="A133" s="371"/>
      <c r="B133" s="371"/>
      <c r="C133" s="34"/>
    </row>
    <row r="134" spans="1:3" ht="17.25" customHeight="1" x14ac:dyDescent="0.3">
      <c r="A134" s="371"/>
      <c r="B134" s="371"/>
      <c r="C134" s="201" t="s">
        <v>117</v>
      </c>
    </row>
    <row r="135" spans="1:3" ht="17.25" x14ac:dyDescent="0.3">
      <c r="A135" s="558" t="s">
        <v>114</v>
      </c>
      <c r="B135" s="558"/>
      <c r="C135" s="558"/>
    </row>
    <row r="136" spans="1:3" ht="34.5" customHeight="1" x14ac:dyDescent="0.3">
      <c r="A136" s="559" t="s">
        <v>30</v>
      </c>
      <c r="B136" s="559"/>
      <c r="C136" s="559"/>
    </row>
    <row r="137" spans="1:3" ht="17.25" x14ac:dyDescent="0.3">
      <c r="A137" s="79"/>
      <c r="B137" s="79"/>
      <c r="C137" s="79"/>
    </row>
    <row r="138" spans="1:3" ht="17.25" x14ac:dyDescent="0.3">
      <c r="A138" s="171" t="s">
        <v>31</v>
      </c>
      <c r="B138" s="171" t="s">
        <v>2</v>
      </c>
      <c r="C138" s="79"/>
    </row>
    <row r="139" spans="1:3" ht="17.25" x14ac:dyDescent="0.3">
      <c r="A139" s="173">
        <v>1049</v>
      </c>
      <c r="B139" s="174" t="s">
        <v>126</v>
      </c>
      <c r="C139" s="79"/>
    </row>
    <row r="140" spans="1:3" ht="17.25" x14ac:dyDescent="0.3">
      <c r="A140" s="175"/>
      <c r="B140" s="175"/>
      <c r="C140" s="79"/>
    </row>
    <row r="141" spans="1:3" ht="17.25" x14ac:dyDescent="0.3">
      <c r="A141" s="176" t="s">
        <v>3</v>
      </c>
      <c r="B141" s="172"/>
      <c r="C141" s="79"/>
    </row>
    <row r="142" spans="1:3" ht="78" customHeight="1" x14ac:dyDescent="0.3">
      <c r="A142" s="113" t="s">
        <v>4</v>
      </c>
      <c r="B142" s="114" t="s">
        <v>95</v>
      </c>
      <c r="C142" s="91" t="s">
        <v>130</v>
      </c>
    </row>
    <row r="143" spans="1:3" ht="22.5" customHeight="1" x14ac:dyDescent="0.3">
      <c r="A143" s="113" t="s">
        <v>5</v>
      </c>
      <c r="B143" s="114">
        <v>11002</v>
      </c>
      <c r="C143" s="202" t="s">
        <v>0</v>
      </c>
    </row>
    <row r="144" spans="1:3" ht="34.5" customHeight="1" x14ac:dyDescent="0.3">
      <c r="A144" s="113" t="s">
        <v>7</v>
      </c>
      <c r="B144" s="114" t="s">
        <v>98</v>
      </c>
      <c r="C144" s="114"/>
    </row>
    <row r="145" spans="1:3" ht="34.5" customHeight="1" x14ac:dyDescent="0.3">
      <c r="A145" s="113" t="s">
        <v>8</v>
      </c>
      <c r="B145" s="114" t="s">
        <v>96</v>
      </c>
      <c r="C145" s="114"/>
    </row>
    <row r="146" spans="1:3" ht="34.5" customHeight="1" x14ac:dyDescent="0.3">
      <c r="A146" s="113" t="s">
        <v>16</v>
      </c>
      <c r="B146" s="114" t="s">
        <v>97</v>
      </c>
      <c r="C146" s="114"/>
    </row>
    <row r="147" spans="1:3" ht="34.5" customHeight="1" x14ac:dyDescent="0.3">
      <c r="A147" s="113" t="s">
        <v>33</v>
      </c>
      <c r="B147" s="114" t="s">
        <v>101</v>
      </c>
      <c r="C147" s="114"/>
    </row>
    <row r="148" spans="1:3" ht="17.25" x14ac:dyDescent="0.3">
      <c r="A148" s="563" t="s">
        <v>9</v>
      </c>
      <c r="B148" s="563"/>
      <c r="C148" s="203"/>
    </row>
    <row r="149" spans="1:3" ht="17.25" x14ac:dyDescent="0.3">
      <c r="A149" s="380" t="s">
        <v>295</v>
      </c>
      <c r="B149" s="380"/>
      <c r="C149" s="381">
        <v>4</v>
      </c>
    </row>
    <row r="150" spans="1:3" ht="17.25" x14ac:dyDescent="0.3">
      <c r="A150" s="564" t="s">
        <v>32</v>
      </c>
      <c r="B150" s="564"/>
      <c r="C150" s="15">
        <f>'h2'!G177</f>
        <v>-6065.3</v>
      </c>
    </row>
    <row r="151" spans="1:3" ht="34.5" customHeight="1" x14ac:dyDescent="0.3">
      <c r="A151" s="176"/>
      <c r="B151" s="172"/>
      <c r="C151" s="79"/>
    </row>
    <row r="152" spans="1:3" ht="17.25" x14ac:dyDescent="0.3">
      <c r="A152" s="79"/>
      <c r="B152" s="79"/>
      <c r="C152" s="79"/>
    </row>
    <row r="153" spans="1:3" ht="17.25" x14ac:dyDescent="0.3">
      <c r="A153" s="171" t="s">
        <v>31</v>
      </c>
      <c r="B153" s="171" t="s">
        <v>2</v>
      </c>
      <c r="C153" s="79"/>
    </row>
    <row r="154" spans="1:3" ht="17.25" x14ac:dyDescent="0.3">
      <c r="A154" s="173">
        <v>1212</v>
      </c>
      <c r="B154" s="174" t="s">
        <v>46</v>
      </c>
      <c r="C154" s="79"/>
    </row>
    <row r="155" spans="1:3" ht="17.25" x14ac:dyDescent="0.3">
      <c r="A155" s="175"/>
      <c r="B155" s="175"/>
      <c r="C155" s="79"/>
    </row>
    <row r="156" spans="1:3" ht="17.25" x14ac:dyDescent="0.3">
      <c r="A156" s="176" t="s">
        <v>3</v>
      </c>
      <c r="B156" s="172"/>
      <c r="C156" s="79"/>
    </row>
    <row r="157" spans="1:3" ht="69" x14ac:dyDescent="0.3">
      <c r="A157" s="200" t="s">
        <v>4</v>
      </c>
      <c r="B157" s="200">
        <v>1212</v>
      </c>
      <c r="C157" s="305" t="s">
        <v>293</v>
      </c>
    </row>
    <row r="158" spans="1:3" ht="17.25" x14ac:dyDescent="0.3">
      <c r="A158" s="200" t="s">
        <v>5</v>
      </c>
      <c r="B158" s="200" t="s">
        <v>193</v>
      </c>
      <c r="C158" s="375" t="s">
        <v>0</v>
      </c>
    </row>
    <row r="159" spans="1:3" x14ac:dyDescent="0.3">
      <c r="A159" s="200" t="s">
        <v>7</v>
      </c>
      <c r="B159" s="376" t="s">
        <v>194</v>
      </c>
      <c r="C159" s="377"/>
    </row>
    <row r="160" spans="1:3" x14ac:dyDescent="0.3">
      <c r="A160" s="200" t="s">
        <v>8</v>
      </c>
      <c r="B160" s="84" t="s">
        <v>195</v>
      </c>
      <c r="C160" s="377"/>
    </row>
    <row r="161" spans="1:3" ht="17.25" x14ac:dyDescent="0.3">
      <c r="A161" s="84" t="s">
        <v>16</v>
      </c>
      <c r="B161" s="84" t="s">
        <v>196</v>
      </c>
      <c r="C161" s="377"/>
    </row>
    <row r="162" spans="1:3" ht="69" x14ac:dyDescent="0.3">
      <c r="A162" s="84" t="s">
        <v>197</v>
      </c>
      <c r="B162" s="84" t="s">
        <v>198</v>
      </c>
      <c r="C162" s="377"/>
    </row>
    <row r="163" spans="1:3" ht="17.25" x14ac:dyDescent="0.3">
      <c r="A163" s="543" t="s">
        <v>9</v>
      </c>
      <c r="B163" s="543"/>
      <c r="C163" s="377"/>
    </row>
    <row r="164" spans="1:3" ht="17.25" x14ac:dyDescent="0.3">
      <c r="A164" s="379" t="s">
        <v>295</v>
      </c>
      <c r="B164" s="379"/>
      <c r="C164" s="377">
        <v>4</v>
      </c>
    </row>
    <row r="165" spans="1:3" ht="17.25" customHeight="1" x14ac:dyDescent="0.3">
      <c r="A165" s="587" t="s">
        <v>32</v>
      </c>
      <c r="B165" s="587"/>
      <c r="C165" s="382">
        <f>'h2'!G53</f>
        <v>406288.10000000003</v>
      </c>
    </row>
    <row r="166" spans="1:3" ht="17.25" x14ac:dyDescent="0.3">
      <c r="A166" s="176"/>
      <c r="B166" s="172"/>
      <c r="C166" s="79"/>
    </row>
    <row r="167" spans="1:3" ht="77.25" customHeight="1" x14ac:dyDescent="0.3">
      <c r="A167" s="204" t="s">
        <v>4</v>
      </c>
      <c r="B167" s="204">
        <v>1212</v>
      </c>
      <c r="C167" s="383" t="s">
        <v>129</v>
      </c>
    </row>
    <row r="168" spans="1:3" ht="17.25" x14ac:dyDescent="0.3">
      <c r="A168" s="204" t="s">
        <v>5</v>
      </c>
      <c r="B168" s="204">
        <v>12025</v>
      </c>
      <c r="C168" s="384" t="s">
        <v>6</v>
      </c>
    </row>
    <row r="169" spans="1:3" x14ac:dyDescent="0.3">
      <c r="A169" s="302" t="s">
        <v>7</v>
      </c>
      <c r="B169" s="103" t="s">
        <v>75</v>
      </c>
      <c r="C169" s="384"/>
    </row>
    <row r="170" spans="1:3" ht="69" x14ac:dyDescent="0.3">
      <c r="A170" s="302" t="s">
        <v>8</v>
      </c>
      <c r="B170" s="105" t="s">
        <v>72</v>
      </c>
      <c r="C170" s="384"/>
    </row>
    <row r="171" spans="1:3" ht="17.25" x14ac:dyDescent="0.3">
      <c r="A171" s="302" t="s">
        <v>16</v>
      </c>
      <c r="B171" s="103" t="s">
        <v>73</v>
      </c>
      <c r="C171" s="384"/>
    </row>
    <row r="172" spans="1:3" x14ac:dyDescent="0.3">
      <c r="A172" s="302" t="s">
        <v>33</v>
      </c>
      <c r="B172" s="302" t="s">
        <v>102</v>
      </c>
      <c r="C172" s="385"/>
    </row>
    <row r="173" spans="1:3" ht="17.25" x14ac:dyDescent="0.3">
      <c r="A173" s="561" t="s">
        <v>55</v>
      </c>
      <c r="B173" s="561"/>
      <c r="C173" s="385"/>
    </row>
    <row r="174" spans="1:3" ht="17.25" x14ac:dyDescent="0.3">
      <c r="A174" s="386" t="s">
        <v>32</v>
      </c>
      <c r="B174" s="387"/>
      <c r="C174" s="4">
        <f>'h2'!G109</f>
        <v>6065.3</v>
      </c>
    </row>
    <row r="175" spans="1:3" ht="17.25" x14ac:dyDescent="0.3">
      <c r="A175" s="12"/>
      <c r="B175" s="12"/>
      <c r="C175" s="12"/>
    </row>
    <row r="176" spans="1:3" ht="17.25" x14ac:dyDescent="0.3">
      <c r="A176" s="595"/>
      <c r="B176" s="596"/>
      <c r="C176" s="374" t="s">
        <v>300</v>
      </c>
    </row>
    <row r="177" spans="1:6" ht="17.25" x14ac:dyDescent="0.3">
      <c r="A177" s="558" t="s">
        <v>301</v>
      </c>
      <c r="B177" s="558"/>
      <c r="C177" s="28"/>
    </row>
    <row r="178" spans="1:6" s="11" customFormat="1" ht="17.25" x14ac:dyDescent="0.3">
      <c r="A178" s="559" t="s">
        <v>30</v>
      </c>
      <c r="B178" s="559"/>
      <c r="C178" s="12"/>
      <c r="D178" s="372"/>
      <c r="E178" s="372"/>
      <c r="F178" s="372"/>
    </row>
    <row r="179" spans="1:6" ht="17.25" x14ac:dyDescent="0.3">
      <c r="A179" s="79"/>
      <c r="B179" s="79"/>
      <c r="C179" s="14"/>
    </row>
    <row r="180" spans="1:6" s="11" customFormat="1" ht="17.25" x14ac:dyDescent="0.3">
      <c r="A180" s="10" t="s">
        <v>31</v>
      </c>
      <c r="B180" s="8" t="s">
        <v>2</v>
      </c>
      <c r="C180" s="28"/>
      <c r="D180" s="372"/>
      <c r="E180" s="372"/>
      <c r="F180" s="372"/>
    </row>
    <row r="181" spans="1:6" ht="17.25" x14ac:dyDescent="0.3">
      <c r="A181" s="6" t="s">
        <v>190</v>
      </c>
      <c r="B181" s="116" t="s">
        <v>191</v>
      </c>
      <c r="C181" s="374"/>
    </row>
    <row r="182" spans="1:6" ht="17.25" x14ac:dyDescent="0.3">
      <c r="A182" s="79"/>
      <c r="B182" s="79"/>
      <c r="C182" s="374"/>
    </row>
    <row r="183" spans="1:6" ht="17.25" x14ac:dyDescent="0.3">
      <c r="A183" s="559" t="s">
        <v>3</v>
      </c>
      <c r="B183" s="559"/>
      <c r="C183" s="14"/>
    </row>
    <row r="184" spans="1:6" ht="69" x14ac:dyDescent="0.3">
      <c r="A184" s="200" t="s">
        <v>4</v>
      </c>
      <c r="B184" s="200" t="s">
        <v>190</v>
      </c>
      <c r="C184" s="305" t="s">
        <v>293</v>
      </c>
    </row>
    <row r="185" spans="1:6" ht="17.25" x14ac:dyDescent="0.3">
      <c r="A185" s="200" t="s">
        <v>5</v>
      </c>
      <c r="B185" s="200" t="s">
        <v>193</v>
      </c>
      <c r="C185" s="375" t="s">
        <v>0</v>
      </c>
    </row>
    <row r="186" spans="1:6" x14ac:dyDescent="0.3">
      <c r="A186" s="200" t="s">
        <v>7</v>
      </c>
      <c r="B186" s="376" t="s">
        <v>194</v>
      </c>
      <c r="C186" s="377"/>
    </row>
    <row r="187" spans="1:6" x14ac:dyDescent="0.3">
      <c r="A187" s="200" t="s">
        <v>8</v>
      </c>
      <c r="B187" s="84" t="s">
        <v>195</v>
      </c>
      <c r="C187" s="377"/>
    </row>
    <row r="188" spans="1:6" ht="17.25" x14ac:dyDescent="0.3">
      <c r="A188" s="84" t="s">
        <v>16</v>
      </c>
      <c r="B188" s="84" t="s">
        <v>196</v>
      </c>
      <c r="C188" s="377"/>
    </row>
    <row r="189" spans="1:6" ht="69" x14ac:dyDescent="0.3">
      <c r="A189" s="84" t="s">
        <v>197</v>
      </c>
      <c r="B189" s="84" t="s">
        <v>198</v>
      </c>
      <c r="C189" s="377"/>
    </row>
    <row r="190" spans="1:6" ht="17.25" x14ac:dyDescent="0.3">
      <c r="A190" s="543" t="s">
        <v>9</v>
      </c>
      <c r="B190" s="543"/>
      <c r="C190" s="377"/>
    </row>
    <row r="191" spans="1:6" ht="17.25" x14ac:dyDescent="0.3">
      <c r="A191" s="379" t="s">
        <v>295</v>
      </c>
      <c r="B191" s="379"/>
      <c r="C191" s="377">
        <v>9</v>
      </c>
    </row>
    <row r="192" spans="1:6" ht="17.25" customHeight="1" x14ac:dyDescent="0.3">
      <c r="A192" s="587" t="s">
        <v>32</v>
      </c>
      <c r="B192" s="587"/>
      <c r="C192" s="382">
        <f>'h2'!G60</f>
        <v>515020.9</v>
      </c>
    </row>
    <row r="193" spans="1:6" ht="17.25" x14ac:dyDescent="0.3">
      <c r="A193" s="79"/>
      <c r="B193" s="79"/>
      <c r="C193" s="378"/>
    </row>
    <row r="194" spans="1:6" ht="17.25" x14ac:dyDescent="0.3">
      <c r="A194" s="595"/>
      <c r="B194" s="596"/>
      <c r="C194" s="374" t="s">
        <v>302</v>
      </c>
    </row>
    <row r="195" spans="1:6" ht="17.25" x14ac:dyDescent="0.3">
      <c r="A195" s="558" t="s">
        <v>303</v>
      </c>
      <c r="B195" s="558"/>
      <c r="C195" s="28"/>
    </row>
    <row r="196" spans="1:6" s="11" customFormat="1" ht="17.25" x14ac:dyDescent="0.3">
      <c r="A196" s="559" t="s">
        <v>30</v>
      </c>
      <c r="B196" s="559"/>
      <c r="C196" s="12"/>
      <c r="D196" s="372"/>
      <c r="E196" s="372"/>
      <c r="F196" s="372"/>
    </row>
    <row r="197" spans="1:6" ht="17.25" x14ac:dyDescent="0.3">
      <c r="A197" s="79"/>
      <c r="B197" s="79"/>
      <c r="C197" s="14"/>
    </row>
    <row r="198" spans="1:6" s="11" customFormat="1" ht="17.25" x14ac:dyDescent="0.3">
      <c r="A198" s="10" t="s">
        <v>31</v>
      </c>
      <c r="B198" s="8" t="s">
        <v>2</v>
      </c>
      <c r="C198" s="28"/>
      <c r="D198" s="372"/>
      <c r="E198" s="372"/>
      <c r="F198" s="372"/>
    </row>
    <row r="199" spans="1:6" ht="17.25" x14ac:dyDescent="0.3">
      <c r="A199" s="6" t="s">
        <v>190</v>
      </c>
      <c r="B199" s="116" t="s">
        <v>191</v>
      </c>
      <c r="C199" s="374"/>
    </row>
    <row r="200" spans="1:6" ht="17.25" x14ac:dyDescent="0.3">
      <c r="A200" s="79"/>
      <c r="B200" s="79"/>
      <c r="C200" s="374"/>
    </row>
    <row r="201" spans="1:6" ht="17.25" x14ac:dyDescent="0.3">
      <c r="A201" s="559" t="s">
        <v>3</v>
      </c>
      <c r="B201" s="559"/>
      <c r="C201" s="14"/>
    </row>
    <row r="202" spans="1:6" ht="64.5" customHeight="1" x14ac:dyDescent="0.3">
      <c r="A202" s="200" t="s">
        <v>4</v>
      </c>
      <c r="B202" s="200" t="s">
        <v>190</v>
      </c>
      <c r="C202" s="294" t="s">
        <v>293</v>
      </c>
    </row>
    <row r="203" spans="1:6" ht="17.25" x14ac:dyDescent="0.3">
      <c r="A203" s="200" t="s">
        <v>5</v>
      </c>
      <c r="B203" s="200" t="s">
        <v>193</v>
      </c>
      <c r="C203" s="375" t="s">
        <v>0</v>
      </c>
    </row>
    <row r="204" spans="1:6" x14ac:dyDescent="0.3">
      <c r="A204" s="200" t="s">
        <v>7</v>
      </c>
      <c r="B204" s="376" t="s">
        <v>194</v>
      </c>
      <c r="C204" s="377"/>
    </row>
    <row r="205" spans="1:6" x14ac:dyDescent="0.3">
      <c r="A205" s="200" t="s">
        <v>8</v>
      </c>
      <c r="B205" s="84" t="s">
        <v>195</v>
      </c>
      <c r="C205" s="377"/>
    </row>
    <row r="206" spans="1:6" ht="17.25" x14ac:dyDescent="0.3">
      <c r="A206" s="84" t="s">
        <v>16</v>
      </c>
      <c r="B206" s="84" t="s">
        <v>196</v>
      </c>
      <c r="C206" s="377"/>
    </row>
    <row r="207" spans="1:6" ht="69" x14ac:dyDescent="0.3">
      <c r="A207" s="84" t="s">
        <v>197</v>
      </c>
      <c r="B207" s="84" t="s">
        <v>198</v>
      </c>
      <c r="C207" s="377"/>
    </row>
    <row r="208" spans="1:6" ht="17.25" x14ac:dyDescent="0.3">
      <c r="A208" s="543" t="s">
        <v>9</v>
      </c>
      <c r="B208" s="543"/>
      <c r="C208" s="377"/>
    </row>
    <row r="209" spans="1:6" ht="17.25" x14ac:dyDescent="0.3">
      <c r="A209" s="379" t="s">
        <v>295</v>
      </c>
      <c r="B209" s="293"/>
      <c r="C209" s="388">
        <v>2</v>
      </c>
    </row>
    <row r="210" spans="1:6" ht="17.25" customHeight="1" x14ac:dyDescent="0.3">
      <c r="A210" s="587" t="s">
        <v>32</v>
      </c>
      <c r="B210" s="587"/>
      <c r="C210" s="389">
        <f>'h2'!G67</f>
        <v>23525.400000000005</v>
      </c>
    </row>
    <row r="211" spans="1:6" ht="17.25" x14ac:dyDescent="0.3">
      <c r="A211" s="79"/>
      <c r="B211" s="79"/>
      <c r="C211" s="378"/>
    </row>
    <row r="212" spans="1:6" ht="17.25" x14ac:dyDescent="0.3">
      <c r="A212" s="79"/>
      <c r="B212" s="79"/>
      <c r="C212" s="374" t="s">
        <v>304</v>
      </c>
    </row>
    <row r="213" spans="1:6" ht="17.25" x14ac:dyDescent="0.3">
      <c r="A213" s="558" t="s">
        <v>305</v>
      </c>
      <c r="B213" s="558"/>
      <c r="C213" s="28"/>
    </row>
    <row r="214" spans="1:6" ht="17.25" x14ac:dyDescent="0.3">
      <c r="A214" s="390"/>
      <c r="B214" s="390"/>
      <c r="C214" s="374"/>
    </row>
    <row r="215" spans="1:6" ht="17.25" x14ac:dyDescent="0.3">
      <c r="A215" s="586" t="s">
        <v>30</v>
      </c>
      <c r="B215" s="586"/>
      <c r="C215" s="14"/>
    </row>
    <row r="216" spans="1:6" ht="17.25" x14ac:dyDescent="0.3">
      <c r="A216" s="79"/>
      <c r="B216" s="79"/>
      <c r="C216" s="14"/>
    </row>
    <row r="217" spans="1:6" s="11" customFormat="1" ht="17.25" customHeight="1" x14ac:dyDescent="0.3">
      <c r="A217" s="10" t="s">
        <v>31</v>
      </c>
      <c r="B217" s="8" t="s">
        <v>2</v>
      </c>
      <c r="C217" s="28"/>
      <c r="D217" s="372"/>
      <c r="E217" s="372"/>
      <c r="F217" s="372"/>
    </row>
    <row r="218" spans="1:6" ht="17.25" x14ac:dyDescent="0.3">
      <c r="A218" s="6" t="s">
        <v>190</v>
      </c>
      <c r="B218" s="116" t="s">
        <v>191</v>
      </c>
      <c r="C218" s="374"/>
    </row>
    <row r="219" spans="1:6" ht="17.25" x14ac:dyDescent="0.3">
      <c r="A219" s="79"/>
      <c r="B219" s="79"/>
      <c r="C219" s="374"/>
    </row>
    <row r="220" spans="1:6" ht="17.25" x14ac:dyDescent="0.3">
      <c r="A220" s="559" t="s">
        <v>3</v>
      </c>
      <c r="B220" s="559"/>
      <c r="C220" s="14"/>
    </row>
    <row r="221" spans="1:6" ht="69" x14ac:dyDescent="0.3">
      <c r="A221" s="200" t="s">
        <v>4</v>
      </c>
      <c r="B221" s="200" t="s">
        <v>190</v>
      </c>
      <c r="C221" s="305" t="s">
        <v>293</v>
      </c>
    </row>
    <row r="222" spans="1:6" ht="17.25" x14ac:dyDescent="0.3">
      <c r="A222" s="200" t="s">
        <v>5</v>
      </c>
      <c r="B222" s="200" t="s">
        <v>193</v>
      </c>
      <c r="C222" s="375" t="s">
        <v>0</v>
      </c>
    </row>
    <row r="223" spans="1:6" x14ac:dyDescent="0.3">
      <c r="A223" s="200" t="s">
        <v>7</v>
      </c>
      <c r="B223" s="376" t="s">
        <v>194</v>
      </c>
      <c r="C223" s="377"/>
    </row>
    <row r="224" spans="1:6" x14ac:dyDescent="0.3">
      <c r="A224" s="200" t="s">
        <v>8</v>
      </c>
      <c r="B224" s="84" t="s">
        <v>195</v>
      </c>
      <c r="C224" s="377"/>
    </row>
    <row r="225" spans="1:3" ht="17.25" x14ac:dyDescent="0.3">
      <c r="A225" s="84" t="s">
        <v>16</v>
      </c>
      <c r="B225" s="84" t="s">
        <v>196</v>
      </c>
      <c r="C225" s="377"/>
    </row>
    <row r="226" spans="1:3" ht="69" x14ac:dyDescent="0.3">
      <c r="A226" s="84" t="s">
        <v>197</v>
      </c>
      <c r="B226" s="84" t="s">
        <v>198</v>
      </c>
      <c r="C226" s="377"/>
    </row>
    <row r="227" spans="1:3" ht="17.25" x14ac:dyDescent="0.3">
      <c r="A227" s="543" t="s">
        <v>9</v>
      </c>
      <c r="B227" s="543"/>
      <c r="C227" s="377"/>
    </row>
    <row r="228" spans="1:3" ht="17.25" x14ac:dyDescent="0.3">
      <c r="A228" s="379" t="s">
        <v>295</v>
      </c>
      <c r="B228" s="379"/>
      <c r="C228" s="377">
        <v>5</v>
      </c>
    </row>
    <row r="229" spans="1:3" ht="17.25" customHeight="1" x14ac:dyDescent="0.3">
      <c r="A229" s="587" t="s">
        <v>32</v>
      </c>
      <c r="B229" s="587"/>
      <c r="C229" s="382">
        <f>'h2'!G74</f>
        <v>182220.4</v>
      </c>
    </row>
    <row r="230" spans="1:3" ht="17.25" x14ac:dyDescent="0.3">
      <c r="A230" s="79"/>
      <c r="B230" s="79"/>
      <c r="C230" s="378"/>
    </row>
    <row r="231" spans="1:3" ht="17.25" customHeight="1" x14ac:dyDescent="0.3">
      <c r="A231" s="79"/>
      <c r="B231" s="79"/>
      <c r="C231" s="374" t="s">
        <v>306</v>
      </c>
    </row>
    <row r="232" spans="1:3" ht="17.25" x14ac:dyDescent="0.3">
      <c r="A232" s="558" t="s">
        <v>307</v>
      </c>
      <c r="B232" s="558"/>
      <c r="C232" s="28"/>
    </row>
    <row r="233" spans="1:3" ht="17.25" x14ac:dyDescent="0.3">
      <c r="A233" s="390"/>
      <c r="B233" s="390"/>
      <c r="C233" s="374"/>
    </row>
    <row r="234" spans="1:3" ht="17.25" x14ac:dyDescent="0.3">
      <c r="A234" s="586" t="s">
        <v>30</v>
      </c>
      <c r="B234" s="586"/>
      <c r="C234" s="14"/>
    </row>
    <row r="235" spans="1:3" ht="17.25" x14ac:dyDescent="0.3">
      <c r="A235" s="79"/>
      <c r="B235" s="79"/>
      <c r="C235" s="14"/>
    </row>
    <row r="236" spans="1:3" ht="17.25" customHeight="1" x14ac:dyDescent="0.3">
      <c r="A236" s="6" t="s">
        <v>31</v>
      </c>
      <c r="B236" s="116" t="s">
        <v>2</v>
      </c>
      <c r="C236" s="374"/>
    </row>
    <row r="237" spans="1:3" ht="17.25" x14ac:dyDescent="0.3">
      <c r="A237" s="6" t="s">
        <v>190</v>
      </c>
      <c r="B237" s="116" t="s">
        <v>191</v>
      </c>
      <c r="C237" s="374"/>
    </row>
    <row r="238" spans="1:3" ht="17.25" x14ac:dyDescent="0.3">
      <c r="A238" s="79"/>
      <c r="B238" s="79"/>
      <c r="C238" s="374"/>
    </row>
    <row r="239" spans="1:3" ht="17.25" x14ac:dyDescent="0.3">
      <c r="A239" s="559" t="s">
        <v>3</v>
      </c>
      <c r="B239" s="559"/>
      <c r="C239" s="14"/>
    </row>
    <row r="240" spans="1:3" ht="69" x14ac:dyDescent="0.3">
      <c r="A240" s="200" t="s">
        <v>4</v>
      </c>
      <c r="B240" s="200" t="s">
        <v>190</v>
      </c>
      <c r="C240" s="305" t="s">
        <v>293</v>
      </c>
    </row>
    <row r="241" spans="1:3" ht="17.25" x14ac:dyDescent="0.3">
      <c r="A241" s="200" t="s">
        <v>5</v>
      </c>
      <c r="B241" s="200" t="s">
        <v>193</v>
      </c>
      <c r="C241" s="375" t="s">
        <v>0</v>
      </c>
    </row>
    <row r="242" spans="1:3" x14ac:dyDescent="0.3">
      <c r="A242" s="200" t="s">
        <v>7</v>
      </c>
      <c r="B242" s="376" t="s">
        <v>194</v>
      </c>
      <c r="C242" s="377"/>
    </row>
    <row r="243" spans="1:3" x14ac:dyDescent="0.3">
      <c r="A243" s="200" t="s">
        <v>8</v>
      </c>
      <c r="B243" s="84" t="s">
        <v>195</v>
      </c>
      <c r="C243" s="377"/>
    </row>
    <row r="244" spans="1:3" ht="17.25" x14ac:dyDescent="0.3">
      <c r="A244" s="84" t="s">
        <v>16</v>
      </c>
      <c r="B244" s="84" t="s">
        <v>196</v>
      </c>
      <c r="C244" s="377"/>
    </row>
    <row r="245" spans="1:3" ht="69" x14ac:dyDescent="0.3">
      <c r="A245" s="84" t="s">
        <v>197</v>
      </c>
      <c r="B245" s="84" t="s">
        <v>198</v>
      </c>
      <c r="C245" s="377"/>
    </row>
    <row r="246" spans="1:3" ht="17.25" x14ac:dyDescent="0.3">
      <c r="A246" s="543" t="s">
        <v>9</v>
      </c>
      <c r="B246" s="543"/>
      <c r="C246" s="377"/>
    </row>
    <row r="247" spans="1:3" ht="17.25" x14ac:dyDescent="0.3">
      <c r="A247" s="379" t="s">
        <v>295</v>
      </c>
      <c r="B247" s="379"/>
      <c r="C247" s="377">
        <v>5</v>
      </c>
    </row>
    <row r="248" spans="1:3" ht="17.25" customHeight="1" x14ac:dyDescent="0.3">
      <c r="A248" s="587" t="s">
        <v>32</v>
      </c>
      <c r="B248" s="587"/>
      <c r="C248" s="382">
        <f>'h2'!G81</f>
        <v>696430.4</v>
      </c>
    </row>
    <row r="249" spans="1:3" ht="17.25" x14ac:dyDescent="0.3">
      <c r="A249" s="79"/>
      <c r="B249" s="79"/>
      <c r="C249" s="378"/>
    </row>
    <row r="250" spans="1:3" ht="17.25" x14ac:dyDescent="0.3">
      <c r="A250" s="79"/>
      <c r="B250" s="79"/>
      <c r="C250" s="374" t="s">
        <v>440</v>
      </c>
    </row>
    <row r="251" spans="1:3" ht="17.25" x14ac:dyDescent="0.3">
      <c r="A251" s="558" t="s">
        <v>441</v>
      </c>
      <c r="B251" s="558"/>
      <c r="C251" s="28"/>
    </row>
    <row r="252" spans="1:3" ht="17.25" x14ac:dyDescent="0.3">
      <c r="A252" s="390"/>
      <c r="B252" s="390"/>
      <c r="C252" s="374"/>
    </row>
    <row r="253" spans="1:3" ht="17.25" x14ac:dyDescent="0.3">
      <c r="A253" s="586" t="s">
        <v>30</v>
      </c>
      <c r="B253" s="586"/>
      <c r="C253" s="14"/>
    </row>
    <row r="254" spans="1:3" ht="17.25" x14ac:dyDescent="0.3">
      <c r="A254" s="79"/>
      <c r="B254" s="79"/>
      <c r="C254" s="14"/>
    </row>
    <row r="255" spans="1:3" ht="17.25" x14ac:dyDescent="0.3">
      <c r="A255" s="84" t="s">
        <v>31</v>
      </c>
      <c r="B255" s="391" t="s">
        <v>2</v>
      </c>
      <c r="C255" s="374"/>
    </row>
    <row r="256" spans="1:3" ht="17.25" x14ac:dyDescent="0.3">
      <c r="A256" s="84" t="s">
        <v>190</v>
      </c>
      <c r="B256" s="391" t="s">
        <v>191</v>
      </c>
      <c r="C256" s="374"/>
    </row>
    <row r="257" spans="1:3" ht="17.25" x14ac:dyDescent="0.3">
      <c r="A257" s="79"/>
      <c r="B257" s="79"/>
      <c r="C257" s="374"/>
    </row>
    <row r="258" spans="1:3" ht="17.25" x14ac:dyDescent="0.3">
      <c r="A258" s="559" t="s">
        <v>3</v>
      </c>
      <c r="B258" s="559"/>
      <c r="C258" s="14"/>
    </row>
    <row r="259" spans="1:3" ht="69" x14ac:dyDescent="0.3">
      <c r="A259" s="200" t="s">
        <v>4</v>
      </c>
      <c r="B259" s="200" t="s">
        <v>190</v>
      </c>
      <c r="C259" s="305" t="s">
        <v>293</v>
      </c>
    </row>
    <row r="260" spans="1:3" ht="17.25" x14ac:dyDescent="0.3">
      <c r="A260" s="200" t="s">
        <v>5</v>
      </c>
      <c r="B260" s="200" t="s">
        <v>193</v>
      </c>
      <c r="C260" s="375" t="s">
        <v>0</v>
      </c>
    </row>
    <row r="261" spans="1:3" x14ac:dyDescent="0.3">
      <c r="A261" s="200" t="s">
        <v>7</v>
      </c>
      <c r="B261" s="376" t="s">
        <v>194</v>
      </c>
      <c r="C261" s="377"/>
    </row>
    <row r="262" spans="1:3" x14ac:dyDescent="0.3">
      <c r="A262" s="200" t="s">
        <v>8</v>
      </c>
      <c r="B262" s="84" t="s">
        <v>195</v>
      </c>
      <c r="C262" s="377"/>
    </row>
    <row r="263" spans="1:3" ht="17.25" x14ac:dyDescent="0.3">
      <c r="A263" s="84" t="s">
        <v>16</v>
      </c>
      <c r="B263" s="84" t="s">
        <v>196</v>
      </c>
      <c r="C263" s="377"/>
    </row>
    <row r="264" spans="1:3" ht="69" x14ac:dyDescent="0.3">
      <c r="A264" s="84" t="s">
        <v>197</v>
      </c>
      <c r="B264" s="84" t="s">
        <v>198</v>
      </c>
      <c r="C264" s="377"/>
    </row>
    <row r="265" spans="1:3" ht="17.25" x14ac:dyDescent="0.3">
      <c r="A265" s="543" t="s">
        <v>9</v>
      </c>
      <c r="B265" s="543"/>
      <c r="C265" s="377"/>
    </row>
    <row r="266" spans="1:3" ht="17.25" x14ac:dyDescent="0.3">
      <c r="A266" s="379" t="s">
        <v>295</v>
      </c>
      <c r="B266" s="379"/>
      <c r="C266" s="377">
        <v>5</v>
      </c>
    </row>
    <row r="267" spans="1:3" ht="17.25" x14ac:dyDescent="0.3">
      <c r="A267" s="587" t="s">
        <v>32</v>
      </c>
      <c r="B267" s="587"/>
      <c r="C267" s="382">
        <f>'h2'!G88</f>
        <v>224083.60000000003</v>
      </c>
    </row>
    <row r="268" spans="1:3" ht="17.25" x14ac:dyDescent="0.3">
      <c r="A268" s="79"/>
      <c r="B268" s="79"/>
      <c r="C268" s="378" t="s">
        <v>442</v>
      </c>
    </row>
    <row r="269" spans="1:3" ht="17.25" x14ac:dyDescent="0.3">
      <c r="A269" s="79"/>
      <c r="B269" s="79"/>
      <c r="C269" s="378"/>
    </row>
    <row r="270" spans="1:3" ht="17.25" customHeight="1" x14ac:dyDescent="0.3">
      <c r="A270" s="558" t="s">
        <v>134</v>
      </c>
      <c r="B270" s="558"/>
      <c r="C270" s="558"/>
    </row>
    <row r="271" spans="1:3" ht="17.25" customHeight="1" x14ac:dyDescent="0.3">
      <c r="A271" s="559" t="s">
        <v>30</v>
      </c>
      <c r="B271" s="559"/>
      <c r="C271" s="559"/>
    </row>
    <row r="272" spans="1:3" ht="17.25" x14ac:dyDescent="0.3">
      <c r="A272" s="79"/>
      <c r="B272" s="79"/>
      <c r="C272" s="79"/>
    </row>
    <row r="273" spans="1:3" ht="17.25" x14ac:dyDescent="0.3">
      <c r="A273" s="171" t="s">
        <v>31</v>
      </c>
      <c r="B273" s="171" t="s">
        <v>2</v>
      </c>
      <c r="C273" s="79"/>
    </row>
    <row r="274" spans="1:3" ht="17.25" x14ac:dyDescent="0.3">
      <c r="A274" s="173">
        <v>1049</v>
      </c>
      <c r="B274" s="174" t="s">
        <v>126</v>
      </c>
      <c r="C274" s="79"/>
    </row>
    <row r="275" spans="1:3" ht="17.25" x14ac:dyDescent="0.3">
      <c r="A275" s="175"/>
      <c r="B275" s="175"/>
      <c r="C275" s="79"/>
    </row>
    <row r="276" spans="1:3" ht="17.25" x14ac:dyDescent="0.3">
      <c r="A276" s="176" t="s">
        <v>3</v>
      </c>
      <c r="B276" s="172"/>
      <c r="C276" s="79"/>
    </row>
    <row r="277" spans="1:3" ht="69" x14ac:dyDescent="0.3">
      <c r="A277" s="113" t="s">
        <v>4</v>
      </c>
      <c r="B277" s="114" t="s">
        <v>95</v>
      </c>
      <c r="C277" s="91" t="s">
        <v>130</v>
      </c>
    </row>
    <row r="278" spans="1:3" ht="17.25" x14ac:dyDescent="0.3">
      <c r="A278" s="113" t="s">
        <v>5</v>
      </c>
      <c r="B278" s="114">
        <v>11002</v>
      </c>
      <c r="C278" s="202" t="s">
        <v>0</v>
      </c>
    </row>
    <row r="279" spans="1:3" ht="51.75" x14ac:dyDescent="0.3">
      <c r="A279" s="113" t="s">
        <v>7</v>
      </c>
      <c r="B279" s="114" t="s">
        <v>98</v>
      </c>
      <c r="C279" s="114"/>
    </row>
    <row r="280" spans="1:3" ht="51.75" x14ac:dyDescent="0.3">
      <c r="A280" s="113" t="s">
        <v>8</v>
      </c>
      <c r="B280" s="114" t="s">
        <v>96</v>
      </c>
      <c r="C280" s="114"/>
    </row>
    <row r="281" spans="1:3" ht="17.25" x14ac:dyDescent="0.3">
      <c r="A281" s="113" t="s">
        <v>16</v>
      </c>
      <c r="B281" s="114" t="s">
        <v>97</v>
      </c>
      <c r="C281" s="114"/>
    </row>
    <row r="282" spans="1:3" x14ac:dyDescent="0.3">
      <c r="A282" s="113" t="s">
        <v>33</v>
      </c>
      <c r="B282" s="114" t="s">
        <v>101</v>
      </c>
      <c r="C282" s="114"/>
    </row>
    <row r="283" spans="1:3" ht="17.25" x14ac:dyDescent="0.3">
      <c r="A283" s="589" t="s">
        <v>9</v>
      </c>
      <c r="B283" s="590"/>
      <c r="C283" s="203"/>
    </row>
    <row r="284" spans="1:3" ht="17.25" customHeight="1" x14ac:dyDescent="0.3">
      <c r="A284" s="591" t="s">
        <v>32</v>
      </c>
      <c r="B284" s="592"/>
      <c r="C284" s="15">
        <f>'h2'!G184</f>
        <v>-59500</v>
      </c>
    </row>
    <row r="285" spans="1:3" ht="17.25" x14ac:dyDescent="0.3">
      <c r="A285" s="12"/>
      <c r="B285" s="12"/>
      <c r="C285" s="12"/>
    </row>
    <row r="286" spans="1:3" ht="17.25" x14ac:dyDescent="0.3">
      <c r="A286" s="10" t="s">
        <v>31</v>
      </c>
      <c r="B286" s="8" t="s">
        <v>2</v>
      </c>
      <c r="C286" s="28"/>
    </row>
    <row r="287" spans="1:3" ht="17.25" x14ac:dyDescent="0.3">
      <c r="A287" s="6" t="s">
        <v>190</v>
      </c>
      <c r="B287" s="116" t="s">
        <v>191</v>
      </c>
      <c r="C287" s="374"/>
    </row>
    <row r="288" spans="1:3" ht="17.25" x14ac:dyDescent="0.3">
      <c r="A288" s="79"/>
      <c r="B288" s="79"/>
      <c r="C288" s="374"/>
    </row>
    <row r="289" spans="1:3" ht="17.25" x14ac:dyDescent="0.3">
      <c r="A289" s="559" t="s">
        <v>3</v>
      </c>
      <c r="B289" s="559"/>
      <c r="C289" s="25"/>
    </row>
    <row r="290" spans="1:3" ht="69" x14ac:dyDescent="0.3">
      <c r="A290" s="200" t="s">
        <v>4</v>
      </c>
      <c r="B290" s="200" t="s">
        <v>190</v>
      </c>
      <c r="C290" s="305" t="s">
        <v>439</v>
      </c>
    </row>
    <row r="291" spans="1:3" ht="17.25" x14ac:dyDescent="0.3">
      <c r="A291" s="200" t="s">
        <v>5</v>
      </c>
      <c r="B291" s="200" t="s">
        <v>193</v>
      </c>
      <c r="C291" s="375" t="s">
        <v>0</v>
      </c>
    </row>
    <row r="292" spans="1:3" x14ac:dyDescent="0.3">
      <c r="A292" s="200" t="s">
        <v>7</v>
      </c>
      <c r="B292" s="376" t="s">
        <v>194</v>
      </c>
      <c r="C292" s="377"/>
    </row>
    <row r="293" spans="1:3" x14ac:dyDescent="0.3">
      <c r="A293" s="200" t="s">
        <v>8</v>
      </c>
      <c r="B293" s="84" t="s">
        <v>195</v>
      </c>
      <c r="C293" s="377"/>
    </row>
    <row r="294" spans="1:3" ht="17.25" x14ac:dyDescent="0.3">
      <c r="A294" s="84" t="s">
        <v>16</v>
      </c>
      <c r="B294" s="84" t="s">
        <v>196</v>
      </c>
      <c r="C294" s="377"/>
    </row>
    <row r="295" spans="1:3" ht="69" x14ac:dyDescent="0.3">
      <c r="A295" s="84" t="s">
        <v>197</v>
      </c>
      <c r="B295" s="84" t="s">
        <v>198</v>
      </c>
      <c r="C295" s="377"/>
    </row>
    <row r="296" spans="1:3" ht="17.25" x14ac:dyDescent="0.3">
      <c r="A296" s="543" t="s">
        <v>9</v>
      </c>
      <c r="B296" s="543"/>
      <c r="C296" s="377"/>
    </row>
    <row r="297" spans="1:3" ht="17.25" x14ac:dyDescent="0.3">
      <c r="A297" s="379" t="s">
        <v>295</v>
      </c>
      <c r="B297" s="293"/>
      <c r="C297" s="377">
        <v>8</v>
      </c>
    </row>
    <row r="298" spans="1:3" ht="17.25" customHeight="1" x14ac:dyDescent="0.3">
      <c r="A298" s="587" t="s">
        <v>32</v>
      </c>
      <c r="B298" s="587"/>
      <c r="C298" s="131">
        <f>'h2'!G95</f>
        <v>335813.39999999997</v>
      </c>
    </row>
    <row r="299" spans="1:3" ht="17.25" x14ac:dyDescent="0.3">
      <c r="A299" s="12"/>
      <c r="B299" s="12"/>
      <c r="C299" s="12"/>
    </row>
    <row r="300" spans="1:3" ht="17.25" x14ac:dyDescent="0.3">
      <c r="A300" s="14"/>
      <c r="B300" s="31"/>
      <c r="C300" s="205" t="s">
        <v>189</v>
      </c>
    </row>
    <row r="301" spans="1:3" ht="17.25" x14ac:dyDescent="0.3">
      <c r="A301" s="558" t="s">
        <v>186</v>
      </c>
      <c r="B301" s="558"/>
      <c r="C301" s="28"/>
    </row>
    <row r="302" spans="1:3" ht="17.25" x14ac:dyDescent="0.3">
      <c r="A302" s="559" t="s">
        <v>30</v>
      </c>
      <c r="B302" s="559"/>
      <c r="C302" s="12"/>
    </row>
    <row r="303" spans="1:3" ht="17.25" x14ac:dyDescent="0.3">
      <c r="A303" s="79"/>
      <c r="B303" s="79"/>
      <c r="C303" s="14"/>
    </row>
    <row r="304" spans="1:3" ht="17.25" x14ac:dyDescent="0.3">
      <c r="A304" s="23" t="s">
        <v>31</v>
      </c>
      <c r="B304" s="23" t="s">
        <v>2</v>
      </c>
      <c r="C304" s="22"/>
    </row>
    <row r="305" spans="1:3" ht="17.25" x14ac:dyDescent="0.3">
      <c r="A305" s="20" t="s">
        <v>462</v>
      </c>
      <c r="B305" s="20" t="s">
        <v>463</v>
      </c>
      <c r="C305" s="206"/>
    </row>
    <row r="306" spans="1:3" ht="17.25" x14ac:dyDescent="0.3">
      <c r="A306" s="96"/>
      <c r="B306" s="96"/>
      <c r="C306" s="64"/>
    </row>
    <row r="307" spans="1:3" ht="17.25" x14ac:dyDescent="0.3">
      <c r="A307" s="85" t="s">
        <v>3</v>
      </c>
      <c r="B307" s="85"/>
      <c r="C307" s="85"/>
    </row>
    <row r="308" spans="1:3" ht="69" x14ac:dyDescent="0.3">
      <c r="A308" s="95" t="s">
        <v>4</v>
      </c>
      <c r="B308" s="9" t="s">
        <v>462</v>
      </c>
      <c r="C308" s="196" t="s">
        <v>464</v>
      </c>
    </row>
    <row r="309" spans="1:3" ht="17.25" x14ac:dyDescent="0.3">
      <c r="A309" s="95" t="s">
        <v>5</v>
      </c>
      <c r="B309" s="9" t="s">
        <v>465</v>
      </c>
      <c r="C309" s="118" t="s">
        <v>6</v>
      </c>
    </row>
    <row r="310" spans="1:3" ht="17.25" x14ac:dyDescent="0.3">
      <c r="A310" s="95" t="s">
        <v>7</v>
      </c>
      <c r="B310" s="9" t="s">
        <v>463</v>
      </c>
      <c r="C310" s="95"/>
    </row>
    <row r="311" spans="1:3" ht="86.25" x14ac:dyDescent="0.3">
      <c r="A311" s="95" t="s">
        <v>8</v>
      </c>
      <c r="B311" s="9" t="s">
        <v>466</v>
      </c>
      <c r="C311" s="95"/>
    </row>
    <row r="312" spans="1:3" ht="17.25" x14ac:dyDescent="0.3">
      <c r="A312" s="95" t="s">
        <v>16</v>
      </c>
      <c r="B312" s="9" t="s">
        <v>97</v>
      </c>
      <c r="C312" s="95"/>
    </row>
    <row r="313" spans="1:3" x14ac:dyDescent="0.3">
      <c r="A313" s="95" t="s">
        <v>33</v>
      </c>
      <c r="B313" s="9" t="s">
        <v>467</v>
      </c>
      <c r="C313" s="95"/>
    </row>
    <row r="314" spans="1:3" ht="17.25" x14ac:dyDescent="0.3">
      <c r="A314" s="572" t="s">
        <v>9</v>
      </c>
      <c r="B314" s="572"/>
      <c r="C314" s="95"/>
    </row>
    <row r="315" spans="1:3" ht="17.25" x14ac:dyDescent="0.3">
      <c r="A315" s="573" t="s">
        <v>32</v>
      </c>
      <c r="B315" s="573"/>
      <c r="C315" s="65">
        <f>'h2'!G259</f>
        <v>2574465.3000000003</v>
      </c>
    </row>
    <row r="316" spans="1:3" ht="17.25" x14ac:dyDescent="0.3">
      <c r="A316" s="96"/>
      <c r="B316" s="96"/>
      <c r="C316" s="64"/>
    </row>
    <row r="317" spans="1:3" ht="69" x14ac:dyDescent="0.3">
      <c r="A317" s="95" t="s">
        <v>4</v>
      </c>
      <c r="B317" s="9" t="s">
        <v>462</v>
      </c>
      <c r="C317" s="196" t="s">
        <v>192</v>
      </c>
    </row>
    <row r="318" spans="1:3" ht="17.25" x14ac:dyDescent="0.3">
      <c r="A318" s="95" t="s">
        <v>5</v>
      </c>
      <c r="B318" s="9" t="s">
        <v>465</v>
      </c>
      <c r="C318" s="118" t="s">
        <v>6</v>
      </c>
    </row>
    <row r="319" spans="1:3" ht="17.25" x14ac:dyDescent="0.3">
      <c r="A319" s="95" t="s">
        <v>7</v>
      </c>
      <c r="B319" s="9" t="s">
        <v>463</v>
      </c>
      <c r="C319" s="95"/>
    </row>
    <row r="320" spans="1:3" ht="86.25" x14ac:dyDescent="0.3">
      <c r="A320" s="95" t="s">
        <v>8</v>
      </c>
      <c r="B320" s="9" t="s">
        <v>466</v>
      </c>
      <c r="C320" s="95"/>
    </row>
    <row r="321" spans="1:3" ht="17.25" x14ac:dyDescent="0.3">
      <c r="A321" s="95" t="s">
        <v>16</v>
      </c>
      <c r="B321" s="9" t="s">
        <v>97</v>
      </c>
      <c r="C321" s="95"/>
    </row>
    <row r="322" spans="1:3" x14ac:dyDescent="0.3">
      <c r="A322" s="95" t="s">
        <v>33</v>
      </c>
      <c r="B322" s="9" t="s">
        <v>467</v>
      </c>
      <c r="C322" s="95"/>
    </row>
    <row r="323" spans="1:3" ht="17.25" x14ac:dyDescent="0.3">
      <c r="A323" s="572" t="s">
        <v>9</v>
      </c>
      <c r="B323" s="572"/>
      <c r="C323" s="95"/>
    </row>
    <row r="324" spans="1:3" ht="17.25" x14ac:dyDescent="0.3">
      <c r="A324" s="573" t="s">
        <v>32</v>
      </c>
      <c r="B324" s="573"/>
      <c r="C324" s="65">
        <f>'h2'!G251</f>
        <v>-2574465.2999999998</v>
      </c>
    </row>
    <row r="325" spans="1:3" ht="17.25" x14ac:dyDescent="0.3">
      <c r="A325" s="12"/>
      <c r="B325" s="12"/>
      <c r="C325" s="12"/>
    </row>
    <row r="326" spans="1:3" ht="17.25" x14ac:dyDescent="0.3">
      <c r="A326" s="10" t="s">
        <v>31</v>
      </c>
      <c r="B326" s="8" t="s">
        <v>2</v>
      </c>
      <c r="C326" s="28"/>
    </row>
    <row r="327" spans="1:3" ht="17.25" x14ac:dyDescent="0.3">
      <c r="A327" s="6" t="s">
        <v>190</v>
      </c>
      <c r="B327" s="116" t="s">
        <v>191</v>
      </c>
      <c r="C327" s="374"/>
    </row>
    <row r="328" spans="1:3" ht="17.25" x14ac:dyDescent="0.3">
      <c r="A328" s="79"/>
      <c r="B328" s="79"/>
      <c r="C328" s="374"/>
    </row>
    <row r="329" spans="1:3" ht="17.25" x14ac:dyDescent="0.3">
      <c r="A329" s="559" t="s">
        <v>3</v>
      </c>
      <c r="B329" s="559"/>
      <c r="C329" s="25"/>
    </row>
    <row r="330" spans="1:3" ht="69" x14ac:dyDescent="0.3">
      <c r="A330" s="95" t="s">
        <v>4</v>
      </c>
      <c r="B330" s="95" t="s">
        <v>190</v>
      </c>
      <c r="C330" s="32" t="s">
        <v>192</v>
      </c>
    </row>
    <row r="331" spans="1:3" ht="17.25" x14ac:dyDescent="0.3">
      <c r="A331" s="95" t="s">
        <v>5</v>
      </c>
      <c r="B331" s="95" t="s">
        <v>193</v>
      </c>
      <c r="C331" s="32" t="s">
        <v>0</v>
      </c>
    </row>
    <row r="332" spans="1:3" ht="46.5" customHeight="1" x14ac:dyDescent="0.3">
      <c r="A332" s="95" t="s">
        <v>7</v>
      </c>
      <c r="B332" s="7" t="s">
        <v>194</v>
      </c>
      <c r="C332" s="19"/>
    </row>
    <row r="333" spans="1:3" x14ac:dyDescent="0.3">
      <c r="A333" s="95" t="s">
        <v>8</v>
      </c>
      <c r="B333" s="6" t="s">
        <v>195</v>
      </c>
      <c r="C333" s="19"/>
    </row>
    <row r="334" spans="1:3" ht="26.25" customHeight="1" x14ac:dyDescent="0.3">
      <c r="A334" s="6" t="s">
        <v>16</v>
      </c>
      <c r="B334" s="6" t="s">
        <v>196</v>
      </c>
      <c r="C334" s="19"/>
    </row>
    <row r="335" spans="1:3" ht="51.75" customHeight="1" x14ac:dyDescent="0.3">
      <c r="A335" s="6" t="s">
        <v>197</v>
      </c>
      <c r="B335" s="6" t="s">
        <v>198</v>
      </c>
      <c r="C335" s="19"/>
    </row>
    <row r="336" spans="1:3" ht="26.25" customHeight="1" x14ac:dyDescent="0.3">
      <c r="A336" s="552" t="s">
        <v>9</v>
      </c>
      <c r="B336" s="553"/>
      <c r="C336" s="19"/>
    </row>
    <row r="337" spans="1:3" ht="26.25" customHeight="1" x14ac:dyDescent="0.3">
      <c r="A337" s="567" t="s">
        <v>32</v>
      </c>
      <c r="B337" s="567"/>
      <c r="C337" s="392">
        <f>'h2'!G25</f>
        <v>-22519.4</v>
      </c>
    </row>
    <row r="338" spans="1:3" ht="26.25" customHeight="1" x14ac:dyDescent="0.3">
      <c r="A338" s="12"/>
      <c r="B338" s="12"/>
      <c r="C338" s="12"/>
    </row>
    <row r="339" spans="1:3" ht="69" x14ac:dyDescent="0.3">
      <c r="A339" s="393" t="s">
        <v>4</v>
      </c>
      <c r="B339" s="394" t="s">
        <v>190</v>
      </c>
      <c r="C339" s="20" t="s">
        <v>355</v>
      </c>
    </row>
    <row r="340" spans="1:3" ht="17.25" x14ac:dyDescent="0.3">
      <c r="A340" s="393" t="s">
        <v>5</v>
      </c>
      <c r="B340" s="394" t="s">
        <v>356</v>
      </c>
      <c r="C340" s="20" t="s">
        <v>6</v>
      </c>
    </row>
    <row r="341" spans="1:3" x14ac:dyDescent="0.3">
      <c r="A341" s="393" t="s">
        <v>7</v>
      </c>
      <c r="B341" s="394" t="s">
        <v>357</v>
      </c>
      <c r="C341" s="24"/>
    </row>
    <row r="342" spans="1:3" ht="69" x14ac:dyDescent="0.3">
      <c r="A342" s="393" t="s">
        <v>8</v>
      </c>
      <c r="B342" s="394" t="s">
        <v>358</v>
      </c>
      <c r="C342" s="24"/>
    </row>
    <row r="343" spans="1:3" ht="17.25" x14ac:dyDescent="0.3">
      <c r="A343" s="393" t="s">
        <v>16</v>
      </c>
      <c r="B343" s="394" t="s">
        <v>196</v>
      </c>
      <c r="C343" s="24"/>
    </row>
    <row r="344" spans="1:3" x14ac:dyDescent="0.3">
      <c r="A344" s="393" t="s">
        <v>33</v>
      </c>
      <c r="B344" s="394" t="s">
        <v>359</v>
      </c>
      <c r="C344" s="24"/>
    </row>
    <row r="345" spans="1:3" ht="26.25" customHeight="1" x14ac:dyDescent="0.3">
      <c r="A345" s="588" t="s">
        <v>9</v>
      </c>
      <c r="B345" s="588"/>
      <c r="C345" s="24"/>
    </row>
    <row r="346" spans="1:3" ht="26.25" customHeight="1" x14ac:dyDescent="0.3">
      <c r="A346" s="585" t="s">
        <v>32</v>
      </c>
      <c r="B346" s="585"/>
      <c r="C346" s="36">
        <f>'h2'!G111</f>
        <v>-56967.9</v>
      </c>
    </row>
    <row r="347" spans="1:3" ht="26.25" customHeight="1" x14ac:dyDescent="0.3">
      <c r="A347" s="12"/>
      <c r="B347" s="12"/>
      <c r="C347" s="12"/>
    </row>
    <row r="348" spans="1:3" ht="26.25" customHeight="1" x14ac:dyDescent="0.3">
      <c r="A348" s="12"/>
      <c r="B348" s="12"/>
      <c r="C348" s="12"/>
    </row>
    <row r="349" spans="1:3" ht="23.25" customHeight="1" x14ac:dyDescent="0.3">
      <c r="A349" s="11" t="s">
        <v>62</v>
      </c>
      <c r="B349" s="11"/>
    </row>
    <row r="350" spans="1:3" ht="17.25" x14ac:dyDescent="0.3">
      <c r="A350" s="11" t="s">
        <v>63</v>
      </c>
      <c r="B350" s="11"/>
    </row>
    <row r="351" spans="1:3" ht="17.25" x14ac:dyDescent="0.3">
      <c r="A351" s="11" t="s">
        <v>64</v>
      </c>
      <c r="B351" s="11"/>
    </row>
    <row r="352" spans="1:3" ht="17.25" x14ac:dyDescent="0.3">
      <c r="A352" s="11"/>
      <c r="B352" s="11"/>
    </row>
    <row r="353" spans="1:2" ht="17.25" x14ac:dyDescent="0.3">
      <c r="A353" s="11"/>
      <c r="B353" s="11"/>
    </row>
    <row r="354" spans="1:2" ht="17.25" x14ac:dyDescent="0.3">
      <c r="A354" s="11"/>
      <c r="B354" s="11"/>
    </row>
    <row r="355" spans="1:2" ht="34.5" customHeight="1" x14ac:dyDescent="0.3">
      <c r="A355" s="11"/>
      <c r="B355" s="11"/>
    </row>
    <row r="356" spans="1:2" ht="34.5" customHeight="1" x14ac:dyDescent="0.3">
      <c r="A356" s="11"/>
      <c r="B356" s="11"/>
    </row>
  </sheetData>
  <mergeCells count="83">
    <mergeCell ref="A22:B22"/>
    <mergeCell ref="A23:B23"/>
    <mergeCell ref="A253:B253"/>
    <mergeCell ref="A258:B258"/>
    <mergeCell ref="A265:B265"/>
    <mergeCell ref="A71:B71"/>
    <mergeCell ref="A80:B80"/>
    <mergeCell ref="A81:B81"/>
    <mergeCell ref="A72:E72"/>
    <mergeCell ref="A52:B52"/>
    <mergeCell ref="A53:B53"/>
    <mergeCell ref="A163:B163"/>
    <mergeCell ref="A208:B208"/>
    <mergeCell ref="A210:B210"/>
    <mergeCell ref="A213:B213"/>
    <mergeCell ref="A98:B98"/>
    <mergeCell ref="A101:B101"/>
    <mergeCell ref="A192:B192"/>
    <mergeCell ref="A194:B194"/>
    <mergeCell ref="A195:B195"/>
    <mergeCell ref="A196:B196"/>
    <mergeCell ref="A114:B114"/>
    <mergeCell ref="A165:B165"/>
    <mergeCell ref="A136:C136"/>
    <mergeCell ref="A173:B173"/>
    <mergeCell ref="A148:B148"/>
    <mergeCell ref="A150:B150"/>
    <mergeCell ref="A116:B116"/>
    <mergeCell ref="A117:B117"/>
    <mergeCell ref="A122:B122"/>
    <mergeCell ref="A129:B129"/>
    <mergeCell ref="A131:B131"/>
    <mergeCell ref="A201:B201"/>
    <mergeCell ref="A176:B176"/>
    <mergeCell ref="A177:B177"/>
    <mergeCell ref="A178:B178"/>
    <mergeCell ref="A183:B183"/>
    <mergeCell ref="A190:B190"/>
    <mergeCell ref="A9:C9"/>
    <mergeCell ref="A10:E10"/>
    <mergeCell ref="A32:B32"/>
    <mergeCell ref="A5:C5"/>
    <mergeCell ref="A135:C135"/>
    <mergeCell ref="A102:B102"/>
    <mergeCell ref="A106:B106"/>
    <mergeCell ref="A113:B113"/>
    <mergeCell ref="A42:B42"/>
    <mergeCell ref="A43:B43"/>
    <mergeCell ref="A67:B67"/>
    <mergeCell ref="A68:B68"/>
    <mergeCell ref="A84:B84"/>
    <mergeCell ref="A85:B85"/>
    <mergeCell ref="A89:B89"/>
    <mergeCell ref="A96:B96"/>
    <mergeCell ref="A215:B215"/>
    <mergeCell ref="A220:B220"/>
    <mergeCell ref="A227:B227"/>
    <mergeCell ref="A229:B229"/>
    <mergeCell ref="A345:B345"/>
    <mergeCell ref="A271:C271"/>
    <mergeCell ref="A283:B283"/>
    <mergeCell ref="A284:B284"/>
    <mergeCell ref="A251:B251"/>
    <mergeCell ref="A270:C270"/>
    <mergeCell ref="A314:B314"/>
    <mergeCell ref="A315:B315"/>
    <mergeCell ref="A323:B323"/>
    <mergeCell ref="A324:B324"/>
    <mergeCell ref="A267:B267"/>
    <mergeCell ref="A346:B346"/>
    <mergeCell ref="A232:B232"/>
    <mergeCell ref="A234:B234"/>
    <mergeCell ref="A239:B239"/>
    <mergeCell ref="A246:B246"/>
    <mergeCell ref="A248:B248"/>
    <mergeCell ref="A301:B301"/>
    <mergeCell ref="A302:B302"/>
    <mergeCell ref="A329:B329"/>
    <mergeCell ref="A336:B336"/>
    <mergeCell ref="A337:B337"/>
    <mergeCell ref="A289:B289"/>
    <mergeCell ref="A296:B296"/>
    <mergeCell ref="A298:B298"/>
  </mergeCells>
  <pageMargins left="0" right="0" top="0" bottom="0" header="0" footer="0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Y72"/>
  <sheetViews>
    <sheetView zoomScaleNormal="100" workbookViewId="0">
      <selection activeCell="A34" sqref="A1:XFD1048576"/>
    </sheetView>
  </sheetViews>
  <sheetFormatPr defaultRowHeight="17.25" x14ac:dyDescent="0.3"/>
  <cols>
    <col min="1" max="1" width="17" style="409" customWidth="1"/>
    <col min="2" max="2" width="73.28515625" style="409" customWidth="1"/>
    <col min="3" max="3" width="12.7109375" style="409" customWidth="1"/>
    <col min="4" max="4" width="14.85546875" style="409" customWidth="1"/>
    <col min="5" max="5" width="17.7109375" style="409" customWidth="1"/>
    <col min="6" max="6" width="11.42578125" style="409" customWidth="1"/>
    <col min="7" max="7" width="29" style="409" customWidth="1"/>
    <col min="8" max="8" width="12.28515625" style="409" bestFit="1" customWidth="1"/>
    <col min="9" max="16384" width="9.140625" style="409"/>
  </cols>
  <sheetData>
    <row r="1" spans="1:129" s="1" customFormat="1" x14ac:dyDescent="0.3">
      <c r="D1" s="18"/>
      <c r="E1" s="3"/>
      <c r="G1" s="5" t="s">
        <v>531</v>
      </c>
    </row>
    <row r="2" spans="1:129" s="1" customFormat="1" x14ac:dyDescent="0.3">
      <c r="G2" s="5" t="s">
        <v>77</v>
      </c>
    </row>
    <row r="3" spans="1:129" s="1" customFormat="1" x14ac:dyDescent="0.3">
      <c r="B3" s="2"/>
      <c r="C3" s="2"/>
      <c r="D3" s="18"/>
      <c r="E3" s="3"/>
      <c r="G3" s="5" t="s">
        <v>57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</row>
    <row r="4" spans="1:129" s="1" customFormat="1" ht="10.5" customHeight="1" x14ac:dyDescent="0.3"/>
    <row r="5" spans="1:129" s="1" customFormat="1" ht="11.25" customHeight="1" x14ac:dyDescent="0.3"/>
    <row r="6" spans="1:129" s="1" customFormat="1" ht="46.5" customHeight="1" x14ac:dyDescent="0.3">
      <c r="A6" s="545" t="s">
        <v>510</v>
      </c>
      <c r="B6" s="545"/>
      <c r="C6" s="545"/>
      <c r="D6" s="545"/>
      <c r="E6" s="545"/>
      <c r="F6" s="545"/>
      <c r="G6" s="545"/>
    </row>
    <row r="7" spans="1:129" s="1" customFormat="1" ht="22.5" customHeight="1" x14ac:dyDescent="0.3">
      <c r="G7" s="5" t="s">
        <v>132</v>
      </c>
    </row>
    <row r="8" spans="1:129" s="1" customFormat="1" ht="84" customHeight="1" x14ac:dyDescent="0.3">
      <c r="A8" s="612" t="s">
        <v>40</v>
      </c>
      <c r="B8" s="612" t="s">
        <v>41</v>
      </c>
      <c r="C8" s="528" t="s">
        <v>42</v>
      </c>
      <c r="D8" s="528" t="s">
        <v>43</v>
      </c>
      <c r="E8" s="528" t="s">
        <v>44</v>
      </c>
      <c r="F8" s="528" t="s">
        <v>45</v>
      </c>
      <c r="G8" s="613" t="s">
        <v>131</v>
      </c>
    </row>
    <row r="9" spans="1:129" s="1" customFormat="1" ht="19.5" customHeight="1" x14ac:dyDescent="0.3">
      <c r="A9" s="612"/>
      <c r="B9" s="612"/>
      <c r="C9" s="528"/>
      <c r="D9" s="528"/>
      <c r="E9" s="528"/>
      <c r="F9" s="528"/>
      <c r="G9" s="614"/>
    </row>
    <row r="10" spans="1:129" s="1" customFormat="1" ht="17.25" customHeight="1" x14ac:dyDescent="0.3">
      <c r="A10" s="19"/>
      <c r="B10" s="306" t="s">
        <v>53</v>
      </c>
      <c r="C10" s="20"/>
      <c r="D10" s="20"/>
      <c r="E10" s="20"/>
      <c r="F10" s="20"/>
      <c r="G10" s="395">
        <f>G52+G57+G11</f>
        <v>-1737199.6</v>
      </c>
      <c r="H10" s="301"/>
    </row>
    <row r="11" spans="1:129" s="1" customFormat="1" ht="26.25" customHeight="1" x14ac:dyDescent="0.3">
      <c r="A11" s="599" t="s">
        <v>35</v>
      </c>
      <c r="B11" s="599"/>
      <c r="C11" s="599"/>
      <c r="D11" s="599"/>
      <c r="E11" s="599"/>
      <c r="F11" s="599"/>
      <c r="G11" s="30">
        <f>+G12</f>
        <v>-1671634.3</v>
      </c>
    </row>
    <row r="12" spans="1:129" s="1" customFormat="1" x14ac:dyDescent="0.3">
      <c r="A12" s="396" t="s">
        <v>312</v>
      </c>
      <c r="B12" s="20" t="s">
        <v>313</v>
      </c>
      <c r="C12" s="20" t="s">
        <v>314</v>
      </c>
      <c r="D12" s="618" t="s">
        <v>90</v>
      </c>
      <c r="E12" s="618"/>
      <c r="F12" s="618"/>
      <c r="G12" s="30">
        <f>+G30+G43+G13</f>
        <v>-1671634.3</v>
      </c>
    </row>
    <row r="13" spans="1:129" s="1" customFormat="1" ht="16.5" customHeight="1" x14ac:dyDescent="0.3">
      <c r="A13" s="397" t="s">
        <v>498</v>
      </c>
      <c r="B13" s="604" t="str">
        <f>[3]Հ3!F23</f>
        <v xml:space="preserve"> Միջպետական և հանրապետական նշանակության ավտոճանապարհների պահպանման և անվտանգ երթևեկության ծառայություններ</v>
      </c>
      <c r="C13" s="604"/>
      <c r="D13" s="604"/>
      <c r="E13" s="604"/>
      <c r="F13" s="604"/>
      <c r="G13" s="398">
        <f>G14</f>
        <v>-135500.00000000003</v>
      </c>
    </row>
    <row r="14" spans="1:129" s="1" customFormat="1" ht="16.5" customHeight="1" x14ac:dyDescent="0.3">
      <c r="A14" s="605" t="s">
        <v>51</v>
      </c>
      <c r="B14" s="606"/>
      <c r="C14" s="606"/>
      <c r="D14" s="606"/>
      <c r="E14" s="606"/>
      <c r="F14" s="607"/>
      <c r="G14" s="69">
        <f>SUM(G15:G29)</f>
        <v>-135500.00000000003</v>
      </c>
    </row>
    <row r="15" spans="1:129" s="1" customFormat="1" ht="16.5" customHeight="1" x14ac:dyDescent="0.3">
      <c r="A15" s="399" t="s">
        <v>497</v>
      </c>
      <c r="B15" s="376" t="s">
        <v>482</v>
      </c>
      <c r="C15" s="58" t="s">
        <v>324</v>
      </c>
      <c r="D15" s="58" t="s">
        <v>76</v>
      </c>
      <c r="E15" s="70"/>
      <c r="F15" s="70"/>
      <c r="G15" s="69">
        <v>-27583.714</v>
      </c>
    </row>
    <row r="16" spans="1:129" s="1" customFormat="1" ht="16.5" customHeight="1" x14ac:dyDescent="0.3">
      <c r="A16" s="399" t="s">
        <v>496</v>
      </c>
      <c r="B16" s="376" t="s">
        <v>482</v>
      </c>
      <c r="C16" s="58" t="s">
        <v>100</v>
      </c>
      <c r="D16" s="58" t="s">
        <v>76</v>
      </c>
      <c r="E16" s="70"/>
      <c r="F16" s="70"/>
      <c r="G16" s="69">
        <v>-3103.8380000000002</v>
      </c>
    </row>
    <row r="17" spans="1:7" s="1" customFormat="1" ht="16.5" customHeight="1" x14ac:dyDescent="0.3">
      <c r="A17" s="399" t="s">
        <v>495</v>
      </c>
      <c r="B17" s="376" t="s">
        <v>482</v>
      </c>
      <c r="C17" s="58" t="s">
        <v>100</v>
      </c>
      <c r="D17" s="58" t="s">
        <v>76</v>
      </c>
      <c r="E17" s="70"/>
      <c r="F17" s="70"/>
      <c r="G17" s="69">
        <v>-12705.678</v>
      </c>
    </row>
    <row r="18" spans="1:7" s="1" customFormat="1" ht="16.5" customHeight="1" x14ac:dyDescent="0.3">
      <c r="A18" s="399" t="s">
        <v>494</v>
      </c>
      <c r="B18" s="376" t="s">
        <v>482</v>
      </c>
      <c r="C18" s="58" t="s">
        <v>324</v>
      </c>
      <c r="D18" s="58" t="s">
        <v>76</v>
      </c>
      <c r="E18" s="70"/>
      <c r="F18" s="70"/>
      <c r="G18" s="69">
        <v>-23.4</v>
      </c>
    </row>
    <row r="19" spans="1:7" s="1" customFormat="1" ht="16.5" customHeight="1" x14ac:dyDescent="0.3">
      <c r="A19" s="399" t="s">
        <v>493</v>
      </c>
      <c r="B19" s="376" t="s">
        <v>482</v>
      </c>
      <c r="C19" s="58" t="s">
        <v>322</v>
      </c>
      <c r="D19" s="58" t="s">
        <v>76</v>
      </c>
      <c r="E19" s="70"/>
      <c r="F19" s="70"/>
      <c r="G19" s="69">
        <v>-19944.776000000002</v>
      </c>
    </row>
    <row r="20" spans="1:7" s="1" customFormat="1" ht="16.5" customHeight="1" x14ac:dyDescent="0.3">
      <c r="A20" s="399" t="s">
        <v>492</v>
      </c>
      <c r="B20" s="376" t="s">
        <v>482</v>
      </c>
      <c r="C20" s="58" t="s">
        <v>100</v>
      </c>
      <c r="D20" s="58" t="s">
        <v>76</v>
      </c>
      <c r="E20" s="70"/>
      <c r="F20" s="70"/>
      <c r="G20" s="69">
        <v>-7798.68</v>
      </c>
    </row>
    <row r="21" spans="1:7" s="1" customFormat="1" ht="16.5" customHeight="1" x14ac:dyDescent="0.3">
      <c r="A21" s="399" t="s">
        <v>491</v>
      </c>
      <c r="B21" s="376" t="s">
        <v>482</v>
      </c>
      <c r="C21" s="58" t="s">
        <v>100</v>
      </c>
      <c r="D21" s="58" t="s">
        <v>76</v>
      </c>
      <c r="E21" s="70"/>
      <c r="F21" s="70"/>
      <c r="G21" s="69">
        <v>-12902.208000000001</v>
      </c>
    </row>
    <row r="22" spans="1:7" s="1" customFormat="1" ht="16.5" customHeight="1" x14ac:dyDescent="0.3">
      <c r="A22" s="399" t="s">
        <v>490</v>
      </c>
      <c r="B22" s="376" t="s">
        <v>482</v>
      </c>
      <c r="C22" s="58" t="s">
        <v>100</v>
      </c>
      <c r="D22" s="58" t="s">
        <v>76</v>
      </c>
      <c r="E22" s="70"/>
      <c r="F22" s="70"/>
      <c r="G22" s="69">
        <v>-5787.4560000000001</v>
      </c>
    </row>
    <row r="23" spans="1:7" s="1" customFormat="1" ht="16.5" customHeight="1" x14ac:dyDescent="0.3">
      <c r="A23" s="399" t="s">
        <v>489</v>
      </c>
      <c r="B23" s="376" t="s">
        <v>482</v>
      </c>
      <c r="C23" s="58" t="s">
        <v>100</v>
      </c>
      <c r="D23" s="58" t="s">
        <v>76</v>
      </c>
      <c r="E23" s="70"/>
      <c r="F23" s="70"/>
      <c r="G23" s="69">
        <v>-2669.76</v>
      </c>
    </row>
    <row r="24" spans="1:7" s="1" customFormat="1" ht="16.5" customHeight="1" x14ac:dyDescent="0.3">
      <c r="A24" s="399" t="s">
        <v>488</v>
      </c>
      <c r="B24" s="376" t="s">
        <v>482</v>
      </c>
      <c r="C24" s="58" t="s">
        <v>100</v>
      </c>
      <c r="D24" s="58" t="s">
        <v>76</v>
      </c>
      <c r="E24" s="70"/>
      <c r="F24" s="70"/>
      <c r="G24" s="69">
        <v>-37.348999999999997</v>
      </c>
    </row>
    <row r="25" spans="1:7" s="1" customFormat="1" ht="16.5" customHeight="1" x14ac:dyDescent="0.3">
      <c r="A25" s="399" t="s">
        <v>487</v>
      </c>
      <c r="B25" s="376" t="s">
        <v>482</v>
      </c>
      <c r="C25" s="58" t="s">
        <v>100</v>
      </c>
      <c r="D25" s="58" t="s">
        <v>76</v>
      </c>
      <c r="E25" s="400"/>
      <c r="F25" s="58"/>
      <c r="G25" s="68">
        <v>-5606.9780000000001</v>
      </c>
    </row>
    <row r="26" spans="1:7" s="1" customFormat="1" ht="16.5" customHeight="1" x14ac:dyDescent="0.3">
      <c r="A26" s="399" t="s">
        <v>486</v>
      </c>
      <c r="B26" s="376" t="s">
        <v>482</v>
      </c>
      <c r="C26" s="58" t="s">
        <v>100</v>
      </c>
      <c r="D26" s="58" t="s">
        <v>76</v>
      </c>
      <c r="E26" s="400"/>
      <c r="F26" s="58"/>
      <c r="G26" s="68">
        <v>-1054.104</v>
      </c>
    </row>
    <row r="27" spans="1:7" s="1" customFormat="1" ht="16.5" customHeight="1" x14ac:dyDescent="0.3">
      <c r="A27" s="399" t="s">
        <v>485</v>
      </c>
      <c r="B27" s="376" t="s">
        <v>482</v>
      </c>
      <c r="C27" s="58" t="s">
        <v>100</v>
      </c>
      <c r="D27" s="58" t="s">
        <v>76</v>
      </c>
      <c r="E27" s="400"/>
      <c r="F27" s="58"/>
      <c r="G27" s="68">
        <v>-3411.0079999999998</v>
      </c>
    </row>
    <row r="28" spans="1:7" s="1" customFormat="1" ht="16.5" customHeight="1" x14ac:dyDescent="0.3">
      <c r="A28" s="399" t="s">
        <v>484</v>
      </c>
      <c r="B28" s="376" t="s">
        <v>482</v>
      </c>
      <c r="C28" s="58" t="s">
        <v>100</v>
      </c>
      <c r="D28" s="58" t="s">
        <v>76</v>
      </c>
      <c r="E28" s="400"/>
      <c r="F28" s="58"/>
      <c r="G28" s="68">
        <v>-5865.8490000000002</v>
      </c>
    </row>
    <row r="29" spans="1:7" s="1" customFormat="1" ht="16.5" customHeight="1" x14ac:dyDescent="0.3">
      <c r="A29" s="399" t="s">
        <v>483</v>
      </c>
      <c r="B29" s="376" t="s">
        <v>482</v>
      </c>
      <c r="C29" s="58" t="s">
        <v>322</v>
      </c>
      <c r="D29" s="58" t="s">
        <v>76</v>
      </c>
      <c r="E29" s="67"/>
      <c r="F29" s="67"/>
      <c r="G29" s="67">
        <v>-27005.202000000001</v>
      </c>
    </row>
    <row r="30" spans="1:7" s="1" customFormat="1" ht="16.5" customHeight="1" x14ac:dyDescent="0.3">
      <c r="A30" s="401" t="s">
        <v>315</v>
      </c>
      <c r="B30" s="599" t="s">
        <v>154</v>
      </c>
      <c r="C30" s="599"/>
      <c r="D30" s="599"/>
      <c r="E30" s="599"/>
      <c r="F30" s="599"/>
      <c r="G30" s="30">
        <f>SUM(G31+G40)</f>
        <v>-1494091.3</v>
      </c>
    </row>
    <row r="31" spans="1:7" s="1" customFormat="1" ht="16.5" customHeight="1" x14ac:dyDescent="0.3">
      <c r="A31" s="600" t="s">
        <v>51</v>
      </c>
      <c r="B31" s="601"/>
      <c r="C31" s="601"/>
      <c r="D31" s="601"/>
      <c r="E31" s="601"/>
      <c r="F31" s="602"/>
      <c r="G31" s="30">
        <f>SUM(G32:G39)</f>
        <v>-1471291.3</v>
      </c>
    </row>
    <row r="32" spans="1:7" s="1" customFormat="1" ht="16.5" customHeight="1" x14ac:dyDescent="0.3">
      <c r="A32" s="35" t="s">
        <v>316</v>
      </c>
      <c r="B32" s="7" t="s">
        <v>317</v>
      </c>
      <c r="C32" s="20" t="s">
        <v>100</v>
      </c>
      <c r="D32" s="20" t="s">
        <v>76</v>
      </c>
      <c r="E32" s="402"/>
      <c r="F32" s="20"/>
      <c r="G32" s="13">
        <v>-3150</v>
      </c>
    </row>
    <row r="33" spans="1:7" s="1" customFormat="1" ht="16.5" customHeight="1" x14ac:dyDescent="0.3">
      <c r="A33" s="35" t="s">
        <v>318</v>
      </c>
      <c r="B33" s="7" t="s">
        <v>317</v>
      </c>
      <c r="C33" s="20" t="s">
        <v>100</v>
      </c>
      <c r="D33" s="20" t="s">
        <v>76</v>
      </c>
      <c r="E33" s="37"/>
      <c r="F33" s="20"/>
      <c r="G33" s="13">
        <v>-2132.1999999999998</v>
      </c>
    </row>
    <row r="34" spans="1:7" s="1" customFormat="1" ht="16.5" customHeight="1" x14ac:dyDescent="0.3">
      <c r="A34" s="35" t="s">
        <v>319</v>
      </c>
      <c r="B34" s="7" t="s">
        <v>317</v>
      </c>
      <c r="C34" s="20" t="s">
        <v>100</v>
      </c>
      <c r="D34" s="20" t="s">
        <v>76</v>
      </c>
      <c r="E34" s="37"/>
      <c r="F34" s="20"/>
      <c r="G34" s="13">
        <v>-58517.4</v>
      </c>
    </row>
    <row r="35" spans="1:7" s="1" customFormat="1" ht="16.5" customHeight="1" x14ac:dyDescent="0.3">
      <c r="A35" s="35" t="s">
        <v>320</v>
      </c>
      <c r="B35" s="7" t="s">
        <v>321</v>
      </c>
      <c r="C35" s="20" t="s">
        <v>322</v>
      </c>
      <c r="D35" s="20" t="s">
        <v>76</v>
      </c>
      <c r="E35" s="37"/>
      <c r="F35" s="20"/>
      <c r="G35" s="13">
        <v>-39971.1</v>
      </c>
    </row>
    <row r="36" spans="1:7" s="1" customFormat="1" ht="16.5" customHeight="1" x14ac:dyDescent="0.3">
      <c r="A36" s="35" t="s">
        <v>323</v>
      </c>
      <c r="B36" s="7" t="s">
        <v>317</v>
      </c>
      <c r="C36" s="20" t="s">
        <v>324</v>
      </c>
      <c r="D36" s="20" t="s">
        <v>76</v>
      </c>
      <c r="E36" s="37"/>
      <c r="F36" s="20"/>
      <c r="G36" s="13">
        <v>-6884.3</v>
      </c>
    </row>
    <row r="37" spans="1:7" s="1" customFormat="1" ht="16.5" customHeight="1" x14ac:dyDescent="0.3">
      <c r="A37" s="35" t="s">
        <v>512</v>
      </c>
      <c r="B37" s="7" t="s">
        <v>317</v>
      </c>
      <c r="C37" s="20" t="s">
        <v>100</v>
      </c>
      <c r="D37" s="20" t="s">
        <v>76</v>
      </c>
      <c r="E37" s="37"/>
      <c r="F37" s="20"/>
      <c r="G37" s="13">
        <f>'h7'!E26</f>
        <v>-13368.3</v>
      </c>
    </row>
    <row r="38" spans="1:7" s="1" customFormat="1" ht="16.5" customHeight="1" x14ac:dyDescent="0.3">
      <c r="A38" s="35" t="s">
        <v>325</v>
      </c>
      <c r="B38" s="7" t="s">
        <v>317</v>
      </c>
      <c r="C38" s="20" t="s">
        <v>322</v>
      </c>
      <c r="D38" s="20" t="s">
        <v>76</v>
      </c>
      <c r="E38" s="37"/>
      <c r="F38" s="20"/>
      <c r="G38" s="13">
        <v>-4954.7</v>
      </c>
    </row>
    <row r="39" spans="1:7" s="1" customFormat="1" ht="16.5" customHeight="1" x14ac:dyDescent="0.3">
      <c r="A39" s="35" t="s">
        <v>326</v>
      </c>
      <c r="B39" s="7" t="s">
        <v>317</v>
      </c>
      <c r="C39" s="20" t="s">
        <v>327</v>
      </c>
      <c r="D39" s="20" t="s">
        <v>76</v>
      </c>
      <c r="E39" s="37"/>
      <c r="F39" s="20"/>
      <c r="G39" s="13">
        <v>-1342313.3</v>
      </c>
    </row>
    <row r="40" spans="1:7" s="1" customFormat="1" ht="16.5" customHeight="1" x14ac:dyDescent="0.3">
      <c r="A40" s="600" t="s">
        <v>328</v>
      </c>
      <c r="B40" s="601"/>
      <c r="C40" s="601"/>
      <c r="D40" s="601"/>
      <c r="E40" s="601"/>
      <c r="F40" s="602"/>
      <c r="G40" s="30">
        <f>SUM(G41:G42)</f>
        <v>-22800</v>
      </c>
    </row>
    <row r="41" spans="1:7" s="1" customFormat="1" ht="16.5" customHeight="1" x14ac:dyDescent="0.3">
      <c r="A41" s="35" t="s">
        <v>329</v>
      </c>
      <c r="B41" s="26" t="s">
        <v>330</v>
      </c>
      <c r="C41" s="20" t="s">
        <v>322</v>
      </c>
      <c r="D41" s="20" t="s">
        <v>76</v>
      </c>
      <c r="E41" s="37"/>
      <c r="F41" s="20"/>
      <c r="G41" s="13">
        <v>-13500</v>
      </c>
    </row>
    <row r="42" spans="1:7" s="1" customFormat="1" ht="16.5" customHeight="1" x14ac:dyDescent="0.3">
      <c r="A42" s="35" t="s">
        <v>331</v>
      </c>
      <c r="B42" s="26" t="s">
        <v>332</v>
      </c>
      <c r="C42" s="20" t="s">
        <v>327</v>
      </c>
      <c r="D42" s="20" t="s">
        <v>76</v>
      </c>
      <c r="E42" s="37"/>
      <c r="F42" s="20"/>
      <c r="G42" s="13">
        <v>-9300</v>
      </c>
    </row>
    <row r="43" spans="1:7" s="1" customFormat="1" ht="16.5" customHeight="1" x14ac:dyDescent="0.3">
      <c r="A43" s="401" t="s">
        <v>333</v>
      </c>
      <c r="B43" s="599" t="s">
        <v>334</v>
      </c>
      <c r="C43" s="599"/>
      <c r="D43" s="599"/>
      <c r="E43" s="599"/>
      <c r="F43" s="599"/>
      <c r="G43" s="36">
        <f>G44+G47</f>
        <v>-42043</v>
      </c>
    </row>
    <row r="44" spans="1:7" s="1" customFormat="1" ht="16.5" customHeight="1" x14ac:dyDescent="0.3">
      <c r="A44" s="615" t="s">
        <v>335</v>
      </c>
      <c r="B44" s="616"/>
      <c r="C44" s="616"/>
      <c r="D44" s="616"/>
      <c r="E44" s="616"/>
      <c r="F44" s="617"/>
      <c r="G44" s="36">
        <f>SUM(G45:G46)</f>
        <v>-40895</v>
      </c>
    </row>
    <row r="45" spans="1:7" s="1" customFormat="1" ht="16.5" customHeight="1" x14ac:dyDescent="0.3">
      <c r="A45" s="35" t="s">
        <v>336</v>
      </c>
      <c r="B45" s="7" t="s">
        <v>337</v>
      </c>
      <c r="C45" s="20" t="s">
        <v>324</v>
      </c>
      <c r="D45" s="20" t="s">
        <v>76</v>
      </c>
      <c r="E45" s="37"/>
      <c r="F45" s="20"/>
      <c r="G45" s="13">
        <v>-21000</v>
      </c>
    </row>
    <row r="46" spans="1:7" s="1" customFormat="1" ht="16.5" customHeight="1" x14ac:dyDescent="0.3">
      <c r="A46" s="35" t="s">
        <v>338</v>
      </c>
      <c r="B46" s="7" t="s">
        <v>337</v>
      </c>
      <c r="C46" s="20" t="s">
        <v>322</v>
      </c>
      <c r="D46" s="20" t="s">
        <v>76</v>
      </c>
      <c r="E46" s="37"/>
      <c r="F46" s="20"/>
      <c r="G46" s="13">
        <v>-19895</v>
      </c>
    </row>
    <row r="47" spans="1:7" s="1" customFormat="1" ht="16.5" customHeight="1" x14ac:dyDescent="0.3">
      <c r="A47" s="600" t="s">
        <v>328</v>
      </c>
      <c r="B47" s="601"/>
      <c r="C47" s="601"/>
      <c r="D47" s="601"/>
      <c r="E47" s="601"/>
      <c r="F47" s="602"/>
      <c r="G47" s="38">
        <f>(G48+G49+G50+G51)</f>
        <v>-1148</v>
      </c>
    </row>
    <row r="48" spans="1:7" s="1" customFormat="1" ht="16.5" customHeight="1" x14ac:dyDescent="0.3">
      <c r="A48" s="35" t="s">
        <v>339</v>
      </c>
      <c r="B48" s="26" t="s">
        <v>330</v>
      </c>
      <c r="C48" s="20" t="s">
        <v>324</v>
      </c>
      <c r="D48" s="20" t="s">
        <v>76</v>
      </c>
      <c r="E48" s="37"/>
      <c r="F48" s="20"/>
      <c r="G48" s="13">
        <v>-490.1</v>
      </c>
    </row>
    <row r="49" spans="1:7" s="1" customFormat="1" ht="16.5" customHeight="1" x14ac:dyDescent="0.3">
      <c r="A49" s="35" t="s">
        <v>340</v>
      </c>
      <c r="B49" s="26" t="s">
        <v>330</v>
      </c>
      <c r="C49" s="20" t="s">
        <v>322</v>
      </c>
      <c r="D49" s="20" t="s">
        <v>76</v>
      </c>
      <c r="E49" s="37"/>
      <c r="F49" s="20"/>
      <c r="G49" s="13">
        <v>-393</v>
      </c>
    </row>
    <row r="50" spans="1:7" s="1" customFormat="1" ht="16.5" customHeight="1" x14ac:dyDescent="0.3">
      <c r="A50" s="35" t="s">
        <v>341</v>
      </c>
      <c r="B50" s="26" t="s">
        <v>332</v>
      </c>
      <c r="C50" s="20" t="s">
        <v>327</v>
      </c>
      <c r="D50" s="20" t="s">
        <v>76</v>
      </c>
      <c r="E50" s="37"/>
      <c r="F50" s="20"/>
      <c r="G50" s="13">
        <v>-147</v>
      </c>
    </row>
    <row r="51" spans="1:7" s="1" customFormat="1" ht="16.5" customHeight="1" x14ac:dyDescent="0.3">
      <c r="A51" s="35" t="s">
        <v>341</v>
      </c>
      <c r="B51" s="26" t="s">
        <v>332</v>
      </c>
      <c r="C51" s="20" t="s">
        <v>327</v>
      </c>
      <c r="D51" s="20" t="s">
        <v>76</v>
      </c>
      <c r="E51" s="37"/>
      <c r="F51" s="20"/>
      <c r="G51" s="13">
        <v>-117.9</v>
      </c>
    </row>
    <row r="52" spans="1:7" s="1" customFormat="1" ht="16.5" customHeight="1" x14ac:dyDescent="0.3">
      <c r="A52" s="611" t="s">
        <v>119</v>
      </c>
      <c r="B52" s="611"/>
      <c r="C52" s="8"/>
      <c r="D52" s="8"/>
      <c r="E52" s="8"/>
      <c r="F52" s="8"/>
      <c r="G52" s="403">
        <f>G53</f>
        <v>-6065.3</v>
      </c>
    </row>
    <row r="53" spans="1:7" s="1" customFormat="1" ht="16.5" customHeight="1" x14ac:dyDescent="0.3">
      <c r="A53" s="10" t="s">
        <v>120</v>
      </c>
      <c r="B53" s="21" t="s">
        <v>121</v>
      </c>
      <c r="C53" s="10" t="s">
        <v>122</v>
      </c>
      <c r="D53" s="608" t="s">
        <v>90</v>
      </c>
      <c r="E53" s="609"/>
      <c r="F53" s="610"/>
      <c r="G53" s="403">
        <f>G55</f>
        <v>-6065.3</v>
      </c>
    </row>
    <row r="54" spans="1:7" s="1" customFormat="1" ht="16.5" customHeight="1" x14ac:dyDescent="0.3">
      <c r="A54" s="23" t="s">
        <v>123</v>
      </c>
      <c r="B54" s="24" t="s">
        <v>99</v>
      </c>
      <c r="C54" s="24"/>
      <c r="D54" s="24"/>
      <c r="E54" s="24"/>
      <c r="F54" s="24"/>
      <c r="G54" s="404">
        <f>G55</f>
        <v>-6065.3</v>
      </c>
    </row>
    <row r="55" spans="1:7" s="1" customFormat="1" ht="16.5" customHeight="1" x14ac:dyDescent="0.3">
      <c r="A55" s="396"/>
      <c r="B55" s="23" t="s">
        <v>51</v>
      </c>
      <c r="C55" s="24"/>
      <c r="D55" s="24"/>
      <c r="E55" s="405"/>
      <c r="F55" s="26"/>
      <c r="G55" s="403">
        <f>G56</f>
        <v>-6065.3</v>
      </c>
    </row>
    <row r="56" spans="1:7" s="1" customFormat="1" ht="16.5" customHeight="1" x14ac:dyDescent="0.3">
      <c r="A56" s="406" t="s">
        <v>124</v>
      </c>
      <c r="B56" s="26" t="s">
        <v>125</v>
      </c>
      <c r="C56" s="20" t="s">
        <v>100</v>
      </c>
      <c r="D56" s="20" t="s">
        <v>76</v>
      </c>
      <c r="E56" s="407"/>
      <c r="F56" s="27"/>
      <c r="G56" s="13">
        <f>'h2'!G179</f>
        <v>-6065.3</v>
      </c>
    </row>
    <row r="57" spans="1:7" s="1" customFormat="1" ht="16.5" customHeight="1" x14ac:dyDescent="0.3">
      <c r="A57" s="603" t="s">
        <v>135</v>
      </c>
      <c r="B57" s="603"/>
      <c r="C57" s="8"/>
      <c r="D57" s="8"/>
      <c r="E57" s="8"/>
      <c r="F57" s="8"/>
      <c r="G57" s="403">
        <f>G58</f>
        <v>-59500</v>
      </c>
    </row>
    <row r="58" spans="1:7" s="1" customFormat="1" ht="16.5" customHeight="1" x14ac:dyDescent="0.3">
      <c r="A58" s="10" t="s">
        <v>120</v>
      </c>
      <c r="B58" s="21" t="s">
        <v>121</v>
      </c>
      <c r="C58" s="10" t="s">
        <v>122</v>
      </c>
      <c r="D58" s="608" t="s">
        <v>90</v>
      </c>
      <c r="E58" s="609"/>
      <c r="F58" s="610"/>
      <c r="G58" s="403">
        <f>G60</f>
        <v>-59500</v>
      </c>
    </row>
    <row r="59" spans="1:7" s="1" customFormat="1" ht="16.5" customHeight="1" x14ac:dyDescent="0.3">
      <c r="A59" s="23" t="s">
        <v>123</v>
      </c>
      <c r="B59" s="24" t="s">
        <v>99</v>
      </c>
      <c r="C59" s="24"/>
      <c r="D59" s="24"/>
      <c r="E59" s="24"/>
      <c r="F59" s="24"/>
      <c r="G59" s="404">
        <f>G60</f>
        <v>-59500</v>
      </c>
    </row>
    <row r="60" spans="1:7" s="1" customFormat="1" ht="16.5" customHeight="1" x14ac:dyDescent="0.3">
      <c r="A60" s="396"/>
      <c r="B60" s="23" t="s">
        <v>51</v>
      </c>
      <c r="C60" s="24"/>
      <c r="D60" s="24"/>
      <c r="E60" s="405"/>
      <c r="F60" s="26"/>
      <c r="G60" s="403">
        <f>G61</f>
        <v>-59500</v>
      </c>
    </row>
    <row r="61" spans="1:7" s="1" customFormat="1" ht="16.5" customHeight="1" x14ac:dyDescent="0.3">
      <c r="A61" s="406" t="s">
        <v>124</v>
      </c>
      <c r="B61" s="26" t="s">
        <v>125</v>
      </c>
      <c r="C61" s="20" t="s">
        <v>100</v>
      </c>
      <c r="D61" s="20" t="s">
        <v>76</v>
      </c>
      <c r="E61" s="407"/>
      <c r="F61" s="27"/>
      <c r="G61" s="13">
        <f>'h2'!G184</f>
        <v>-59500</v>
      </c>
    </row>
    <row r="62" spans="1:7" s="1" customFormat="1" ht="16.5" customHeight="1" x14ac:dyDescent="0.3">
      <c r="A62" s="408"/>
      <c r="B62" s="22"/>
      <c r="C62" s="28"/>
      <c r="D62" s="28"/>
      <c r="E62" s="11"/>
      <c r="F62" s="11"/>
      <c r="G62" s="11"/>
    </row>
    <row r="63" spans="1:7" s="1" customFormat="1" ht="16.5" customHeight="1" x14ac:dyDescent="0.3">
      <c r="A63" s="408"/>
      <c r="B63" s="22"/>
      <c r="C63" s="28"/>
      <c r="D63" s="28"/>
      <c r="E63" s="11"/>
      <c r="F63" s="11"/>
      <c r="G63" s="11"/>
    </row>
    <row r="64" spans="1:7" s="1" customFormat="1" ht="16.5" customHeight="1" x14ac:dyDescent="0.3">
      <c r="A64" s="408"/>
      <c r="B64" s="22"/>
      <c r="C64" s="28"/>
      <c r="D64" s="28"/>
      <c r="E64" s="11"/>
      <c r="F64" s="11"/>
      <c r="G64" s="11"/>
    </row>
    <row r="65" spans="1:7" s="1" customFormat="1" ht="16.5" customHeight="1" x14ac:dyDescent="0.3">
      <c r="A65" s="408"/>
      <c r="B65" s="22"/>
      <c r="C65" s="28"/>
      <c r="D65" s="28"/>
      <c r="E65" s="11"/>
      <c r="F65" s="11"/>
      <c r="G65" s="11"/>
    </row>
    <row r="66" spans="1:7" s="1" customFormat="1" ht="16.5" customHeight="1" x14ac:dyDescent="0.3">
      <c r="A66" s="408"/>
      <c r="B66" s="22"/>
      <c r="C66" s="28"/>
      <c r="D66" s="28"/>
      <c r="E66" s="11"/>
      <c r="F66" s="11"/>
      <c r="G66" s="11"/>
    </row>
    <row r="67" spans="1:7" s="1" customFormat="1" x14ac:dyDescent="0.3">
      <c r="B67" s="11" t="s">
        <v>62</v>
      </c>
      <c r="C67" s="11"/>
      <c r="D67" s="11"/>
      <c r="E67" s="11"/>
      <c r="F67" s="11"/>
      <c r="G67" s="11"/>
    </row>
    <row r="68" spans="1:7" s="1" customFormat="1" x14ac:dyDescent="0.3">
      <c r="B68" s="11" t="s">
        <v>63</v>
      </c>
      <c r="C68" s="11"/>
      <c r="D68" s="11"/>
      <c r="E68" s="11"/>
      <c r="F68" s="11"/>
      <c r="G68" s="11"/>
    </row>
    <row r="69" spans="1:7" s="1" customFormat="1" x14ac:dyDescent="0.3">
      <c r="B69" s="11" t="s">
        <v>64</v>
      </c>
      <c r="C69" s="11"/>
      <c r="D69" s="11"/>
      <c r="E69" s="11"/>
      <c r="F69" s="11"/>
      <c r="G69" s="11"/>
    </row>
    <row r="70" spans="1:7" x14ac:dyDescent="0.3">
      <c r="B70" s="410"/>
      <c r="C70" s="410"/>
      <c r="D70" s="410"/>
      <c r="E70" s="410"/>
      <c r="F70" s="410"/>
      <c r="G70" s="410"/>
    </row>
    <row r="71" spans="1:7" x14ac:dyDescent="0.3">
      <c r="B71" s="410"/>
      <c r="C71" s="410"/>
      <c r="D71" s="410"/>
      <c r="E71" s="410"/>
      <c r="F71" s="410"/>
      <c r="G71" s="410"/>
    </row>
    <row r="72" spans="1:7" x14ac:dyDescent="0.3">
      <c r="B72" s="410"/>
      <c r="C72" s="410"/>
      <c r="D72" s="410"/>
      <c r="E72" s="410"/>
      <c r="F72" s="410"/>
      <c r="G72" s="410"/>
    </row>
  </sheetData>
  <mergeCells count="22">
    <mergeCell ref="D58:F58"/>
    <mergeCell ref="A52:B52"/>
    <mergeCell ref="D53:F53"/>
    <mergeCell ref="A6:G6"/>
    <mergeCell ref="A8:A9"/>
    <mergeCell ref="B8:B9"/>
    <mergeCell ref="C8:C9"/>
    <mergeCell ref="D8:D9"/>
    <mergeCell ref="E8:E9"/>
    <mergeCell ref="F8:F9"/>
    <mergeCell ref="G8:G9"/>
    <mergeCell ref="B43:F43"/>
    <mergeCell ref="A44:F44"/>
    <mergeCell ref="A47:F47"/>
    <mergeCell ref="A11:F11"/>
    <mergeCell ref="D12:F12"/>
    <mergeCell ref="B30:F30"/>
    <mergeCell ref="A31:F31"/>
    <mergeCell ref="A40:F40"/>
    <mergeCell ref="A57:B57"/>
    <mergeCell ref="B13:F13"/>
    <mergeCell ref="A14:F14"/>
  </mergeCells>
  <phoneticPr fontId="78" type="noConversion"/>
  <pageMargins left="0" right="0" top="0" bottom="0" header="0" footer="0"/>
  <pageSetup paperSize="9" scale="70" orientation="landscape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7F9C9-40CF-4CFE-A111-4B4FB2F93243}">
  <dimension ref="A1:I120"/>
  <sheetViews>
    <sheetView workbookViewId="0">
      <selection activeCell="G11" sqref="G11"/>
    </sheetView>
  </sheetViews>
  <sheetFormatPr defaultRowHeight="17.25" x14ac:dyDescent="0.3"/>
  <cols>
    <col min="1" max="3" width="9.140625" style="1"/>
    <col min="4" max="4" width="14" style="1" customWidth="1"/>
    <col min="5" max="5" width="16" style="1" customWidth="1"/>
    <col min="6" max="6" width="72" style="1" customWidth="1"/>
    <col min="7" max="7" width="30.7109375" style="1" customWidth="1"/>
    <col min="8" max="8" width="17.5703125" style="1" bestFit="1" customWidth="1"/>
    <col min="9" max="9" width="11.5703125" style="1" bestFit="1" customWidth="1"/>
    <col min="10" max="10" width="17.28515625" style="1" bestFit="1" customWidth="1"/>
    <col min="11" max="11" width="15.85546875" style="1" bestFit="1" customWidth="1"/>
    <col min="12" max="16384" width="9.140625" style="1"/>
  </cols>
  <sheetData>
    <row r="1" spans="1:7" ht="20.25" customHeight="1" x14ac:dyDescent="0.3">
      <c r="F1" s="297"/>
      <c r="G1" s="411" t="s">
        <v>530</v>
      </c>
    </row>
    <row r="2" spans="1:7" x14ac:dyDescent="0.3">
      <c r="A2" s="620" t="s">
        <v>68</v>
      </c>
      <c r="B2" s="620"/>
      <c r="C2" s="620"/>
      <c r="D2" s="620"/>
      <c r="E2" s="620"/>
      <c r="F2" s="620"/>
      <c r="G2" s="620"/>
    </row>
    <row r="3" spans="1:7" x14ac:dyDescent="0.3">
      <c r="A3" s="620" t="s">
        <v>450</v>
      </c>
      <c r="B3" s="620"/>
      <c r="C3" s="620"/>
      <c r="D3" s="620"/>
      <c r="E3" s="620"/>
      <c r="F3" s="620"/>
      <c r="G3" s="620"/>
    </row>
    <row r="4" spans="1:7" ht="36.75" customHeight="1" x14ac:dyDescent="0.3">
      <c r="A4" s="512" t="s">
        <v>451</v>
      </c>
      <c r="B4" s="512"/>
      <c r="C4" s="512"/>
      <c r="D4" s="512"/>
      <c r="E4" s="512"/>
      <c r="F4" s="512"/>
      <c r="G4" s="512"/>
    </row>
    <row r="5" spans="1:7" ht="18" thickBot="1" x14ac:dyDescent="0.35">
      <c r="A5" s="79"/>
      <c r="B5" s="79"/>
      <c r="C5" s="79"/>
      <c r="D5" s="79"/>
      <c r="E5" s="79"/>
      <c r="F5" s="298"/>
      <c r="G5" s="412"/>
    </row>
    <row r="6" spans="1:7" ht="111" customHeight="1" x14ac:dyDescent="0.3">
      <c r="A6" s="621" t="s">
        <v>452</v>
      </c>
      <c r="B6" s="622"/>
      <c r="C6" s="622"/>
      <c r="D6" s="622" t="s">
        <v>107</v>
      </c>
      <c r="E6" s="622"/>
      <c r="F6" s="622" t="s">
        <v>29</v>
      </c>
      <c r="G6" s="413" t="s">
        <v>453</v>
      </c>
    </row>
    <row r="7" spans="1:7" x14ac:dyDescent="0.3">
      <c r="A7" s="623"/>
      <c r="B7" s="528"/>
      <c r="C7" s="528"/>
      <c r="D7" s="528"/>
      <c r="E7" s="528"/>
      <c r="F7" s="528"/>
      <c r="G7" s="624" t="s">
        <v>454</v>
      </c>
    </row>
    <row r="8" spans="1:7" ht="34.5" x14ac:dyDescent="0.3">
      <c r="A8" s="414" t="s">
        <v>455</v>
      </c>
      <c r="B8" s="80" t="s">
        <v>456</v>
      </c>
      <c r="C8" s="80" t="s">
        <v>457</v>
      </c>
      <c r="D8" s="80" t="s">
        <v>108</v>
      </c>
      <c r="E8" s="80" t="s">
        <v>403</v>
      </c>
      <c r="F8" s="528"/>
      <c r="G8" s="624"/>
    </row>
    <row r="9" spans="1:7" x14ac:dyDescent="0.3">
      <c r="A9" s="415"/>
      <c r="B9" s="6"/>
      <c r="C9" s="6"/>
      <c r="D9" s="6"/>
      <c r="E9" s="6"/>
      <c r="F9" s="81" t="s">
        <v>24</v>
      </c>
      <c r="G9" s="62">
        <f>+G11+G30</f>
        <v>0</v>
      </c>
    </row>
    <row r="10" spans="1:7" x14ac:dyDescent="0.3">
      <c r="A10" s="415"/>
      <c r="B10" s="6"/>
      <c r="C10" s="6"/>
      <c r="D10" s="6"/>
      <c r="E10" s="6"/>
      <c r="F10" s="7" t="s">
        <v>25</v>
      </c>
      <c r="G10" s="26"/>
    </row>
    <row r="11" spans="1:7" x14ac:dyDescent="0.3">
      <c r="A11" s="415"/>
      <c r="B11" s="6"/>
      <c r="C11" s="6"/>
      <c r="D11" s="6"/>
      <c r="E11" s="6"/>
      <c r="F11" s="81" t="s">
        <v>186</v>
      </c>
      <c r="G11" s="62">
        <f>G12</f>
        <v>-2574465.2999999998</v>
      </c>
    </row>
    <row r="12" spans="1:7" ht="34.5" x14ac:dyDescent="0.3">
      <c r="A12" s="416" t="s">
        <v>458</v>
      </c>
      <c r="B12" s="6"/>
      <c r="C12" s="6"/>
      <c r="D12" s="6"/>
      <c r="E12" s="6"/>
      <c r="F12" s="81" t="s">
        <v>380</v>
      </c>
      <c r="G12" s="63">
        <f>G14</f>
        <v>-2574465.2999999998</v>
      </c>
    </row>
    <row r="13" spans="1:7" x14ac:dyDescent="0.3">
      <c r="A13" s="415"/>
      <c r="B13" s="6"/>
      <c r="C13" s="6"/>
      <c r="D13" s="6"/>
      <c r="E13" s="6"/>
      <c r="F13" s="7" t="s">
        <v>25</v>
      </c>
      <c r="G13" s="63"/>
    </row>
    <row r="14" spans="1:7" x14ac:dyDescent="0.3">
      <c r="A14" s="415"/>
      <c r="B14" s="10" t="s">
        <v>26</v>
      </c>
      <c r="C14" s="6"/>
      <c r="D14" s="6"/>
      <c r="E14" s="6"/>
      <c r="F14" s="81" t="s">
        <v>381</v>
      </c>
      <c r="G14" s="63">
        <f>G16</f>
        <v>-2574465.2999999998</v>
      </c>
    </row>
    <row r="15" spans="1:7" x14ac:dyDescent="0.3">
      <c r="A15" s="415"/>
      <c r="B15" s="6"/>
      <c r="C15" s="6"/>
      <c r="D15" s="6"/>
      <c r="E15" s="6"/>
      <c r="F15" s="7" t="s">
        <v>25</v>
      </c>
      <c r="G15" s="63"/>
    </row>
    <row r="16" spans="1:7" x14ac:dyDescent="0.3">
      <c r="A16" s="6"/>
      <c r="B16" s="6"/>
      <c r="C16" s="10" t="s">
        <v>26</v>
      </c>
      <c r="D16" s="6"/>
      <c r="E16" s="6"/>
      <c r="F16" s="81" t="s">
        <v>382</v>
      </c>
      <c r="G16" s="63">
        <f>G18</f>
        <v>-2574465.2999999998</v>
      </c>
    </row>
    <row r="17" spans="1:7" x14ac:dyDescent="0.3">
      <c r="A17" s="6"/>
      <c r="B17" s="6"/>
      <c r="C17" s="6"/>
      <c r="D17" s="6"/>
      <c r="E17" s="6"/>
      <c r="F17" s="7" t="s">
        <v>25</v>
      </c>
      <c r="G17" s="63"/>
    </row>
    <row r="18" spans="1:7" x14ac:dyDescent="0.3">
      <c r="A18" s="6"/>
      <c r="B18" s="6"/>
      <c r="C18" s="6"/>
      <c r="D18" s="6"/>
      <c r="E18" s="6"/>
      <c r="F18" s="81" t="s">
        <v>186</v>
      </c>
      <c r="G18" s="63">
        <f>G20</f>
        <v>-2574465.2999999998</v>
      </c>
    </row>
    <row r="19" spans="1:7" x14ac:dyDescent="0.3">
      <c r="A19" s="6"/>
      <c r="B19" s="6"/>
      <c r="C19" s="6"/>
      <c r="D19" s="6"/>
      <c r="E19" s="6"/>
      <c r="F19" s="7" t="s">
        <v>25</v>
      </c>
      <c r="G19" s="63"/>
    </row>
    <row r="20" spans="1:7" x14ac:dyDescent="0.3">
      <c r="A20" s="6"/>
      <c r="B20" s="6"/>
      <c r="C20" s="6"/>
      <c r="D20" s="10" t="s">
        <v>459</v>
      </c>
      <c r="E20" s="6"/>
      <c r="F20" s="7" t="s">
        <v>382</v>
      </c>
      <c r="G20" s="63">
        <f>G22</f>
        <v>-2574465.2999999998</v>
      </c>
    </row>
    <row r="21" spans="1:7" x14ac:dyDescent="0.3">
      <c r="A21" s="6"/>
      <c r="B21" s="6"/>
      <c r="C21" s="6"/>
      <c r="D21" s="6"/>
      <c r="E21" s="6"/>
      <c r="F21" s="7" t="s">
        <v>25</v>
      </c>
      <c r="G21" s="63"/>
    </row>
    <row r="22" spans="1:7" x14ac:dyDescent="0.3">
      <c r="A22" s="6"/>
      <c r="B22" s="6"/>
      <c r="C22" s="6"/>
      <c r="D22" s="6"/>
      <c r="E22" s="417" t="s">
        <v>383</v>
      </c>
      <c r="F22" s="7" t="s">
        <v>382</v>
      </c>
      <c r="G22" s="63">
        <f>G24</f>
        <v>-2574465.2999999998</v>
      </c>
    </row>
    <row r="23" spans="1:7" x14ac:dyDescent="0.3">
      <c r="A23" s="6"/>
      <c r="B23" s="6"/>
      <c r="C23" s="6"/>
      <c r="D23" s="6"/>
      <c r="E23" s="6"/>
      <c r="F23" s="7" t="s">
        <v>27</v>
      </c>
      <c r="G23" s="63"/>
    </row>
    <row r="24" spans="1:7" x14ac:dyDescent="0.3">
      <c r="A24" s="6"/>
      <c r="B24" s="6"/>
      <c r="C24" s="6"/>
      <c r="D24" s="6"/>
      <c r="E24" s="6"/>
      <c r="F24" s="82" t="s">
        <v>186</v>
      </c>
      <c r="G24" s="63">
        <f>G26</f>
        <v>-2574465.2999999998</v>
      </c>
    </row>
    <row r="25" spans="1:7" ht="34.5" x14ac:dyDescent="0.3">
      <c r="A25" s="6"/>
      <c r="B25" s="6"/>
      <c r="C25" s="6"/>
      <c r="D25" s="6"/>
      <c r="E25" s="6"/>
      <c r="F25" s="7" t="s">
        <v>28</v>
      </c>
      <c r="G25" s="63"/>
    </row>
    <row r="26" spans="1:7" x14ac:dyDescent="0.3">
      <c r="A26" s="6"/>
      <c r="B26" s="6"/>
      <c r="C26" s="6"/>
      <c r="D26" s="6"/>
      <c r="E26" s="6"/>
      <c r="F26" s="418" t="s">
        <v>24</v>
      </c>
      <c r="G26" s="63">
        <f>G27</f>
        <v>-2574465.2999999998</v>
      </c>
    </row>
    <row r="27" spans="1:7" x14ac:dyDescent="0.3">
      <c r="A27" s="6"/>
      <c r="B27" s="6"/>
      <c r="C27" s="6"/>
      <c r="D27" s="6"/>
      <c r="E27" s="6"/>
      <c r="F27" s="418" t="s">
        <v>49</v>
      </c>
      <c r="G27" s="63">
        <f>G28</f>
        <v>-2574465.2999999998</v>
      </c>
    </row>
    <row r="28" spans="1:7" x14ac:dyDescent="0.3">
      <c r="A28" s="6"/>
      <c r="B28" s="6"/>
      <c r="C28" s="6"/>
      <c r="D28" s="6"/>
      <c r="E28" s="6"/>
      <c r="F28" s="418" t="s">
        <v>384</v>
      </c>
      <c r="G28" s="63">
        <f>G29</f>
        <v>-2574465.2999999998</v>
      </c>
    </row>
    <row r="29" spans="1:7" x14ac:dyDescent="0.3">
      <c r="A29" s="6"/>
      <c r="B29" s="6"/>
      <c r="C29" s="6"/>
      <c r="D29" s="6"/>
      <c r="E29" s="6"/>
      <c r="F29" s="418" t="s">
        <v>385</v>
      </c>
      <c r="G29" s="63">
        <f>'h2'!G258</f>
        <v>-2574465.2999999998</v>
      </c>
    </row>
    <row r="30" spans="1:7" ht="30.75" customHeight="1" x14ac:dyDescent="0.3">
      <c r="A30" s="10"/>
      <c r="B30" s="10"/>
      <c r="C30" s="10"/>
      <c r="D30" s="10"/>
      <c r="E30" s="10"/>
      <c r="F30" s="81" t="s">
        <v>35</v>
      </c>
      <c r="G30" s="77">
        <f>G31</f>
        <v>2574465.2999999998</v>
      </c>
    </row>
    <row r="31" spans="1:7" x14ac:dyDescent="0.3">
      <c r="A31" s="419" t="s">
        <v>15</v>
      </c>
      <c r="B31" s="420"/>
      <c r="C31" s="420"/>
      <c r="D31" s="420"/>
      <c r="E31" s="421"/>
      <c r="F31" s="420" t="s">
        <v>460</v>
      </c>
      <c r="G31" s="77">
        <f>G33</f>
        <v>2574465.2999999998</v>
      </c>
    </row>
    <row r="32" spans="1:7" x14ac:dyDescent="0.3">
      <c r="A32" s="422"/>
      <c r="B32" s="423"/>
      <c r="C32" s="423"/>
      <c r="D32" s="423"/>
      <c r="E32" s="421"/>
      <c r="F32" s="423" t="s">
        <v>146</v>
      </c>
      <c r="G32" s="77"/>
    </row>
    <row r="33" spans="1:7" ht="34.5" x14ac:dyDescent="0.3">
      <c r="A33" s="419"/>
      <c r="B33" s="419" t="s">
        <v>38</v>
      </c>
      <c r="C33" s="420"/>
      <c r="D33" s="420"/>
      <c r="E33" s="421"/>
      <c r="F33" s="300" t="s">
        <v>36</v>
      </c>
      <c r="G33" s="77">
        <f>G35</f>
        <v>2574465.2999999998</v>
      </c>
    </row>
    <row r="34" spans="1:7" x14ac:dyDescent="0.3">
      <c r="A34" s="422"/>
      <c r="B34" s="422"/>
      <c r="C34" s="423"/>
      <c r="D34" s="423"/>
      <c r="E34" s="421"/>
      <c r="F34" s="423" t="s">
        <v>146</v>
      </c>
      <c r="G34" s="77"/>
    </row>
    <row r="35" spans="1:7" ht="34.5" x14ac:dyDescent="0.3">
      <c r="A35" s="419"/>
      <c r="B35" s="419"/>
      <c r="C35" s="419" t="s">
        <v>15</v>
      </c>
      <c r="D35" s="420"/>
      <c r="E35" s="421"/>
      <c r="F35" s="424" t="s">
        <v>36</v>
      </c>
      <c r="G35" s="77">
        <f>G37</f>
        <v>2574465.2999999998</v>
      </c>
    </row>
    <row r="36" spans="1:7" x14ac:dyDescent="0.3">
      <c r="A36" s="422"/>
      <c r="B36" s="422"/>
      <c r="C36" s="422"/>
      <c r="D36" s="423"/>
      <c r="E36" s="421"/>
      <c r="F36" s="425" t="s">
        <v>146</v>
      </c>
      <c r="G36" s="77"/>
    </row>
    <row r="37" spans="1:7" ht="34.5" x14ac:dyDescent="0.3">
      <c r="A37" s="422"/>
      <c r="B37" s="422"/>
      <c r="C37" s="422"/>
      <c r="D37" s="423"/>
      <c r="E37" s="421"/>
      <c r="F37" s="300" t="s">
        <v>35</v>
      </c>
      <c r="G37" s="77">
        <f>G39</f>
        <v>2574465.2999999998</v>
      </c>
    </row>
    <row r="38" spans="1:7" x14ac:dyDescent="0.3">
      <c r="A38" s="422"/>
      <c r="B38" s="422"/>
      <c r="C38" s="422"/>
      <c r="D38" s="423"/>
      <c r="E38" s="421"/>
      <c r="F38" s="423" t="s">
        <v>146</v>
      </c>
      <c r="G38" s="77"/>
    </row>
    <row r="39" spans="1:7" x14ac:dyDescent="0.3">
      <c r="A39" s="426"/>
      <c r="B39" s="426"/>
      <c r="C39" s="426"/>
      <c r="D39" s="83">
        <v>1212</v>
      </c>
      <c r="E39" s="83"/>
      <c r="F39" s="83" t="s">
        <v>46</v>
      </c>
      <c r="G39" s="78">
        <f>G41+G106</f>
        <v>2574465.2999999998</v>
      </c>
    </row>
    <row r="40" spans="1:7" x14ac:dyDescent="0.3">
      <c r="A40" s="426"/>
      <c r="B40" s="426"/>
      <c r="C40" s="426"/>
      <c r="D40" s="83"/>
      <c r="E40" s="84"/>
      <c r="F40" s="84" t="s">
        <v>47</v>
      </c>
      <c r="G40" s="76"/>
    </row>
    <row r="41" spans="1:7" ht="34.5" x14ac:dyDescent="0.3">
      <c r="A41" s="426"/>
      <c r="B41" s="426"/>
      <c r="C41" s="426"/>
      <c r="D41" s="83"/>
      <c r="E41" s="83">
        <v>12007</v>
      </c>
      <c r="F41" s="427" t="s">
        <v>185</v>
      </c>
      <c r="G41" s="76">
        <f>G43+G50+G57+G64+G71+G78+G85+G92+G99</f>
        <v>2568400</v>
      </c>
    </row>
    <row r="42" spans="1:7" x14ac:dyDescent="0.3">
      <c r="A42" s="426"/>
      <c r="B42" s="426"/>
      <c r="C42" s="426"/>
      <c r="D42" s="83"/>
      <c r="E42" s="428"/>
      <c r="F42" s="429" t="s">
        <v>27</v>
      </c>
      <c r="G42" s="76"/>
    </row>
    <row r="43" spans="1:7" x14ac:dyDescent="0.3">
      <c r="A43" s="426"/>
      <c r="B43" s="426"/>
      <c r="C43" s="426"/>
      <c r="D43" s="83"/>
      <c r="E43" s="428"/>
      <c r="F43" s="430" t="s">
        <v>285</v>
      </c>
      <c r="G43" s="76">
        <f>G45</f>
        <v>41178.6</v>
      </c>
    </row>
    <row r="44" spans="1:7" ht="34.5" x14ac:dyDescent="0.3">
      <c r="A44" s="426"/>
      <c r="B44" s="426"/>
      <c r="C44" s="426"/>
      <c r="D44" s="83"/>
      <c r="E44" s="428"/>
      <c r="F44" s="429" t="s">
        <v>28</v>
      </c>
      <c r="G44" s="76"/>
    </row>
    <row r="45" spans="1:7" x14ac:dyDescent="0.3">
      <c r="A45" s="426"/>
      <c r="B45" s="426"/>
      <c r="C45" s="426"/>
      <c r="D45" s="83"/>
      <c r="E45" s="428"/>
      <c r="F45" s="429" t="s">
        <v>24</v>
      </c>
      <c r="G45" s="76">
        <f>G46</f>
        <v>41178.6</v>
      </c>
    </row>
    <row r="46" spans="1:7" x14ac:dyDescent="0.3">
      <c r="A46" s="426"/>
      <c r="B46" s="426"/>
      <c r="C46" s="426"/>
      <c r="D46" s="83"/>
      <c r="E46" s="428"/>
      <c r="F46" s="429" t="s">
        <v>49</v>
      </c>
      <c r="G46" s="76">
        <f>G47</f>
        <v>41178.6</v>
      </c>
    </row>
    <row r="47" spans="1:7" x14ac:dyDescent="0.3">
      <c r="A47" s="426"/>
      <c r="B47" s="426"/>
      <c r="C47" s="426"/>
      <c r="D47" s="83"/>
      <c r="E47" s="428"/>
      <c r="F47" s="429" t="s">
        <v>104</v>
      </c>
      <c r="G47" s="76">
        <f>G48</f>
        <v>41178.6</v>
      </c>
    </row>
    <row r="48" spans="1:7" ht="34.5" x14ac:dyDescent="0.3">
      <c r="A48" s="426"/>
      <c r="B48" s="426"/>
      <c r="C48" s="426"/>
      <c r="D48" s="83"/>
      <c r="E48" s="428"/>
      <c r="F48" s="429" t="s">
        <v>105</v>
      </c>
      <c r="G48" s="76">
        <f>G49</f>
        <v>41178.6</v>
      </c>
    </row>
    <row r="49" spans="1:7" x14ac:dyDescent="0.3">
      <c r="A49" s="426"/>
      <c r="B49" s="426"/>
      <c r="C49" s="426"/>
      <c r="D49" s="83"/>
      <c r="E49" s="428"/>
      <c r="F49" s="429" t="s">
        <v>106</v>
      </c>
      <c r="G49" s="76">
        <v>41178.6</v>
      </c>
    </row>
    <row r="50" spans="1:7" x14ac:dyDescent="0.3">
      <c r="A50" s="426"/>
      <c r="B50" s="426"/>
      <c r="C50" s="426"/>
      <c r="D50" s="83"/>
      <c r="E50" s="428"/>
      <c r="F50" s="430" t="s">
        <v>287</v>
      </c>
      <c r="G50" s="76">
        <f>G52</f>
        <v>143839.20000000001</v>
      </c>
    </row>
    <row r="51" spans="1:7" ht="34.5" x14ac:dyDescent="0.3">
      <c r="A51" s="426"/>
      <c r="B51" s="426"/>
      <c r="C51" s="426"/>
      <c r="D51" s="83"/>
      <c r="E51" s="428"/>
      <c r="F51" s="429" t="s">
        <v>28</v>
      </c>
      <c r="G51" s="76"/>
    </row>
    <row r="52" spans="1:7" x14ac:dyDescent="0.3">
      <c r="A52" s="426"/>
      <c r="B52" s="426"/>
      <c r="C52" s="426"/>
      <c r="D52" s="83"/>
      <c r="E52" s="428"/>
      <c r="F52" s="429" t="s">
        <v>24</v>
      </c>
      <c r="G52" s="76">
        <f>G53</f>
        <v>143839.20000000001</v>
      </c>
    </row>
    <row r="53" spans="1:7" x14ac:dyDescent="0.3">
      <c r="A53" s="426"/>
      <c r="B53" s="426"/>
      <c r="C53" s="426"/>
      <c r="D53" s="83"/>
      <c r="E53" s="428"/>
      <c r="F53" s="429" t="s">
        <v>49</v>
      </c>
      <c r="G53" s="76">
        <f>G54</f>
        <v>143839.20000000001</v>
      </c>
    </row>
    <row r="54" spans="1:7" x14ac:dyDescent="0.3">
      <c r="A54" s="426"/>
      <c r="B54" s="426"/>
      <c r="C54" s="426"/>
      <c r="D54" s="83"/>
      <c r="E54" s="428"/>
      <c r="F54" s="429" t="s">
        <v>104</v>
      </c>
      <c r="G54" s="76">
        <f>G55</f>
        <v>143839.20000000001</v>
      </c>
    </row>
    <row r="55" spans="1:7" ht="34.5" x14ac:dyDescent="0.3">
      <c r="A55" s="426"/>
      <c r="B55" s="426"/>
      <c r="C55" s="426"/>
      <c r="D55" s="83"/>
      <c r="E55" s="428"/>
      <c r="F55" s="429" t="s">
        <v>105</v>
      </c>
      <c r="G55" s="76">
        <f>G56</f>
        <v>143839.20000000001</v>
      </c>
    </row>
    <row r="56" spans="1:7" x14ac:dyDescent="0.3">
      <c r="A56" s="426"/>
      <c r="B56" s="426"/>
      <c r="C56" s="426"/>
      <c r="D56" s="83"/>
      <c r="E56" s="428"/>
      <c r="F56" s="429" t="s">
        <v>106</v>
      </c>
      <c r="G56" s="76">
        <f>'h2'!G46</f>
        <v>143839.20000000001</v>
      </c>
    </row>
    <row r="57" spans="1:7" x14ac:dyDescent="0.3">
      <c r="A57" s="426"/>
      <c r="B57" s="426"/>
      <c r="C57" s="426"/>
      <c r="D57" s="83"/>
      <c r="E57" s="428"/>
      <c r="F57" s="430" t="s">
        <v>114</v>
      </c>
      <c r="G57" s="76">
        <f>G59</f>
        <v>406288.10000000003</v>
      </c>
    </row>
    <row r="58" spans="1:7" ht="34.5" x14ac:dyDescent="0.3">
      <c r="A58" s="426"/>
      <c r="B58" s="426"/>
      <c r="C58" s="426"/>
      <c r="D58" s="83"/>
      <c r="E58" s="428"/>
      <c r="F58" s="429" t="s">
        <v>28</v>
      </c>
      <c r="G58" s="76"/>
    </row>
    <row r="59" spans="1:7" x14ac:dyDescent="0.3">
      <c r="A59" s="426"/>
      <c r="B59" s="426"/>
      <c r="C59" s="426"/>
      <c r="D59" s="83"/>
      <c r="E59" s="428"/>
      <c r="F59" s="429" t="s">
        <v>24</v>
      </c>
      <c r="G59" s="76">
        <f>G60</f>
        <v>406288.10000000003</v>
      </c>
    </row>
    <row r="60" spans="1:7" x14ac:dyDescent="0.3">
      <c r="A60" s="426"/>
      <c r="B60" s="426"/>
      <c r="C60" s="426"/>
      <c r="D60" s="83"/>
      <c r="E60" s="428"/>
      <c r="F60" s="429" t="s">
        <v>49</v>
      </c>
      <c r="G60" s="76">
        <f>G61</f>
        <v>406288.10000000003</v>
      </c>
    </row>
    <row r="61" spans="1:7" x14ac:dyDescent="0.3">
      <c r="A61" s="426"/>
      <c r="B61" s="426"/>
      <c r="C61" s="426"/>
      <c r="D61" s="83"/>
      <c r="E61" s="428"/>
      <c r="F61" s="429" t="s">
        <v>104</v>
      </c>
      <c r="G61" s="76">
        <f>G62</f>
        <v>406288.10000000003</v>
      </c>
    </row>
    <row r="62" spans="1:7" ht="34.5" x14ac:dyDescent="0.3">
      <c r="A62" s="426"/>
      <c r="B62" s="426"/>
      <c r="C62" s="426"/>
      <c r="D62" s="83"/>
      <c r="E62" s="428"/>
      <c r="F62" s="429" t="s">
        <v>105</v>
      </c>
      <c r="G62" s="76">
        <f>G63</f>
        <v>406288.10000000003</v>
      </c>
    </row>
    <row r="63" spans="1:7" x14ac:dyDescent="0.3">
      <c r="A63" s="426"/>
      <c r="B63" s="426"/>
      <c r="C63" s="426"/>
      <c r="D63" s="83"/>
      <c r="E63" s="428"/>
      <c r="F63" s="429" t="s">
        <v>106</v>
      </c>
      <c r="G63" s="76">
        <f>'h2'!G53</f>
        <v>406288.10000000003</v>
      </c>
    </row>
    <row r="64" spans="1:7" x14ac:dyDescent="0.3">
      <c r="A64" s="426"/>
      <c r="B64" s="426"/>
      <c r="C64" s="426"/>
      <c r="D64" s="83"/>
      <c r="E64" s="428"/>
      <c r="F64" s="430" t="s">
        <v>288</v>
      </c>
      <c r="G64" s="76">
        <f>G66</f>
        <v>515020.9</v>
      </c>
    </row>
    <row r="65" spans="1:7" ht="34.5" x14ac:dyDescent="0.3">
      <c r="A65" s="426"/>
      <c r="B65" s="426"/>
      <c r="C65" s="426"/>
      <c r="D65" s="83"/>
      <c r="E65" s="428"/>
      <c r="F65" s="429" t="s">
        <v>28</v>
      </c>
      <c r="G65" s="76"/>
    </row>
    <row r="66" spans="1:7" x14ac:dyDescent="0.3">
      <c r="A66" s="426"/>
      <c r="B66" s="426"/>
      <c r="C66" s="426"/>
      <c r="D66" s="83"/>
      <c r="E66" s="428"/>
      <c r="F66" s="429" t="s">
        <v>24</v>
      </c>
      <c r="G66" s="76">
        <f>G67</f>
        <v>515020.9</v>
      </c>
    </row>
    <row r="67" spans="1:7" x14ac:dyDescent="0.3">
      <c r="A67" s="426"/>
      <c r="B67" s="426"/>
      <c r="C67" s="426"/>
      <c r="D67" s="83"/>
      <c r="E67" s="428"/>
      <c r="F67" s="429" t="s">
        <v>49</v>
      </c>
      <c r="G67" s="76">
        <f>G68</f>
        <v>515020.9</v>
      </c>
    </row>
    <row r="68" spans="1:7" x14ac:dyDescent="0.3">
      <c r="A68" s="426"/>
      <c r="B68" s="426"/>
      <c r="C68" s="426"/>
      <c r="D68" s="83"/>
      <c r="E68" s="428"/>
      <c r="F68" s="429" t="s">
        <v>104</v>
      </c>
      <c r="G68" s="76">
        <f>G69</f>
        <v>515020.9</v>
      </c>
    </row>
    <row r="69" spans="1:7" ht="34.5" x14ac:dyDescent="0.3">
      <c r="A69" s="426"/>
      <c r="B69" s="426"/>
      <c r="C69" s="426"/>
      <c r="D69" s="83"/>
      <c r="E69" s="428"/>
      <c r="F69" s="429" t="s">
        <v>105</v>
      </c>
      <c r="G69" s="76">
        <f>G70</f>
        <v>515020.9</v>
      </c>
    </row>
    <row r="70" spans="1:7" x14ac:dyDescent="0.3">
      <c r="A70" s="426"/>
      <c r="B70" s="426"/>
      <c r="C70" s="426"/>
      <c r="D70" s="83"/>
      <c r="E70" s="428"/>
      <c r="F70" s="429" t="s">
        <v>106</v>
      </c>
      <c r="G70" s="76">
        <f>'h2'!G60</f>
        <v>515020.9</v>
      </c>
    </row>
    <row r="71" spans="1:7" x14ac:dyDescent="0.3">
      <c r="A71" s="426"/>
      <c r="B71" s="426"/>
      <c r="C71" s="426"/>
      <c r="D71" s="83"/>
      <c r="E71" s="428"/>
      <c r="F71" s="430" t="s">
        <v>289</v>
      </c>
      <c r="G71" s="76">
        <f>G73</f>
        <v>23525.400000000005</v>
      </c>
    </row>
    <row r="72" spans="1:7" ht="34.5" x14ac:dyDescent="0.3">
      <c r="A72" s="426"/>
      <c r="B72" s="426"/>
      <c r="C72" s="426"/>
      <c r="D72" s="83"/>
      <c r="E72" s="428"/>
      <c r="F72" s="429" t="s">
        <v>28</v>
      </c>
      <c r="G72" s="76"/>
    </row>
    <row r="73" spans="1:7" x14ac:dyDescent="0.3">
      <c r="A73" s="426"/>
      <c r="B73" s="426"/>
      <c r="C73" s="426"/>
      <c r="D73" s="83"/>
      <c r="E73" s="428"/>
      <c r="F73" s="429" t="s">
        <v>24</v>
      </c>
      <c r="G73" s="76">
        <f>G74</f>
        <v>23525.400000000005</v>
      </c>
    </row>
    <row r="74" spans="1:7" x14ac:dyDescent="0.3">
      <c r="A74" s="426"/>
      <c r="B74" s="426"/>
      <c r="C74" s="426"/>
      <c r="D74" s="83"/>
      <c r="E74" s="428"/>
      <c r="F74" s="429" t="s">
        <v>49</v>
      </c>
      <c r="G74" s="76">
        <f>G75</f>
        <v>23525.400000000005</v>
      </c>
    </row>
    <row r="75" spans="1:7" x14ac:dyDescent="0.3">
      <c r="A75" s="426"/>
      <c r="B75" s="426"/>
      <c r="C75" s="426"/>
      <c r="D75" s="83"/>
      <c r="E75" s="428"/>
      <c r="F75" s="429" t="s">
        <v>104</v>
      </c>
      <c r="G75" s="76">
        <f>G76</f>
        <v>23525.400000000005</v>
      </c>
    </row>
    <row r="76" spans="1:7" ht="34.5" x14ac:dyDescent="0.3">
      <c r="A76" s="426"/>
      <c r="B76" s="426"/>
      <c r="C76" s="426"/>
      <c r="D76" s="83"/>
      <c r="E76" s="428"/>
      <c r="F76" s="429" t="s">
        <v>105</v>
      </c>
      <c r="G76" s="76">
        <f>G77</f>
        <v>23525.400000000005</v>
      </c>
    </row>
    <row r="77" spans="1:7" x14ac:dyDescent="0.3">
      <c r="A77" s="426"/>
      <c r="B77" s="426"/>
      <c r="C77" s="426"/>
      <c r="D77" s="83"/>
      <c r="E77" s="428"/>
      <c r="F77" s="429" t="s">
        <v>106</v>
      </c>
      <c r="G77" s="76">
        <f>'h2'!G67</f>
        <v>23525.400000000005</v>
      </c>
    </row>
    <row r="78" spans="1:7" x14ac:dyDescent="0.3">
      <c r="A78" s="426"/>
      <c r="B78" s="426"/>
      <c r="C78" s="426"/>
      <c r="D78" s="83"/>
      <c r="E78" s="428"/>
      <c r="F78" s="431" t="s">
        <v>290</v>
      </c>
      <c r="G78" s="76">
        <f>G80</f>
        <v>182220.4</v>
      </c>
    </row>
    <row r="79" spans="1:7" ht="34.5" x14ac:dyDescent="0.3">
      <c r="A79" s="426"/>
      <c r="B79" s="426"/>
      <c r="C79" s="426"/>
      <c r="D79" s="83"/>
      <c r="E79" s="428"/>
      <c r="F79" s="429" t="s">
        <v>28</v>
      </c>
      <c r="G79" s="76"/>
    </row>
    <row r="80" spans="1:7" x14ac:dyDescent="0.3">
      <c r="A80" s="426"/>
      <c r="B80" s="426"/>
      <c r="C80" s="426"/>
      <c r="D80" s="83"/>
      <c r="E80" s="428"/>
      <c r="F80" s="429" t="s">
        <v>24</v>
      </c>
      <c r="G80" s="76">
        <f>G81</f>
        <v>182220.4</v>
      </c>
    </row>
    <row r="81" spans="1:7" x14ac:dyDescent="0.3">
      <c r="A81" s="426"/>
      <c r="B81" s="426"/>
      <c r="C81" s="426"/>
      <c r="D81" s="83"/>
      <c r="E81" s="428"/>
      <c r="F81" s="429" t="s">
        <v>49</v>
      </c>
      <c r="G81" s="76">
        <f>G82</f>
        <v>182220.4</v>
      </c>
    </row>
    <row r="82" spans="1:7" x14ac:dyDescent="0.3">
      <c r="A82" s="426"/>
      <c r="B82" s="426"/>
      <c r="C82" s="426"/>
      <c r="D82" s="83"/>
      <c r="E82" s="428"/>
      <c r="F82" s="429" t="s">
        <v>104</v>
      </c>
      <c r="G82" s="76">
        <f>G83</f>
        <v>182220.4</v>
      </c>
    </row>
    <row r="83" spans="1:7" ht="34.5" x14ac:dyDescent="0.3">
      <c r="A83" s="426"/>
      <c r="B83" s="426"/>
      <c r="C83" s="426"/>
      <c r="D83" s="83"/>
      <c r="E83" s="428"/>
      <c r="F83" s="432" t="s">
        <v>105</v>
      </c>
      <c r="G83" s="76">
        <f>G84</f>
        <v>182220.4</v>
      </c>
    </row>
    <row r="84" spans="1:7" x14ac:dyDescent="0.3">
      <c r="A84" s="426"/>
      <c r="B84" s="426"/>
      <c r="C84" s="426"/>
      <c r="D84" s="83"/>
      <c r="E84" s="428"/>
      <c r="F84" s="429" t="s">
        <v>106</v>
      </c>
      <c r="G84" s="76">
        <f>'h2'!G74</f>
        <v>182220.4</v>
      </c>
    </row>
    <row r="85" spans="1:7" x14ac:dyDescent="0.3">
      <c r="A85" s="426"/>
      <c r="B85" s="426"/>
      <c r="C85" s="426"/>
      <c r="D85" s="83"/>
      <c r="E85" s="428"/>
      <c r="F85" s="431" t="s">
        <v>291</v>
      </c>
      <c r="G85" s="76">
        <f>G87</f>
        <v>696430.4</v>
      </c>
    </row>
    <row r="86" spans="1:7" ht="34.5" x14ac:dyDescent="0.3">
      <c r="A86" s="426"/>
      <c r="B86" s="426"/>
      <c r="C86" s="426"/>
      <c r="D86" s="83"/>
      <c r="E86" s="428"/>
      <c r="F86" s="429" t="s">
        <v>28</v>
      </c>
      <c r="G86" s="76"/>
    </row>
    <row r="87" spans="1:7" x14ac:dyDescent="0.3">
      <c r="A87" s="426"/>
      <c r="B87" s="426"/>
      <c r="C87" s="426"/>
      <c r="D87" s="83"/>
      <c r="E87" s="428"/>
      <c r="F87" s="429" t="s">
        <v>24</v>
      </c>
      <c r="G87" s="76">
        <f>G88</f>
        <v>696430.4</v>
      </c>
    </row>
    <row r="88" spans="1:7" x14ac:dyDescent="0.3">
      <c r="A88" s="426"/>
      <c r="B88" s="426"/>
      <c r="C88" s="426"/>
      <c r="D88" s="83"/>
      <c r="E88" s="428"/>
      <c r="F88" s="429" t="s">
        <v>49</v>
      </c>
      <c r="G88" s="76">
        <f>G89</f>
        <v>696430.4</v>
      </c>
    </row>
    <row r="89" spans="1:7" x14ac:dyDescent="0.3">
      <c r="A89" s="426"/>
      <c r="B89" s="426"/>
      <c r="C89" s="426"/>
      <c r="D89" s="83"/>
      <c r="E89" s="428"/>
      <c r="F89" s="429" t="s">
        <v>104</v>
      </c>
      <c r="G89" s="76">
        <f>G90</f>
        <v>696430.4</v>
      </c>
    </row>
    <row r="90" spans="1:7" ht="34.5" x14ac:dyDescent="0.3">
      <c r="A90" s="426"/>
      <c r="B90" s="426"/>
      <c r="C90" s="426"/>
      <c r="D90" s="83"/>
      <c r="E90" s="428"/>
      <c r="F90" s="432" t="s">
        <v>105</v>
      </c>
      <c r="G90" s="76">
        <f>G91</f>
        <v>696430.4</v>
      </c>
    </row>
    <row r="91" spans="1:7" x14ac:dyDescent="0.3">
      <c r="A91" s="426"/>
      <c r="B91" s="426"/>
      <c r="C91" s="426"/>
      <c r="D91" s="83"/>
      <c r="E91" s="428"/>
      <c r="F91" s="429" t="s">
        <v>106</v>
      </c>
      <c r="G91" s="76">
        <f>'h2'!G81</f>
        <v>696430.4</v>
      </c>
    </row>
    <row r="92" spans="1:7" ht="20.25" customHeight="1" x14ac:dyDescent="0.3">
      <c r="A92" s="426"/>
      <c r="B92" s="426"/>
      <c r="C92" s="426"/>
      <c r="D92" s="83"/>
      <c r="E92" s="428"/>
      <c r="F92" s="431" t="s">
        <v>292</v>
      </c>
      <c r="G92" s="76">
        <f>G94</f>
        <v>224083.60000000003</v>
      </c>
    </row>
    <row r="93" spans="1:7" ht="34.5" x14ac:dyDescent="0.3">
      <c r="A93" s="426"/>
      <c r="B93" s="426"/>
      <c r="C93" s="426"/>
      <c r="D93" s="83"/>
      <c r="E93" s="428"/>
      <c r="F93" s="429" t="s">
        <v>28</v>
      </c>
      <c r="G93" s="76"/>
    </row>
    <row r="94" spans="1:7" x14ac:dyDescent="0.3">
      <c r="A94" s="426"/>
      <c r="B94" s="426"/>
      <c r="C94" s="426"/>
      <c r="D94" s="83"/>
      <c r="E94" s="428"/>
      <c r="F94" s="429" t="s">
        <v>24</v>
      </c>
      <c r="G94" s="76">
        <f>G95</f>
        <v>224083.60000000003</v>
      </c>
    </row>
    <row r="95" spans="1:7" x14ac:dyDescent="0.3">
      <c r="A95" s="426"/>
      <c r="B95" s="426"/>
      <c r="C95" s="426"/>
      <c r="D95" s="83"/>
      <c r="E95" s="428"/>
      <c r="F95" s="429" t="s">
        <v>49</v>
      </c>
      <c r="G95" s="76">
        <f>G96</f>
        <v>224083.60000000003</v>
      </c>
    </row>
    <row r="96" spans="1:7" x14ac:dyDescent="0.3">
      <c r="A96" s="426"/>
      <c r="B96" s="426"/>
      <c r="C96" s="426"/>
      <c r="D96" s="83"/>
      <c r="E96" s="428"/>
      <c r="F96" s="429" t="s">
        <v>104</v>
      </c>
      <c r="G96" s="76">
        <f>G97</f>
        <v>224083.60000000003</v>
      </c>
    </row>
    <row r="97" spans="1:7" ht="34.5" x14ac:dyDescent="0.3">
      <c r="A97" s="426"/>
      <c r="B97" s="426"/>
      <c r="C97" s="426"/>
      <c r="D97" s="83"/>
      <c r="E97" s="428"/>
      <c r="F97" s="432" t="s">
        <v>105</v>
      </c>
      <c r="G97" s="76">
        <f>G98</f>
        <v>224083.60000000003</v>
      </c>
    </row>
    <row r="98" spans="1:7" x14ac:dyDescent="0.3">
      <c r="A98" s="426"/>
      <c r="B98" s="426"/>
      <c r="C98" s="426"/>
      <c r="D98" s="83"/>
      <c r="E98" s="428"/>
      <c r="F98" s="429" t="s">
        <v>106</v>
      </c>
      <c r="G98" s="76">
        <f>'h2'!G88</f>
        <v>224083.60000000003</v>
      </c>
    </row>
    <row r="99" spans="1:7" x14ac:dyDescent="0.3">
      <c r="A99" s="426"/>
      <c r="B99" s="426"/>
      <c r="C99" s="426"/>
      <c r="D99" s="83"/>
      <c r="E99" s="428"/>
      <c r="F99" s="431" t="s">
        <v>134</v>
      </c>
      <c r="G99" s="76">
        <f>G101</f>
        <v>335813.39999999997</v>
      </c>
    </row>
    <row r="100" spans="1:7" ht="34.5" x14ac:dyDescent="0.3">
      <c r="A100" s="426"/>
      <c r="B100" s="426"/>
      <c r="C100" s="426"/>
      <c r="D100" s="83"/>
      <c r="E100" s="428"/>
      <c r="F100" s="429" t="s">
        <v>28</v>
      </c>
      <c r="G100" s="76"/>
    </row>
    <row r="101" spans="1:7" x14ac:dyDescent="0.3">
      <c r="A101" s="426"/>
      <c r="B101" s="426"/>
      <c r="C101" s="426"/>
      <c r="D101" s="83"/>
      <c r="E101" s="428"/>
      <c r="F101" s="429" t="s">
        <v>24</v>
      </c>
      <c r="G101" s="76">
        <f>G102</f>
        <v>335813.39999999997</v>
      </c>
    </row>
    <row r="102" spans="1:7" x14ac:dyDescent="0.3">
      <c r="A102" s="426"/>
      <c r="B102" s="426"/>
      <c r="C102" s="426"/>
      <c r="D102" s="83"/>
      <c r="E102" s="428"/>
      <c r="F102" s="429" t="s">
        <v>49</v>
      </c>
      <c r="G102" s="76">
        <f>G103</f>
        <v>335813.39999999997</v>
      </c>
    </row>
    <row r="103" spans="1:7" x14ac:dyDescent="0.3">
      <c r="A103" s="426"/>
      <c r="B103" s="426"/>
      <c r="C103" s="426"/>
      <c r="D103" s="83"/>
      <c r="E103" s="428"/>
      <c r="F103" s="429" t="s">
        <v>104</v>
      </c>
      <c r="G103" s="76">
        <f>G104</f>
        <v>335813.39999999997</v>
      </c>
    </row>
    <row r="104" spans="1:7" ht="34.5" x14ac:dyDescent="0.3">
      <c r="A104" s="426"/>
      <c r="B104" s="426"/>
      <c r="C104" s="426"/>
      <c r="D104" s="83"/>
      <c r="E104" s="428"/>
      <c r="F104" s="432" t="s">
        <v>105</v>
      </c>
      <c r="G104" s="76">
        <f>G105</f>
        <v>335813.39999999997</v>
      </c>
    </row>
    <row r="105" spans="1:7" x14ac:dyDescent="0.3">
      <c r="A105" s="426"/>
      <c r="B105" s="426"/>
      <c r="C105" s="426"/>
      <c r="D105" s="83"/>
      <c r="E105" s="428"/>
      <c r="F105" s="429" t="s">
        <v>106</v>
      </c>
      <c r="G105" s="76">
        <f>'h2'!G95</f>
        <v>335813.39999999997</v>
      </c>
    </row>
    <row r="106" spans="1:7" ht="34.5" x14ac:dyDescent="0.3">
      <c r="A106" s="426"/>
      <c r="B106" s="426"/>
      <c r="C106" s="426"/>
      <c r="D106" s="84"/>
      <c r="E106" s="83">
        <v>12025</v>
      </c>
      <c r="F106" s="83" t="s">
        <v>75</v>
      </c>
      <c r="G106" s="76">
        <f>G108</f>
        <v>6065.3</v>
      </c>
    </row>
    <row r="107" spans="1:7" x14ac:dyDescent="0.3">
      <c r="A107" s="426"/>
      <c r="B107" s="426"/>
      <c r="C107" s="426"/>
      <c r="D107" s="84"/>
      <c r="E107" s="84"/>
      <c r="F107" s="84" t="s">
        <v>27</v>
      </c>
      <c r="G107" s="76"/>
    </row>
    <row r="108" spans="1:7" x14ac:dyDescent="0.3">
      <c r="A108" s="426"/>
      <c r="B108" s="426"/>
      <c r="C108" s="426"/>
      <c r="D108" s="84"/>
      <c r="E108" s="84"/>
      <c r="F108" s="433" t="s">
        <v>115</v>
      </c>
      <c r="G108" s="76">
        <f>G110</f>
        <v>6065.3</v>
      </c>
    </row>
    <row r="109" spans="1:7" ht="34.5" x14ac:dyDescent="0.3">
      <c r="A109" s="426"/>
      <c r="B109" s="426"/>
      <c r="C109" s="426"/>
      <c r="D109" s="84"/>
      <c r="E109" s="84"/>
      <c r="F109" s="391" t="s">
        <v>28</v>
      </c>
      <c r="G109" s="76"/>
    </row>
    <row r="110" spans="1:7" x14ac:dyDescent="0.3">
      <c r="A110" s="426"/>
      <c r="B110" s="426"/>
      <c r="C110" s="426"/>
      <c r="D110" s="84"/>
      <c r="E110" s="84"/>
      <c r="F110" s="433" t="s">
        <v>24</v>
      </c>
      <c r="G110" s="76">
        <f>G111</f>
        <v>6065.3</v>
      </c>
    </row>
    <row r="111" spans="1:7" x14ac:dyDescent="0.3">
      <c r="A111" s="426"/>
      <c r="B111" s="426"/>
      <c r="C111" s="426"/>
      <c r="D111" s="84"/>
      <c r="E111" s="84"/>
      <c r="F111" s="433" t="s">
        <v>49</v>
      </c>
      <c r="G111" s="76">
        <f>G112</f>
        <v>6065.3</v>
      </c>
    </row>
    <row r="112" spans="1:7" x14ac:dyDescent="0.3">
      <c r="A112" s="426"/>
      <c r="B112" s="426"/>
      <c r="C112" s="426"/>
      <c r="D112" s="84"/>
      <c r="E112" s="53"/>
      <c r="F112" s="84" t="s">
        <v>104</v>
      </c>
      <c r="G112" s="76">
        <f>G113</f>
        <v>6065.3</v>
      </c>
    </row>
    <row r="113" spans="1:9" ht="34.5" x14ac:dyDescent="0.3">
      <c r="A113" s="426"/>
      <c r="B113" s="426"/>
      <c r="C113" s="426"/>
      <c r="D113" s="84"/>
      <c r="E113" s="53"/>
      <c r="F113" s="84" t="s">
        <v>105</v>
      </c>
      <c r="G113" s="76">
        <f>G114</f>
        <v>6065.3</v>
      </c>
    </row>
    <row r="114" spans="1:9" x14ac:dyDescent="0.3">
      <c r="A114" s="426"/>
      <c r="B114" s="426"/>
      <c r="C114" s="426"/>
      <c r="D114" s="434"/>
      <c r="E114" s="376"/>
      <c r="F114" s="84" t="s">
        <v>106</v>
      </c>
      <c r="G114" s="76">
        <f>'h2'!G110</f>
        <v>6065.3</v>
      </c>
    </row>
    <row r="115" spans="1:9" x14ac:dyDescent="0.3">
      <c r="A115" s="435"/>
      <c r="B115" s="435"/>
      <c r="C115" s="435"/>
      <c r="D115" s="436"/>
      <c r="E115" s="437"/>
      <c r="F115" s="436"/>
      <c r="G115" s="75"/>
    </row>
    <row r="116" spans="1:9" x14ac:dyDescent="0.3">
      <c r="A116" s="435"/>
      <c r="B116" s="435"/>
      <c r="C116" s="435"/>
      <c r="D116" s="436"/>
      <c r="E116" s="437"/>
      <c r="F116" s="436"/>
      <c r="G116" s="75"/>
    </row>
    <row r="117" spans="1:9" ht="17.25" customHeight="1" x14ac:dyDescent="0.3">
      <c r="B117" s="85"/>
      <c r="C117" s="86" t="s">
        <v>50</v>
      </c>
      <c r="D117" s="86"/>
      <c r="E117" s="86"/>
      <c r="F117" s="86"/>
    </row>
    <row r="118" spans="1:9" ht="45" customHeight="1" x14ac:dyDescent="0.3">
      <c r="B118" s="11"/>
      <c r="C118" s="85"/>
      <c r="D118" s="619" t="s">
        <v>461</v>
      </c>
      <c r="E118" s="619"/>
      <c r="F118" s="619"/>
      <c r="G118" s="619"/>
      <c r="H118" s="619"/>
      <c r="I118" s="619"/>
    </row>
    <row r="119" spans="1:9" x14ac:dyDescent="0.3">
      <c r="B119" s="11"/>
      <c r="C119" s="85"/>
      <c r="D119" s="85"/>
      <c r="E119" s="85"/>
      <c r="F119" s="85"/>
    </row>
    <row r="120" spans="1:9" x14ac:dyDescent="0.3">
      <c r="B120" s="11"/>
      <c r="C120" s="85"/>
      <c r="D120" s="85"/>
      <c r="E120" s="85"/>
      <c r="F120" s="85"/>
    </row>
  </sheetData>
  <mergeCells count="9">
    <mergeCell ref="D118:F118"/>
    <mergeCell ref="G118:I118"/>
    <mergeCell ref="A2:G2"/>
    <mergeCell ref="A3:G3"/>
    <mergeCell ref="A4:G4"/>
    <mergeCell ref="A6:C7"/>
    <mergeCell ref="D6:E7"/>
    <mergeCell ref="F6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3</vt:i4>
      </vt:variant>
    </vt:vector>
  </HeadingPairs>
  <TitlesOfParts>
    <vt:vector size="16" baseType="lpstr">
      <vt:lpstr>h1</vt:lpstr>
      <vt:lpstr>h2</vt:lpstr>
      <vt:lpstr>h3</vt:lpstr>
      <vt:lpstr>h4</vt:lpstr>
      <vt:lpstr>հ5․</vt:lpstr>
      <vt:lpstr>h6</vt:lpstr>
      <vt:lpstr>h7</vt:lpstr>
      <vt:lpstr>h8.</vt:lpstr>
      <vt:lpstr>h9</vt:lpstr>
      <vt:lpstr>h10</vt:lpstr>
      <vt:lpstr>h11</vt:lpstr>
      <vt:lpstr>h12.</vt:lpstr>
      <vt:lpstr>h13</vt:lpstr>
      <vt:lpstr>h12.!Print_Area</vt:lpstr>
      <vt:lpstr>'h2'!Print_Area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https:/mul2-mta.gov.am/tasks/1325479/oneclick/Havelvacner.xlsx?token=a87a8b711f42e58c37ced39f958bf6bb</cp:keywords>
  <cp:lastModifiedBy>Narine Avetyan</cp:lastModifiedBy>
  <cp:lastPrinted>2024-12-17T11:24:52Z</cp:lastPrinted>
  <dcterms:created xsi:type="dcterms:W3CDTF">1996-10-14T23:33:28Z</dcterms:created>
  <dcterms:modified xsi:type="dcterms:W3CDTF">2024-12-19T06:15:28Z</dcterms:modified>
</cp:coreProperties>
</file>