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N:\budgetorg\Revenue\SHARING\2025 ԸՆԹԱՑԻԿ\Տարեսկզբի ազատ մնացորդի հաշվին կապիտալ ծախսերի առաջարկներ\Լրամշակված տարբերակ 22.04\"/>
    </mc:Choice>
  </mc:AlternateContent>
  <bookViews>
    <workbookView xWindow="0" yWindow="0" windowWidth="28800" windowHeight="8310"/>
  </bookViews>
  <sheets>
    <sheet name="N 1." sheetId="55" r:id="rId1"/>
    <sheet name="N2." sheetId="47" r:id="rId2"/>
    <sheet name="N3." sheetId="50" r:id="rId3"/>
    <sheet name="N4." sheetId="52" r:id="rId4"/>
    <sheet name="N5." sheetId="51" r:id="rId5"/>
    <sheet name="N6." sheetId="53" r:id="rId6"/>
    <sheet name="N7." sheetId="54" r:id="rId7"/>
    <sheet name="N 8." sheetId="59" r:id="rId8"/>
    <sheet name="N 9." sheetId="56" r:id="rId9"/>
    <sheet name="N 10." sheetId="60" r:id="rId10"/>
    <sheet name="N 11." sheetId="61" r:id="rId11"/>
  </sheets>
  <definedNames>
    <definedName name="_1__հայտարարվել_է_նախ_մրցույթ">#REF!</definedName>
    <definedName name="_xlnm._FilterDatabase" localSheetId="9" hidden="1">'N 10.'!$A$1:$A$14</definedName>
    <definedName name="_xlnm._FilterDatabase" localSheetId="2" hidden="1">N3.!$A$1:$A$7</definedName>
    <definedName name="_xlnm._FilterDatabase" localSheetId="3" hidden="1">N4.!$A$1:$A$143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N2.!$A$1:$E$16</definedName>
    <definedName name="x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D13" i="61" l="1"/>
  <c r="I70" i="60"/>
  <c r="D10" i="52"/>
  <c r="H10" i="50"/>
  <c r="I10" i="50"/>
  <c r="G10" i="50"/>
  <c r="H12" i="50"/>
  <c r="H11" i="50" s="1"/>
  <c r="I12" i="50"/>
  <c r="I11" i="50" s="1"/>
  <c r="G11" i="50"/>
  <c r="G12" i="50"/>
  <c r="H14" i="50"/>
  <c r="H15" i="50"/>
  <c r="I15" i="50"/>
  <c r="I14" i="50" s="1"/>
  <c r="G15" i="50"/>
  <c r="G14" i="50"/>
  <c r="H17" i="50"/>
  <c r="I17" i="50"/>
  <c r="G17" i="50"/>
  <c r="H18" i="50"/>
  <c r="I18" i="50"/>
  <c r="G18" i="50"/>
  <c r="H20" i="50"/>
  <c r="I20" i="50"/>
  <c r="G20" i="50"/>
  <c r="H22" i="50"/>
  <c r="I22" i="50"/>
  <c r="G22" i="50"/>
  <c r="H26" i="50"/>
  <c r="I26" i="50"/>
  <c r="G26" i="50"/>
  <c r="H28" i="50"/>
  <c r="I28" i="50"/>
  <c r="G28" i="50"/>
  <c r="H30" i="50"/>
  <c r="I30" i="50"/>
  <c r="G30" i="50"/>
  <c r="H33" i="50"/>
  <c r="I33" i="50"/>
  <c r="G33" i="50"/>
  <c r="H37" i="50"/>
  <c r="H36" i="50" s="1"/>
  <c r="I37" i="50"/>
  <c r="I36" i="50" s="1"/>
  <c r="G36" i="50"/>
  <c r="G37" i="50"/>
  <c r="H39" i="50"/>
  <c r="H40" i="50"/>
  <c r="I40" i="50"/>
  <c r="I39" i="50" s="1"/>
  <c r="G39" i="50"/>
  <c r="G40" i="50"/>
  <c r="H42" i="50"/>
  <c r="I42" i="50"/>
  <c r="G42" i="50"/>
  <c r="H43" i="50"/>
  <c r="I43" i="50"/>
  <c r="G43" i="50"/>
  <c r="H45" i="50"/>
  <c r="I45" i="50"/>
  <c r="G45" i="50"/>
  <c r="H46" i="50"/>
  <c r="I46" i="50"/>
  <c r="G46" i="50"/>
  <c r="H48" i="50"/>
  <c r="I48" i="50"/>
  <c r="G48" i="50"/>
  <c r="H51" i="50"/>
  <c r="I51" i="50"/>
  <c r="G51" i="50"/>
  <c r="H53" i="50"/>
  <c r="I53" i="50"/>
  <c r="G53" i="50"/>
  <c r="H54" i="50"/>
  <c r="I54" i="50"/>
  <c r="G54" i="50"/>
  <c r="H56" i="50"/>
  <c r="I56" i="50"/>
  <c r="G56" i="50"/>
  <c r="H58" i="50"/>
  <c r="I58" i="50"/>
  <c r="G58" i="50"/>
  <c r="H59" i="50"/>
  <c r="I59" i="50"/>
  <c r="G59" i="50"/>
  <c r="H61" i="50"/>
  <c r="I61" i="50"/>
  <c r="G61" i="50"/>
  <c r="H64" i="50"/>
  <c r="H63" i="50" s="1"/>
  <c r="I64" i="50"/>
  <c r="I63" i="50" s="1"/>
  <c r="G63" i="50"/>
  <c r="G64" i="50"/>
  <c r="H67" i="50"/>
  <c r="H66" i="50" s="1"/>
  <c r="I67" i="50"/>
  <c r="G67" i="50"/>
  <c r="G66" i="50" s="1"/>
  <c r="I66" i="50"/>
  <c r="I138" i="60" l="1"/>
  <c r="L54" i="56"/>
  <c r="M54" i="56"/>
  <c r="K54" i="56"/>
  <c r="L122" i="56"/>
  <c r="M122" i="56"/>
  <c r="K122" i="56"/>
  <c r="L95" i="59"/>
  <c r="M95" i="59"/>
  <c r="K95" i="59"/>
  <c r="F147" i="54"/>
  <c r="G147" i="54"/>
  <c r="E147" i="54"/>
  <c r="E105" i="52"/>
  <c r="F105" i="52"/>
  <c r="G105" i="52"/>
  <c r="H105" i="52"/>
  <c r="D105" i="52"/>
  <c r="E193" i="54" l="1"/>
  <c r="G195" i="54"/>
  <c r="G193" i="54" s="1"/>
  <c r="F195" i="54"/>
  <c r="F193" i="54" s="1"/>
  <c r="E195" i="54"/>
  <c r="E134" i="52"/>
  <c r="D136" i="52"/>
  <c r="D134" i="52" s="1"/>
  <c r="C16" i="47" l="1"/>
  <c r="D16" i="47"/>
  <c r="G184" i="60" l="1"/>
  <c r="G183" i="60"/>
  <c r="I182" i="60"/>
  <c r="I181" i="60"/>
  <c r="I180" i="60" s="1"/>
  <c r="I176" i="60"/>
  <c r="I175" i="60" s="1"/>
  <c r="I173" i="60"/>
  <c r="I168" i="60"/>
  <c r="I167" i="60"/>
  <c r="I165" i="60"/>
  <c r="I164" i="60" s="1"/>
  <c r="I163" i="60" s="1"/>
  <c r="I159" i="60"/>
  <c r="I158" i="60" s="1"/>
  <c r="I157" i="60" s="1"/>
  <c r="I155" i="60"/>
  <c r="I154" i="60"/>
  <c r="I153" i="60"/>
  <c r="I152" i="60"/>
  <c r="I151" i="60"/>
  <c r="I150" i="60"/>
  <c r="I148" i="60"/>
  <c r="I147" i="60"/>
  <c r="I142" i="60"/>
  <c r="I141" i="60" s="1"/>
  <c r="I140" i="60" s="1"/>
  <c r="I139" i="60" s="1"/>
  <c r="I132" i="60"/>
  <c r="I130" i="60" s="1"/>
  <c r="I129" i="60" s="1"/>
  <c r="I127" i="60"/>
  <c r="I126" i="60"/>
  <c r="I125" i="60"/>
  <c r="I120" i="60"/>
  <c r="I118" i="60"/>
  <c r="I113" i="60"/>
  <c r="I112" i="60" s="1"/>
  <c r="I108" i="60"/>
  <c r="I107" i="60" s="1"/>
  <c r="I106" i="60" s="1"/>
  <c r="I104" i="60"/>
  <c r="I103" i="60"/>
  <c r="I102" i="60"/>
  <c r="I101" i="60"/>
  <c r="I100" i="60"/>
  <c r="I99" i="60"/>
  <c r="I97" i="60"/>
  <c r="I96" i="60" s="1"/>
  <c r="I89" i="60"/>
  <c r="I88" i="60" s="1"/>
  <c r="I87" i="60" s="1"/>
  <c r="I86" i="60"/>
  <c r="I85" i="60"/>
  <c r="I84" i="60"/>
  <c r="I83" i="60"/>
  <c r="I82" i="60"/>
  <c r="I78" i="60"/>
  <c r="I77" i="60"/>
  <c r="I76" i="60"/>
  <c r="I75" i="60"/>
  <c r="I74" i="60"/>
  <c r="I68" i="60"/>
  <c r="I67" i="60" s="1"/>
  <c r="I66" i="60" s="1"/>
  <c r="I65" i="60" s="1"/>
  <c r="I64" i="60" s="1"/>
  <c r="I62" i="60"/>
  <c r="I61" i="60"/>
  <c r="I60" i="60"/>
  <c r="I59" i="60"/>
  <c r="I56" i="60"/>
  <c r="I55" i="60"/>
  <c r="I54" i="60"/>
  <c r="I53" i="60"/>
  <c r="I52" i="60"/>
  <c r="I51" i="60"/>
  <c r="I50" i="60"/>
  <c r="I49" i="60"/>
  <c r="I48" i="60"/>
  <c r="I47" i="60"/>
  <c r="I46" i="60"/>
  <c r="I45" i="60"/>
  <c r="I44" i="60"/>
  <c r="I43" i="60"/>
  <c r="I42" i="60"/>
  <c r="I41" i="60"/>
  <c r="I40" i="60"/>
  <c r="I39" i="60"/>
  <c r="I38" i="60"/>
  <c r="I37" i="60"/>
  <c r="I36" i="60"/>
  <c r="I35" i="60"/>
  <c r="I34" i="60"/>
  <c r="I33" i="60"/>
  <c r="I32" i="60"/>
  <c r="I31" i="60"/>
  <c r="I30" i="60"/>
  <c r="I29" i="60"/>
  <c r="I28" i="60"/>
  <c r="I27" i="60"/>
  <c r="I26" i="60"/>
  <c r="I20" i="60"/>
  <c r="I19" i="60" s="1"/>
  <c r="I18" i="60" s="1"/>
  <c r="I17" i="60" s="1"/>
  <c r="I16" i="60" s="1"/>
  <c r="I117" i="60" l="1"/>
  <c r="I172" i="60"/>
  <c r="I171" i="60" s="1"/>
  <c r="I170" i="60" s="1"/>
  <c r="I179" i="60"/>
  <c r="I178" i="60" s="1"/>
  <c r="I177" i="60" s="1"/>
  <c r="I58" i="60"/>
  <c r="I57" i="60" s="1"/>
  <c r="I98" i="60"/>
  <c r="I93" i="60" s="1"/>
  <c r="I131" i="60"/>
  <c r="I124" i="60"/>
  <c r="I123" i="60" s="1"/>
  <c r="I149" i="60"/>
  <c r="I166" i="60"/>
  <c r="I162" i="60" s="1"/>
  <c r="I25" i="60"/>
  <c r="I24" i="60" s="1"/>
  <c r="I73" i="60"/>
  <c r="I72" i="60" s="1"/>
  <c r="I71" i="60" s="1"/>
  <c r="I116" i="60"/>
  <c r="I115" i="60" s="1"/>
  <c r="I81" i="60"/>
  <c r="I80" i="60" s="1"/>
  <c r="I79" i="60" s="1"/>
  <c r="I146" i="60"/>
  <c r="I111" i="60"/>
  <c r="I105" i="60"/>
  <c r="I145" i="60" l="1"/>
  <c r="I144" i="60" s="1"/>
  <c r="I23" i="60"/>
  <c r="I22" i="60" s="1"/>
  <c r="E16" i="47"/>
  <c r="B11" i="55"/>
  <c r="B10" i="55"/>
  <c r="D15" i="61" l="1"/>
  <c r="B16" i="47" l="1"/>
  <c r="J122" i="56" l="1"/>
  <c r="J123" i="56"/>
  <c r="K123" i="56"/>
  <c r="L123" i="56"/>
  <c r="M123" i="56"/>
  <c r="E30" i="54"/>
  <c r="D30" i="54"/>
  <c r="D25" i="54"/>
  <c r="E25" i="54"/>
  <c r="F25" i="54"/>
  <c r="G25" i="54"/>
  <c r="D19" i="52"/>
  <c r="H124" i="52" l="1"/>
  <c r="H128" i="52"/>
  <c r="H126" i="52" s="1"/>
  <c r="D126" i="52" s="1"/>
  <c r="D129" i="52"/>
  <c r="G128" i="52"/>
  <c r="F128" i="52"/>
  <c r="E128" i="52"/>
  <c r="D125" i="52"/>
  <c r="G124" i="52"/>
  <c r="F124" i="52"/>
  <c r="E124" i="52"/>
  <c r="D123" i="52"/>
  <c r="D122" i="52"/>
  <c r="G121" i="52"/>
  <c r="F121" i="52"/>
  <c r="E121" i="52"/>
  <c r="D118" i="52"/>
  <c r="H117" i="52"/>
  <c r="G117" i="52"/>
  <c r="F117" i="52"/>
  <c r="E117" i="52"/>
  <c r="F115" i="52"/>
  <c r="D116" i="52"/>
  <c r="H115" i="52"/>
  <c r="G115" i="52"/>
  <c r="E115" i="52"/>
  <c r="D110" i="52"/>
  <c r="H109" i="52"/>
  <c r="G109" i="52"/>
  <c r="E109" i="52"/>
  <c r="D128" i="52" l="1"/>
  <c r="E113" i="52"/>
  <c r="E111" i="52" s="1"/>
  <c r="G113" i="52"/>
  <c r="G111" i="52" s="1"/>
  <c r="D117" i="52"/>
  <c r="H113" i="52"/>
  <c r="H111" i="52" s="1"/>
  <c r="D124" i="52"/>
  <c r="H121" i="52"/>
  <c r="H119" i="52" s="1"/>
  <c r="D119" i="52" s="1"/>
  <c r="D115" i="52"/>
  <c r="F113" i="52"/>
  <c r="F109" i="52"/>
  <c r="D109" i="52" s="1"/>
  <c r="D121" i="52" l="1"/>
  <c r="D113" i="52"/>
  <c r="F111" i="52"/>
  <c r="D111" i="52" l="1"/>
  <c r="D132" i="52" l="1"/>
  <c r="J54" i="56" l="1"/>
  <c r="M81" i="56"/>
  <c r="L81" i="56"/>
  <c r="K81" i="56"/>
  <c r="J81" i="56"/>
  <c r="M19" i="59"/>
  <c r="M18" i="59" s="1"/>
  <c r="L19" i="59"/>
  <c r="L18" i="59" s="1"/>
  <c r="K19" i="59"/>
  <c r="K18" i="59" s="1"/>
  <c r="J19" i="59"/>
  <c r="J18" i="59" s="1"/>
  <c r="K168" i="59" l="1"/>
  <c r="L168" i="59"/>
  <c r="M168" i="59"/>
  <c r="J168" i="59"/>
  <c r="K162" i="59"/>
  <c r="L162" i="59"/>
  <c r="M162" i="59"/>
  <c r="J162" i="59"/>
  <c r="K154" i="59"/>
  <c r="L154" i="59"/>
  <c r="M154" i="59"/>
  <c r="J154" i="59"/>
  <c r="K145" i="59"/>
  <c r="L145" i="59"/>
  <c r="M145" i="59"/>
  <c r="M144" i="59" s="1"/>
  <c r="J145" i="59"/>
  <c r="J144" i="59" s="1"/>
  <c r="K135" i="59"/>
  <c r="K133" i="59" s="1"/>
  <c r="L135" i="59"/>
  <c r="L133" i="59" s="1"/>
  <c r="M135" i="59"/>
  <c r="M133" i="59" s="1"/>
  <c r="J135" i="59"/>
  <c r="J133" i="59" s="1"/>
  <c r="K127" i="59"/>
  <c r="K126" i="59" s="1"/>
  <c r="L127" i="59"/>
  <c r="L126" i="59" s="1"/>
  <c r="M127" i="59"/>
  <c r="M126" i="59" s="1"/>
  <c r="J127" i="59"/>
  <c r="J126" i="59" s="1"/>
  <c r="K121" i="59"/>
  <c r="K120" i="59" s="1"/>
  <c r="L121" i="59"/>
  <c r="L120" i="59" s="1"/>
  <c r="M121" i="59"/>
  <c r="M120" i="59" s="1"/>
  <c r="J121" i="59"/>
  <c r="J120" i="59" s="1"/>
  <c r="K96" i="59"/>
  <c r="L96" i="59"/>
  <c r="M96" i="59"/>
  <c r="J96" i="59"/>
  <c r="K102" i="59"/>
  <c r="L102" i="59"/>
  <c r="M102" i="59"/>
  <c r="J102" i="59"/>
  <c r="K113" i="59"/>
  <c r="L113" i="59"/>
  <c r="M113" i="59"/>
  <c r="J113" i="59"/>
  <c r="K79" i="59"/>
  <c r="L79" i="59"/>
  <c r="M79" i="59"/>
  <c r="J79" i="59"/>
  <c r="J69" i="59"/>
  <c r="K69" i="59"/>
  <c r="L69" i="59"/>
  <c r="M69" i="59"/>
  <c r="K63" i="59"/>
  <c r="L63" i="59"/>
  <c r="M63" i="59"/>
  <c r="J63" i="59"/>
  <c r="K57" i="59"/>
  <c r="L57" i="59"/>
  <c r="M57" i="59"/>
  <c r="J57" i="59"/>
  <c r="K44" i="59"/>
  <c r="L44" i="59"/>
  <c r="M44" i="59"/>
  <c r="J44" i="59"/>
  <c r="K39" i="59"/>
  <c r="L39" i="59"/>
  <c r="M39" i="59"/>
  <c r="J39" i="59"/>
  <c r="K34" i="59"/>
  <c r="L34" i="59"/>
  <c r="M34" i="59"/>
  <c r="J34" i="59"/>
  <c r="K26" i="59"/>
  <c r="K25" i="59" s="1"/>
  <c r="L26" i="59"/>
  <c r="L25" i="59" s="1"/>
  <c r="M26" i="59"/>
  <c r="M25" i="59" s="1"/>
  <c r="J26" i="59"/>
  <c r="J25" i="59" s="1"/>
  <c r="K11" i="59"/>
  <c r="K10" i="59" s="1"/>
  <c r="L11" i="59"/>
  <c r="L10" i="59" s="1"/>
  <c r="M11" i="59"/>
  <c r="M10" i="59" s="1"/>
  <c r="J11" i="59"/>
  <c r="J10" i="59" s="1"/>
  <c r="M33" i="59" l="1"/>
  <c r="L33" i="59"/>
  <c r="L144" i="59"/>
  <c r="K144" i="59"/>
  <c r="K33" i="59"/>
  <c r="J33" i="59"/>
  <c r="J95" i="59"/>
  <c r="M161" i="59"/>
  <c r="K161" i="59"/>
  <c r="J161" i="59"/>
  <c r="L161" i="59"/>
  <c r="K35" i="56" l="1"/>
  <c r="L35" i="56"/>
  <c r="M35" i="56"/>
  <c r="K36" i="56"/>
  <c r="L36" i="56"/>
  <c r="M36" i="56"/>
  <c r="J36" i="56"/>
  <c r="J35" i="56"/>
  <c r="J20" i="56"/>
  <c r="E99" i="54" l="1"/>
  <c r="F99" i="54"/>
  <c r="G99" i="54"/>
  <c r="D99" i="54"/>
  <c r="F79" i="52"/>
  <c r="D79" i="52"/>
  <c r="E210" i="54" l="1"/>
  <c r="E208" i="54" s="1"/>
  <c r="F210" i="54"/>
  <c r="F208" i="54" s="1"/>
  <c r="G210" i="54"/>
  <c r="G208" i="54" s="1"/>
  <c r="D210" i="54"/>
  <c r="D208" i="54" s="1"/>
  <c r="D205" i="54" l="1"/>
  <c r="D203" i="54" s="1"/>
  <c r="D201" i="54" s="1"/>
  <c r="E205" i="54"/>
  <c r="E203" i="54" s="1"/>
  <c r="E201" i="54" s="1"/>
  <c r="F205" i="54"/>
  <c r="F203" i="54" s="1"/>
  <c r="F201" i="54" s="1"/>
  <c r="G205" i="54"/>
  <c r="G203" i="54" s="1"/>
  <c r="G201" i="54" s="1"/>
  <c r="E182" i="54" l="1"/>
  <c r="E180" i="54" s="1"/>
  <c r="F182" i="54"/>
  <c r="F180" i="54" s="1"/>
  <c r="G182" i="54"/>
  <c r="G180" i="54" s="1"/>
  <c r="D182" i="54"/>
  <c r="D180" i="54" s="1"/>
  <c r="D147" i="54"/>
  <c r="E167" i="54" l="1"/>
  <c r="F167" i="54"/>
  <c r="G167" i="54"/>
  <c r="D167" i="54"/>
  <c r="E159" i="54"/>
  <c r="F159" i="54"/>
  <c r="G159" i="54"/>
  <c r="D159" i="54"/>
  <c r="J151" i="56" l="1"/>
  <c r="E104" i="54"/>
  <c r="F104" i="54"/>
  <c r="G104" i="54"/>
  <c r="E85" i="52"/>
  <c r="F85" i="52"/>
  <c r="G85" i="52"/>
  <c r="H85" i="52"/>
  <c r="D87" i="52"/>
  <c r="D85" i="52" s="1"/>
  <c r="E141" i="52" l="1"/>
  <c r="F141" i="52"/>
  <c r="G141" i="52"/>
  <c r="H141" i="52"/>
  <c r="D141" i="52"/>
  <c r="E138" i="52"/>
  <c r="F138" i="52"/>
  <c r="G138" i="52"/>
  <c r="H138" i="52"/>
  <c r="D138" i="52"/>
  <c r="F134" i="52"/>
  <c r="G134" i="52"/>
  <c r="H134" i="52"/>
  <c r="E130" i="52"/>
  <c r="F130" i="52"/>
  <c r="G130" i="52"/>
  <c r="H130" i="52"/>
  <c r="D130" i="52"/>
  <c r="E102" i="52"/>
  <c r="F102" i="52"/>
  <c r="G102" i="52"/>
  <c r="H102" i="52"/>
  <c r="D102" i="52"/>
  <c r="E99" i="52"/>
  <c r="F99" i="52"/>
  <c r="G99" i="52"/>
  <c r="H99" i="52"/>
  <c r="D99" i="52"/>
  <c r="E96" i="52"/>
  <c r="F96" i="52"/>
  <c r="G96" i="52"/>
  <c r="H96" i="52"/>
  <c r="D96" i="52"/>
  <c r="E14" i="52"/>
  <c r="F14" i="52"/>
  <c r="G14" i="52"/>
  <c r="H14" i="52"/>
  <c r="D14" i="52"/>
  <c r="E11" i="52"/>
  <c r="F11" i="52"/>
  <c r="G11" i="52"/>
  <c r="H11" i="52"/>
  <c r="D11" i="52"/>
  <c r="F30" i="54" l="1"/>
  <c r="G30" i="54"/>
  <c r="D38" i="54"/>
  <c r="E38" i="54"/>
  <c r="F38" i="54"/>
  <c r="G38" i="54"/>
  <c r="D47" i="54"/>
  <c r="E47" i="54"/>
  <c r="F47" i="54"/>
  <c r="G47" i="54"/>
  <c r="D57" i="54"/>
  <c r="E57" i="54"/>
  <c r="F57" i="54"/>
  <c r="G57" i="54"/>
  <c r="D74" i="54"/>
  <c r="D72" i="54" s="1"/>
  <c r="E74" i="54"/>
  <c r="E72" i="54" s="1"/>
  <c r="F74" i="54"/>
  <c r="F72" i="54" s="1"/>
  <c r="G74" i="54"/>
  <c r="G72" i="54" s="1"/>
  <c r="E87" i="54"/>
  <c r="E85" i="54" s="1"/>
  <c r="E83" i="54" s="1"/>
  <c r="F87" i="54"/>
  <c r="F85" i="54" s="1"/>
  <c r="F83" i="54" s="1"/>
  <c r="G87" i="54"/>
  <c r="G85" i="54" s="1"/>
  <c r="G83" i="54" s="1"/>
  <c r="D88" i="54"/>
  <c r="D89" i="54"/>
  <c r="D90" i="54"/>
  <c r="D91" i="54"/>
  <c r="D94" i="54"/>
  <c r="E94" i="54"/>
  <c r="F94" i="54"/>
  <c r="G94" i="54"/>
  <c r="D104" i="54"/>
  <c r="D102" i="54" s="1"/>
  <c r="E102" i="54"/>
  <c r="F102" i="54"/>
  <c r="G102" i="54"/>
  <c r="D112" i="54"/>
  <c r="D110" i="54" s="1"/>
  <c r="E112" i="54"/>
  <c r="E110" i="54" s="1"/>
  <c r="F112" i="54"/>
  <c r="F110" i="54" s="1"/>
  <c r="G112" i="54"/>
  <c r="G110" i="54" s="1"/>
  <c r="D119" i="54"/>
  <c r="D117" i="54" s="1"/>
  <c r="E119" i="54"/>
  <c r="E117" i="54" s="1"/>
  <c r="F119" i="54"/>
  <c r="F117" i="54" s="1"/>
  <c r="G119" i="54"/>
  <c r="G117" i="54" s="1"/>
  <c r="G36" i="54" l="1"/>
  <c r="G34" i="54" s="1"/>
  <c r="E36" i="54"/>
  <c r="E34" i="54" s="1"/>
  <c r="E23" i="54" s="1"/>
  <c r="G23" i="54"/>
  <c r="F36" i="54"/>
  <c r="F34" i="54" s="1"/>
  <c r="F23" i="54" s="1"/>
  <c r="D36" i="54"/>
  <c r="D34" i="54" s="1"/>
  <c r="D87" i="54"/>
  <c r="D85" i="54" s="1"/>
  <c r="D83" i="54" s="1"/>
  <c r="F133" i="54"/>
  <c r="E133" i="54"/>
  <c r="D133" i="54"/>
  <c r="G131" i="54"/>
  <c r="F131" i="54"/>
  <c r="E131" i="54"/>
  <c r="D131" i="54"/>
  <c r="G128" i="54"/>
  <c r="F128" i="54"/>
  <c r="E128" i="54"/>
  <c r="D128" i="54"/>
  <c r="G133" i="54"/>
  <c r="D23" i="54" l="1"/>
  <c r="E126" i="54"/>
  <c r="E124" i="54" s="1"/>
  <c r="E122" i="54" s="1"/>
  <c r="E11" i="54" s="1"/>
  <c r="F126" i="54"/>
  <c r="F124" i="54" s="1"/>
  <c r="F122" i="54" s="1"/>
  <c r="F11" i="54" s="1"/>
  <c r="G126" i="54"/>
  <c r="G124" i="54" s="1"/>
  <c r="G122" i="54" s="1"/>
  <c r="G11" i="54" s="1"/>
  <c r="D126" i="54"/>
  <c r="D124" i="54" s="1"/>
  <c r="D122" i="54" s="1"/>
  <c r="D28" i="52"/>
  <c r="D29" i="52"/>
  <c r="D30" i="52"/>
  <c r="D31" i="52"/>
  <c r="D32" i="52"/>
  <c r="D33" i="52"/>
  <c r="D34" i="52"/>
  <c r="D27" i="52"/>
  <c r="E26" i="52"/>
  <c r="G35" i="52"/>
  <c r="F35" i="52"/>
  <c r="D37" i="52"/>
  <c r="D38" i="52"/>
  <c r="D39" i="52"/>
  <c r="D40" i="52"/>
  <c r="D41" i="52"/>
  <c r="D42" i="52"/>
  <c r="D43" i="52"/>
  <c r="D44" i="52"/>
  <c r="D36" i="52"/>
  <c r="E35" i="52"/>
  <c r="D47" i="52"/>
  <c r="D48" i="52"/>
  <c r="D49" i="52"/>
  <c r="D50" i="52"/>
  <c r="D51" i="52"/>
  <c r="D52" i="52"/>
  <c r="D53" i="52"/>
  <c r="D54" i="52"/>
  <c r="D55" i="52"/>
  <c r="D56" i="52"/>
  <c r="D57" i="52"/>
  <c r="D58" i="52"/>
  <c r="D59" i="52"/>
  <c r="D46" i="52"/>
  <c r="F45" i="52"/>
  <c r="G45" i="52"/>
  <c r="E45" i="52"/>
  <c r="F26" i="52"/>
  <c r="D68" i="52"/>
  <c r="D67" i="52"/>
  <c r="D66" i="52"/>
  <c r="D65" i="52"/>
  <c r="D64" i="52"/>
  <c r="D63" i="52"/>
  <c r="D62" i="52"/>
  <c r="D73" i="52"/>
  <c r="D74" i="52"/>
  <c r="D75" i="52"/>
  <c r="D72" i="52"/>
  <c r="D11" i="54" l="1"/>
  <c r="G24" i="52"/>
  <c r="F24" i="52"/>
  <c r="D45" i="52"/>
  <c r="E24" i="52"/>
  <c r="D71" i="52"/>
  <c r="D60" i="52"/>
  <c r="D26" i="52"/>
  <c r="D35" i="52"/>
  <c r="K170" i="56"/>
  <c r="L170" i="56"/>
  <c r="M170" i="56"/>
  <c r="J170" i="56"/>
  <c r="K177" i="56"/>
  <c r="K176" i="56" s="1"/>
  <c r="L177" i="56"/>
  <c r="L176" i="56" s="1"/>
  <c r="M177" i="56"/>
  <c r="M176" i="56" s="1"/>
  <c r="J177" i="56"/>
  <c r="J176" i="56" s="1"/>
  <c r="E93" i="52"/>
  <c r="F93" i="52"/>
  <c r="G93" i="52"/>
  <c r="H93" i="52"/>
  <c r="D95" i="52"/>
  <c r="D93" i="52" s="1"/>
  <c r="D24" i="52" l="1"/>
  <c r="D69" i="52"/>
  <c r="F88" i="52"/>
  <c r="E88" i="52"/>
  <c r="D90" i="52"/>
  <c r="D88" i="52" s="1"/>
  <c r="E82" i="52"/>
  <c r="F82" i="52"/>
  <c r="D82" i="52"/>
  <c r="E71" i="52"/>
  <c r="E69" i="52" s="1"/>
  <c r="F71" i="52"/>
  <c r="F69" i="52" s="1"/>
  <c r="H71" i="52"/>
  <c r="H69" i="52" s="1"/>
  <c r="G71" i="52"/>
  <c r="G69" i="52" s="1"/>
  <c r="E60" i="52"/>
  <c r="F60" i="52"/>
  <c r="G60" i="52"/>
  <c r="H60" i="52"/>
  <c r="H36" i="52"/>
  <c r="H26" i="52"/>
  <c r="K151" i="56" l="1"/>
  <c r="L151" i="56"/>
  <c r="M151" i="56"/>
  <c r="K138" i="56"/>
  <c r="L138" i="56"/>
  <c r="M138" i="56"/>
  <c r="J138" i="56"/>
  <c r="K109" i="56" l="1"/>
  <c r="K108" i="56" s="1"/>
  <c r="L109" i="56"/>
  <c r="L108" i="56" s="1"/>
  <c r="M109" i="56"/>
  <c r="M108" i="56" s="1"/>
  <c r="J109" i="56"/>
  <c r="J108" i="56" s="1"/>
  <c r="E76" i="52" l="1"/>
  <c r="F76" i="52"/>
  <c r="G76" i="52"/>
  <c r="H76" i="52"/>
  <c r="D78" i="52"/>
  <c r="D76" i="52" s="1"/>
  <c r="E20" i="52"/>
  <c r="F20" i="52"/>
  <c r="G20" i="52"/>
  <c r="H20" i="52"/>
  <c r="D23" i="52"/>
  <c r="D22" i="52"/>
  <c r="D20" i="52" s="1"/>
  <c r="H17" i="52" l="1"/>
  <c r="H10" i="52" s="1"/>
  <c r="G17" i="52"/>
  <c r="G10" i="52" s="1"/>
  <c r="F17" i="52"/>
  <c r="F10" i="52" s="1"/>
  <c r="E17" i="52"/>
  <c r="E10" i="52" s="1"/>
  <c r="D17" i="52" l="1"/>
  <c r="M88" i="56"/>
  <c r="L88" i="56"/>
  <c r="L87" i="56" s="1"/>
  <c r="K88" i="56"/>
  <c r="K87" i="56" s="1"/>
  <c r="J88" i="56"/>
  <c r="J87" i="56" s="1"/>
  <c r="M87" i="56"/>
  <c r="M89" i="59" l="1"/>
  <c r="M88" i="59" s="1"/>
  <c r="L89" i="59"/>
  <c r="L88" i="59" s="1"/>
  <c r="K89" i="59"/>
  <c r="K88" i="59" s="1"/>
  <c r="J89" i="59"/>
  <c r="J88" i="59" s="1"/>
  <c r="M29" i="56"/>
  <c r="M28" i="56" s="1"/>
  <c r="L29" i="56"/>
  <c r="L28" i="56" s="1"/>
  <c r="K29" i="56"/>
  <c r="K28" i="56" s="1"/>
  <c r="J29" i="56"/>
  <c r="J28" i="56" s="1"/>
  <c r="K20" i="56" l="1"/>
  <c r="L20" i="56"/>
  <c r="M20" i="56"/>
  <c r="J12" i="56" l="1"/>
  <c r="K12" i="56"/>
  <c r="L12" i="56"/>
  <c r="M12" i="56"/>
  <c r="C14" i="47" l="1"/>
  <c r="C12" i="47" s="1"/>
  <c r="D14" i="47"/>
  <c r="D12" i="47" s="1"/>
  <c r="E14" i="47"/>
  <c r="E12" i="47" s="1"/>
  <c r="B14" i="47"/>
  <c r="B12" i="47" l="1"/>
  <c r="B10" i="47" s="1"/>
  <c r="D10" i="47" l="1"/>
  <c r="C10" i="47"/>
  <c r="E10" i="47"/>
</calcChain>
</file>

<file path=xl/sharedStrings.xml><?xml version="1.0" encoding="utf-8"?>
<sst xmlns="http://schemas.openxmlformats.org/spreadsheetml/2006/main" count="2334" uniqueCount="824">
  <si>
    <t xml:space="preserve"> ԸՆԴԱՄԵՆԸ</t>
  </si>
  <si>
    <t>Ինն ամիս</t>
  </si>
  <si>
    <t>Առաջին կիսամյակ</t>
  </si>
  <si>
    <t>Տարի</t>
  </si>
  <si>
    <t>այդ թվում՝</t>
  </si>
  <si>
    <t>2. Ֆինանսական զուտ ակտիվներ</t>
  </si>
  <si>
    <t>Պետական բյուջեի դեֆիցիտի ֆինանսավորման աղբյուրներն ու դրանց տարրերի անվանումները</t>
  </si>
  <si>
    <t>Առաջին եռամսյակ</t>
  </si>
  <si>
    <t>Ա. Ներքին աղբյուրներ-ընդամենը</t>
  </si>
  <si>
    <t>ՀՀ տարածքային կառավարման և ենթակառուցվածքների նախարարություն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</si>
  <si>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</si>
  <si>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</si>
  <si>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</si>
  <si>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</si>
  <si>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</si>
  <si>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Ծրագրի նպատակը/Միջոցառման նկարագրությունը</t>
  </si>
  <si>
    <t>ԸՆԴԱՄԵՆԸ</t>
  </si>
  <si>
    <t>2.3. Ելքերի ֆինանսավորմանն ուղղվող պետական բյուջեի տարեսկզբի ազատ մնացորդի միջոցներ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</si>
  <si>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</si>
  <si>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</si>
  <si>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</si>
  <si>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</si>
  <si>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</si>
  <si>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</si>
  <si>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Դաս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</si>
  <si>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</si>
  <si>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</si>
  <si>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</si>
  <si>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</si>
  <si>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</si>
  <si>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 xml:space="preserve"> Միջոցառում</t>
  </si>
  <si>
    <t>ՀՀ վարչապետի աշխատակազմ</t>
  </si>
  <si>
    <t>1136</t>
  </si>
  <si>
    <t>ՀՀ Վարչապետի լիազորությունների իրականացման ապահովում</t>
  </si>
  <si>
    <t>Աջակցել կառավարության, վարչապետի և փոխվարչապետերի գործունեությանը</t>
  </si>
  <si>
    <t>ՀՀ կառավարության և վարչապետի որոշումների ու հանձնարարականների կատարման վերահսկողության ապահովում</t>
  </si>
  <si>
    <t>1136 - 31009</t>
  </si>
  <si>
    <t>Պետական սեփականություն  հանդիսացող  կառավարական շենքերի վերակառուցում,  հիմնանորոգում</t>
  </si>
  <si>
    <t>Պետական սեփականություն հանդիսացողկառավարական շենքերի վերակառուցում,հիմնանորոգում, նախագծանախահաշվայինփաստաթղթերի մշակում և այլհամաշինարարական աշխատանքներ</t>
  </si>
  <si>
    <t>Պետական մարմինների կողմից օգտագործվող ոչ ֆինանսական ակտիվների հետ գործառնություններ</t>
  </si>
  <si>
    <t>Բարձրագույն դատական խորհուրդ</t>
  </si>
  <si>
    <t>1080</t>
  </si>
  <si>
    <t>Դատական իշխանության գործունեության ապահովում և իրականացում</t>
  </si>
  <si>
    <t>Դատական իշխանության անկախության երաշխավորում, բնականոն գործունեության և դատական պաշտպանության իրավունքի ապահովում</t>
  </si>
  <si>
    <t>Դատական իշխանության գուծունեության և դատական պաշտպանության իրավունքի ապահովման արդյունավետության բարձրացում</t>
  </si>
  <si>
    <t>1080 - 31001</t>
  </si>
  <si>
    <t>Բարձրագույն դատական խորհրդի տեխնիկական հագեցվածության բարելավում</t>
  </si>
  <si>
    <t>ԲԴԽ աշխատանքային պայմանների բարելավման համար վարչական  սարքավորումների ձեռքբերում</t>
  </si>
  <si>
    <t>1001</t>
  </si>
  <si>
    <t>Տարածքային կառավարման ոլորտում քաղաքականության մշակում, ծրագրերի համակարգում և մոնիտորինգի իրականացում</t>
  </si>
  <si>
    <t>Տարածքային կառավարման բնագավառում պետական արդյունավետ քաղաքականության մշակման և իրականացման ապահովում</t>
  </si>
  <si>
    <t>Տարածքային կառավարման քաղաքականության իրագործմանն ուղղված ծրագրերի  ազդեցության և արդյունավետության բարելավում</t>
  </si>
  <si>
    <t>1001 - 31001</t>
  </si>
  <si>
    <t>ՀՀ տարածքային կառավարման և ենթակառուցվածքների նախարարության կարողությունների զարգացում և տեխնիկական հագեցվածության ապահովում</t>
  </si>
  <si>
    <t>ՀՀ տարածքային կառավարման և ենթակառուցվածքների նախարարության աշխատանքային պայմանների բարելավման համար վարչական սարքավորումների ձեռք բերում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</si>
  <si>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</si>
  <si>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</si>
  <si>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</si>
  <si>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</si>
  <si>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1004 - 31002</t>
  </si>
  <si>
    <t>Ոռոգման համակարգերի հիմնանորոգում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</si>
  <si>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</si>
  <si>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</si>
  <si>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</si>
  <si>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</si>
  <si>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1049 - 21001</t>
  </si>
  <si>
    <t>Պետական նշանակության ավտոճանապարհների հիմնանորոգում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</si>
  <si>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</si>
  <si>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Հանրության կողմից անմիջականորեն օգտագործվող ակտիվների հետ կապված միջոցառումներ</t>
  </si>
  <si>
    <t>1049 - 21002</t>
  </si>
  <si>
    <t>Տրանսպորտային օբյեկտների հիմնանորոգում</t>
  </si>
  <si>
    <t>Ավտոմոբիլային ճանապարհների վրա գտնվող կամուրջների հիմնանորոգում</t>
  </si>
  <si>
    <t>1049 - 21020</t>
  </si>
  <si>
    <t>Միջպետական և հանրապետական նշանակության ավտոճանապարհների միջին նորոգում</t>
  </si>
  <si>
    <t>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</si>
  <si>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</si>
  <si>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</si>
  <si>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</si>
  <si>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</si>
  <si>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1072 - 31013</t>
  </si>
  <si>
    <t>Ջրամատակարարման և ջրահեռացման համակարգի կառուցում</t>
  </si>
  <si>
    <t>Ջրամատակարարման և ջրահեռացման համակարգի կառուցման նախագծերի և աշխատանքների ձեռքբերում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</si>
  <si>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</si>
  <si>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</si>
  <si>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</si>
  <si>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</si>
  <si>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1157</t>
  </si>
  <si>
    <t>Քաղաքային զարգացում</t>
  </si>
  <si>
    <t>Քաղաքային ենթակառուցվածքների զարգացում</t>
  </si>
  <si>
    <t>Քաղաքային ենթակառուցվածքների արդիականացում և բարելավում</t>
  </si>
  <si>
    <t>1157 - 21037</t>
  </si>
  <si>
    <t>Երևան քաղաքի նախադպրոցական ուսումնական հաստատությունների կառուցման և հիմնանորոգման աշխատանքներ</t>
  </si>
  <si>
    <t>Նախադպրոցական ուսումնական հաստատությունների և դրանցբակային տարածքների հիմնանորոգում, ինչպես նաև նորերիկառուցում</t>
  </si>
  <si>
    <t>1157 - 21038</t>
  </si>
  <si>
    <t>Երևանի բուսաբանական այգու տարածքում անտառապուրակի կառուցապատման աշխատանքներ</t>
  </si>
  <si>
    <t>Երևան քաղաքում անտառապուրակի հիմնում և կանաչ գոտիների  արդիականացում</t>
  </si>
  <si>
    <t>1212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</si>
  <si>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</si>
  <si>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</si>
  <si>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</si>
  <si>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1212 - 12025</t>
  </si>
  <si>
    <t>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</si>
  <si>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</si>
  <si>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Տրանսֆերտների տրամադրում</t>
  </si>
  <si>
    <t>ՀՀ  առողջապահության  նախարարություն</t>
  </si>
  <si>
    <t>1126</t>
  </si>
  <si>
    <t>Առողջապահության ոլորտում պետական քաղաքականության մշակում, ծրագրերի համակարգում և մոնիտորինգ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</si>
  <si>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</si>
  <si>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</si>
  <si>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1126 - 31003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</si>
  <si>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</si>
  <si>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</si>
  <si>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ՀՀ  արդարադատության նախարարություն</t>
  </si>
  <si>
    <t>1120</t>
  </si>
  <si>
    <t>Քրեակատարողական ծառայություններ</t>
  </si>
  <si>
    <t>Դատապարտյալների պատժի կատարման և ուղղման համար անհրաժեշտ պայմանների ապահովում</t>
  </si>
  <si>
    <t>Դատապարտյալների զբաղվածության և իրավունքների պաշտպանություն</t>
  </si>
  <si>
    <t>1120 - 31003</t>
  </si>
  <si>
    <t>Քրեակատարողական հիմմնարկների շենքային պայմանների բարելավում</t>
  </si>
  <si>
    <t>Քրեակատարողական հիմնարկների շենքերի նորոգում, հիմնանորոգում, կառուցում և  նախագծանախահաշվային  փաստաթղթերի  ձեռքբերում</t>
  </si>
  <si>
    <t>ՀՀ շրջակա միջավայրի նախարարություն</t>
  </si>
  <si>
    <t>1016</t>
  </si>
  <si>
    <t>Շրջակա միջավայրի վրա ազդեցության գնահատում և մոնիթորինգ</t>
  </si>
  <si>
    <t>Նպաստել շրջակա միջավայրի և բնական ռեսուրսների (բացառությամբ օգտակար հանածոների) պահպանությանը</t>
  </si>
  <si>
    <t>Շրջակա միջավայրի վերաբերյալ ամբողջական տեղեկատվության հրապարակում</t>
  </si>
  <si>
    <t>1016 - 32003</t>
  </si>
  <si>
    <t xml:space="preserve"> «Հիդրոօդերևութաբանության և մոնիթորինգի կենտրոն» ՊՈԱԿ-ի տեխնիկական միջոցների արդիականացում և նոր սարքավորումների ձեռք բերում</t>
  </si>
  <si>
    <t>«Հիդրոօդերևութաբանության և մոնիթորինգի կենտրոն» ՊՈԱԿ-ի տեխնիկական միջոցների արդիականացման և նոր սարքավորումներով համալրման աշխատանքների իրականացում</t>
  </si>
  <si>
    <t>Այլ պետական կազմակերպությունների կողմից օգտագործվող ոչ ֆինանսական ակտիվների հետ գործառնություններ</t>
  </si>
  <si>
    <t>ՀՀ  կրթության , գիտության, մշակույթի և սպորտի նախարարություն</t>
  </si>
  <si>
    <t>1045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</si>
  <si>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</si>
  <si>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</si>
  <si>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</si>
  <si>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</si>
  <si>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</si>
  <si>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</si>
  <si>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1075</t>
  </si>
  <si>
    <t>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</si>
  <si>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</si>
  <si>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</si>
  <si>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</si>
  <si>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</si>
  <si>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</si>
  <si>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1075 - 32008</t>
  </si>
  <si>
    <t>Թանգարանների և պատկերասրահների գույքային և տեխնիկական  հագեցվածության բարելավում</t>
  </si>
  <si>
    <t>Թանգարանների և պատկերասրահների համար անհրաժեշտ  գույքի, տեխնիկայի և սարքավորումների ձեռքբերում</t>
  </si>
  <si>
    <t>1168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</si>
  <si>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</si>
  <si>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</si>
  <si>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</si>
  <si>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1168 - 32007</t>
  </si>
  <si>
    <t>Թատերահամերգային կազմակերպությունների նյութատեխնիկական բազայի  համալրում</t>
  </si>
  <si>
    <t>Թատերահամերգային կազմակերպությունների համար անհրաժեշտ տեխնիկայի և սարքավորումների ձեռքբերում</t>
  </si>
  <si>
    <t>ՀՀ  աշխատանքի և սոցիալական հարցերի նախարարություն</t>
  </si>
  <si>
    <t>1032</t>
  </si>
  <si>
    <t>Տարեց և (կամ) հաշմանդամություն ունեցող անձանց աջակցություն</t>
  </si>
  <si>
    <t>Տարեց և (կամ) հաշմանդամություն ունեցող անձանց խնամքի տրամադրում</t>
  </si>
  <si>
    <t>Տարեց և (կամ) հաշմանդամություն ունեցող անձանց խնամքի ծառայությունների որակի բարելավում</t>
  </si>
  <si>
    <t>1032 - 32007</t>
  </si>
  <si>
    <t>Տարեց և (կամ) հաշմանդամություն ունեցող անձանց շուրջօրյա խնամքի  պետական ոչ առևտրային կազմակերպությունների շենքային պայմանների բարելավում</t>
  </si>
  <si>
    <t>Տարեց և (կամ) հաշմանդամություն ունեցող անձանց շուրջօրյա խնամք մատուցող ՊՈԱԿ-ների վերանորոգման և շինարարության համար անհրաժեշտ նախագծանախահաշվային փաթեթների կազմում և փորձաքննության անցկացում, վերանորոգման և շինարարական աշխատանքների իրականացում</t>
  </si>
  <si>
    <t>1098</t>
  </si>
  <si>
    <t>Բնակարանային ապահովում</t>
  </si>
  <si>
    <t>Հանրապետությունում մշտական բնակության վայր չունեցող անօթևան անձանց բնակարանային ապահովմանն աջակցություն</t>
  </si>
  <si>
    <t>Հանրապետությունում մշտական բնակության վայր չունեցող անօթևան անձանց բնակարանային ապահովվածության բարելավում</t>
  </si>
  <si>
    <t>1098 - 21001</t>
  </si>
  <si>
    <t>Բնակարանային շինարարություն</t>
  </si>
  <si>
    <t>Բազմաբնակարան բնակելի շենքերի (մասնաշենքերի) կառուցում, (տեխնիկական և հեղինակային հսկողություն) նախագծահետազոտական փաստաթղթերի ձեռքբերում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</si>
  <si>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</si>
  <si>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</si>
  <si>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</si>
  <si>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</si>
  <si>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</si>
  <si>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1043 - 21001</t>
  </si>
  <si>
    <t xml:space="preserve"> Ինժեներական բիզնես աքսելերատորի շենքի կառուցման և կահավորման շարունակականության ապահովում</t>
  </si>
  <si>
    <t>Ինժեներական բիզնես աքսելերատորի շենքի կառուցման շարունակականության ապահովման նպատակով շինարարական աշխատանքների իրականացում, ավտոկայանատեղիների կառուցում, տարածքի բարեկարգում և սարքավորումների ձեռքբերում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</si>
  <si>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</si>
  <si>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</si>
  <si>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</si>
  <si>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</si>
  <si>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</si>
  <si>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</si>
  <si>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</si>
  <si>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ՀՀ պետական եկամուտների կոմիտե</t>
  </si>
  <si>
    <t>1023</t>
  </si>
  <si>
    <t>Հարկային և մաքսային ծառայություններ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</si>
  <si>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</si>
  <si>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</si>
  <si>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1023 - 31003</t>
  </si>
  <si>
    <t>ՀՀ պետական եկամուտների կոմիտեի  շենքային ապահովվածության բարելավում</t>
  </si>
  <si>
    <t>ՀՀ պետական եկամուտների կոմիտեի  նոր շենքերի և շինությունների շինարարություն, նախագծային աշխատանքների ձեռքբերում</t>
  </si>
  <si>
    <t>ՀՀ ազգային անվտանգության ծառայություն</t>
  </si>
  <si>
    <t>1138</t>
  </si>
  <si>
    <t>Ազգային անվտանգություն</t>
  </si>
  <si>
    <t>Ներքին և արտաքին սպառնալիքներից անձի, հասարակության ու պետության անվտանգության ապահովում</t>
  </si>
  <si>
    <t>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</si>
  <si>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>1138 - 31002</t>
  </si>
  <si>
    <t>Ազգային անվտանգության համակարգի շենքային ապահովվածության բարելավում</t>
  </si>
  <si>
    <t>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</si>
  <si>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 xml:space="preserve"> Բաժին</t>
  </si>
  <si>
    <t xml:space="preserve"> Խումբ</t>
  </si>
  <si>
    <t xml:space="preserve"> Միջոցա ռում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</si>
  <si>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</si>
  <si>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</si>
  <si>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</si>
  <si>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</si>
  <si>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31001</t>
  </si>
  <si>
    <t xml:space="preserve"> ՀՀ տարածքային կառավարման և ենթակառուցվածքների նախարարության կարողությունների զարգացում և տեխնիկական հագեցվածության ապահովում</t>
  </si>
  <si>
    <t xml:space="preserve"> ՀՀ տարածքային կառավարման և ենթակառուցվածքների նախարարություն</t>
  </si>
  <si>
    <t xml:space="preserve"> 1136</t>
  </si>
  <si>
    <t xml:space="preserve"> 31009</t>
  </si>
  <si>
    <t xml:space="preserve"> Պետական սեփականություն  հանդիսացող  կառավարական շենքերի վերակառուցում,  հիմնանորոգում</t>
  </si>
  <si>
    <t xml:space="preserve"> ՀՀ վարչապետի աշխատակազմ</t>
  </si>
  <si>
    <t xml:space="preserve"> 02</t>
  </si>
  <si>
    <t xml:space="preserve"> Ֆինանսական և հարկաբյուջետային հարաբերություններ</t>
  </si>
  <si>
    <t xml:space="preserve"> 1023</t>
  </si>
  <si>
    <t xml:space="preserve"> 31003</t>
  </si>
  <si>
    <t xml:space="preserve"> ՀՀ պետական եկամուտների կոմիտեի  շենքային ապահովվածության բարելավում</t>
  </si>
  <si>
    <t xml:space="preserve"> ՀՀ պետական եկամուտների կոմիտե</t>
  </si>
  <si>
    <t xml:space="preserve"> 03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</si>
  <si>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</si>
  <si>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</si>
  <si>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1235</t>
  </si>
  <si>
    <t xml:space="preserve"> Միասնական թվային միջավայրի ձևավորում</t>
  </si>
  <si>
    <t xml:space="preserve"> ՀՀ բարձր տեխնոլոգիական արդյունաբերության նախարարություն</t>
  </si>
  <si>
    <t xml:space="preserve"> 1079</t>
  </si>
  <si>
    <t xml:space="preserve"> 06</t>
  </si>
  <si>
    <t xml:space="preserve"> Ընդհանուր բնույթի հանրային ծառայություններ (այլ դասերին չպատկանող)</t>
  </si>
  <si>
    <t xml:space="preserve"> 1043</t>
  </si>
  <si>
    <t xml:space="preserve"> 21001</t>
  </si>
  <si>
    <t xml:space="preserve">  Ինժեներական բիզնես աքսելերատորի շենքի կառուցման և կահավորման շարունակականության ապահովում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</si>
  <si>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</si>
  <si>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</si>
  <si>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1212</t>
  </si>
  <si>
    <t xml:space="preserve"> 12025</t>
  </si>
  <si>
    <t xml:space="preserve"> Մարզերում առաջնահերթ լուծում պահանջող հիմնախնդիրների լուծում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</si>
  <si>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</si>
  <si>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</si>
  <si>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Ազգային անվտանգություն</t>
  </si>
  <si>
    <t xml:space="preserve"> 1138</t>
  </si>
  <si>
    <t xml:space="preserve"> 31002</t>
  </si>
  <si>
    <t xml:space="preserve"> Ազգային անվտանգության համակարգի շենքային ապահովվածության բարելավում</t>
  </si>
  <si>
    <t xml:space="preserve"> ՀՀ ազգային անվտանգության ծառայություն</t>
  </si>
  <si>
    <t xml:space="preserve"> Դատական գործունեություն և իրավական պաշտպանություն</t>
  </si>
  <si>
    <t xml:space="preserve"> Դատարաններ</t>
  </si>
  <si>
    <t xml:space="preserve"> 1080</t>
  </si>
  <si>
    <t xml:space="preserve"> Բարձրագույն դատական խորհրդի տեխնիկական հագեցվածության բարելավում</t>
  </si>
  <si>
    <t xml:space="preserve"> Բարձրագույն դատական խորհուրդ</t>
  </si>
  <si>
    <t xml:space="preserve"> 05</t>
  </si>
  <si>
    <t xml:space="preserve"> Կալանավայրեր</t>
  </si>
  <si>
    <t xml:space="preserve"> 1120</t>
  </si>
  <si>
    <t xml:space="preserve"> Քրեակատարողական հիմմնարկների շենքային պայմանների բարելավում</t>
  </si>
  <si>
    <t xml:space="preserve"> ՀՀ  արդարադատության նախարարություն</t>
  </si>
  <si>
    <t xml:space="preserve"> 04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</si>
  <si>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</si>
  <si>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</si>
  <si>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</si>
  <si>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</si>
  <si>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համակարգերի հիմնանորոգում</t>
  </si>
  <si>
    <t xml:space="preserve"> Տրանսպորտ</t>
  </si>
  <si>
    <t xml:space="preserve"> Ճանապարհային տրանսպորտ</t>
  </si>
  <si>
    <t xml:space="preserve"> 1049</t>
  </si>
  <si>
    <t xml:space="preserve"> Պետական նշանակության ավտոճանապարհների հիմնանորոգում</t>
  </si>
  <si>
    <t xml:space="preserve"> 21002</t>
  </si>
  <si>
    <t xml:space="preserve"> Տրանսպորտային օբյեկտների հիմնանորոգում</t>
  </si>
  <si>
    <t xml:space="preserve"> 21020</t>
  </si>
  <si>
    <t xml:space="preserve"> Միջպետական և հանրապետական նշանակության ավտոճանապարհների միջին նորոգում</t>
  </si>
  <si>
    <t xml:space="preserve"> ՇՐՋԱԿԱ  ՄԻՋԱՎԱՅՐԻ ՊԱՇՏՊԱՆՈՒԹՅՈՒՆ</t>
  </si>
  <si>
    <t xml:space="preserve"> Շրջակա միջավայրի պաշտպանություն  (այլ դասերին չպատկանող)</t>
  </si>
  <si>
    <t xml:space="preserve"> 1016</t>
  </si>
  <si>
    <t xml:space="preserve"> 32003</t>
  </si>
  <si>
    <t xml:space="preserve">  «Հիդրոօդերևութաբանության և մոնիթորինգի կենտրոն» ՊՈԱԿ-ի տեխնիկական միջոցների արդիականացում և նոր սարքավորումների ձեռք բերում</t>
  </si>
  <si>
    <t xml:space="preserve"> ՀՀ շրջակա միջավայրի նախարարություն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</si>
  <si>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</si>
  <si>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</si>
  <si>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1098</t>
  </si>
  <si>
    <t xml:space="preserve"> ՀՀ  աշխատանքի և սոցիալական հարցերի նախարարություն</t>
  </si>
  <si>
    <t xml:space="preserve"> Ջրամատակարարում</t>
  </si>
  <si>
    <t xml:space="preserve"> 1072</t>
  </si>
  <si>
    <t xml:space="preserve"> 31013</t>
  </si>
  <si>
    <t xml:space="preserve"> Ջրամատակարարման և ջրահեռացման համակարգի կառուցում</t>
  </si>
  <si>
    <t xml:space="preserve"> 07</t>
  </si>
  <si>
    <t xml:space="preserve"> ԱՌՈՂՋԱՊԱՀՈՒԹՅՈՒՆ</t>
  </si>
  <si>
    <t xml:space="preserve"> Առողջապահություն (այլ դասերին չպատկանող)</t>
  </si>
  <si>
    <t xml:space="preserve"> 1126</t>
  </si>
  <si>
    <t xml:space="preserve"> ՀՀ  առողջապահության  նախարարություն</t>
  </si>
  <si>
    <t xml:space="preserve"> Առողջապահական կազմակերպությունների կառուցում, վերակառուցում</t>
  </si>
  <si>
    <t xml:space="preserve"> ՀԱՆԳԻՍՏ, ՄՇԱԿՈՒՅԹ ԵՎ ԿՐՈՆ</t>
  </si>
  <si>
    <t xml:space="preserve"> Հանգստի և սպորտի ծառայություններ</t>
  </si>
  <si>
    <t xml:space="preserve"> 1157</t>
  </si>
  <si>
    <t xml:space="preserve"> 21038</t>
  </si>
  <si>
    <t xml:space="preserve"> Երևանի բուսաբանական այգու տարածքում անտառապուրակի կառուցապատման աշխատանքներ</t>
  </si>
  <si>
    <t xml:space="preserve"> Մշակութային ծառայություններ</t>
  </si>
  <si>
    <t xml:space="preserve"> Թանգարաններ և ցուցասրահներ</t>
  </si>
  <si>
    <t xml:space="preserve"> 1075</t>
  </si>
  <si>
    <t xml:space="preserve"> 32008</t>
  </si>
  <si>
    <t xml:space="preserve"> Թանգարանների և պատկերասրահների գույքային և տեխնիկական  հագեցվածության բարելավում</t>
  </si>
  <si>
    <t xml:space="preserve"> ՀՀ  կրթության , գիտության, մշակույթի և սպորտի նախարարություն</t>
  </si>
  <si>
    <t xml:space="preserve"> Արվեստ</t>
  </si>
  <si>
    <t xml:space="preserve"> 1168</t>
  </si>
  <si>
    <t xml:space="preserve"> 32007</t>
  </si>
  <si>
    <t xml:space="preserve"> Թատերահամերգային կազմակերպությունների նյութատեխնիկական բազայի  համալրում</t>
  </si>
  <si>
    <t xml:space="preserve"> Հուշարձանների և մշակութային արժեքների վերականգնում և պահպանում</t>
  </si>
  <si>
    <t xml:space="preserve"> Հուշարձանների ամրակայում, նորոգում և վերականգնում</t>
  </si>
  <si>
    <t xml:space="preserve"> 09</t>
  </si>
  <si>
    <t xml:space="preserve"> ԿՐԹՈՒԹՅՈՒՆ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</si>
  <si>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</si>
  <si>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</si>
  <si>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21037</t>
  </si>
  <si>
    <t xml:space="preserve"> Երևան քաղաքի նախադպրոցական ուսումնական հաստատությունների կառուցման և հիմնանորոգման աշխատանքներ</t>
  </si>
  <si>
    <t xml:space="preserve"> 32001</t>
  </si>
  <si>
    <t xml:space="preserve"> Կրթությանը տրամադրվող օժանդակ ծառայություններ</t>
  </si>
  <si>
    <t xml:space="preserve"> 1045</t>
  </si>
  <si>
    <t xml:space="preserve"> Մասնագիտական ուսումնական հաստատությունների շենքային պայմանների բարելավում</t>
  </si>
  <si>
    <t xml:space="preserve"> 10</t>
  </si>
  <si>
    <t xml:space="preserve"> ՍՈՑԻԱԼԱԿԱՆ ՊԱՇՏՊԱՆՈՒԹՅՈՒՆ</t>
  </si>
  <si>
    <t xml:space="preserve"> Ծերություն</t>
  </si>
  <si>
    <t xml:space="preserve"> 1032</t>
  </si>
  <si>
    <t xml:space="preserve"> Տարեց և (կամ) հաշմանդամություն ունեցող անձանց շուրջօրյա խնամքի  պետական ոչ առևտրային կազմակերպությունների շենքային պայմանների բարելավում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</si>
  <si>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</si>
  <si>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</si>
  <si>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</si>
  <si>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</si>
  <si>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</si>
  <si>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</si>
  <si>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</si>
  <si>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</si>
  <si>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</si>
  <si>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այդ թվում՛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</si>
  <si>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</si>
  <si>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Վարչապետի լիազորությունների իրականացման ապահովում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</si>
  <si>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</si>
  <si>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</si>
  <si>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</si>
  <si>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</si>
  <si>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</si>
  <si>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Դատական իշխանության գործունեության ապահովում և իրականացում</t>
  </si>
  <si>
    <t xml:space="preserve"> ՀՀ դատական դեպարտամենտ</t>
  </si>
  <si>
    <t xml:space="preserve"> ՄԵՔԵՆԱՆԵՐ  ԵՎ  ՍԱՐՔԱՎՈՐՈՒՄՆԵՐ</t>
  </si>
  <si>
    <t xml:space="preserve"> - Վարչական սարքավորումներ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</si>
  <si>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</si>
  <si>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Ոռոգման համակարգի առողջացում</t>
  </si>
  <si>
    <t xml:space="preserve"> ՀՀ  տարածքային կառավարման և ենթակառուցվածքների նախարարության ջրային կոմիտե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</si>
  <si>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</si>
  <si>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</si>
  <si>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Ճանապարհային ցանցի բարելավում</t>
  </si>
  <si>
    <t xml:space="preserve"> - Շենքերի և շինությունների շինարարություն</t>
  </si>
  <si>
    <t xml:space="preserve"> Ջրամատակարարաման և ջրահեռացման բարելավում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</si>
  <si>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</si>
  <si>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</si>
  <si>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Քաղաքային զարգացում</t>
  </si>
  <si>
    <t xml:space="preserve"> Տարածքային զարգացում</t>
  </si>
  <si>
    <t xml:space="preserve"> Առողջապահության ոլորտում պետական քաղաքականության մշակում, ծրագրերի համակարգում և մոնիտորինգ</t>
  </si>
  <si>
    <t xml:space="preserve"> - Այլ մեքենաներ և սարքավորումներ</t>
  </si>
  <si>
    <t xml:space="preserve"> Քրեակատարողական ծառայություններ</t>
  </si>
  <si>
    <t xml:space="preserve"> Շրջակա միջավայրի վրա ազդեցության գնահատում և մոնիթորինգ</t>
  </si>
  <si>
    <t xml:space="preserve"> Մասնագիտական կրթության և ուսուցման ծրագիր</t>
  </si>
  <si>
    <t xml:space="preserve"> Մշակութային ժառանգության ծրագիր</t>
  </si>
  <si>
    <t xml:space="preserve"> Արվեստների ծրագիր</t>
  </si>
  <si>
    <t xml:space="preserve"> Տարեց և (կամ) հաշմանդամություն ունեցող անձանց աջակցություն</t>
  </si>
  <si>
    <t xml:space="preserve"> Բնակարանային ապահովում</t>
  </si>
  <si>
    <t xml:space="preserve"> Բարձր տեխնոլոգիական արդյունաբերության էկոհամակարգի և շուկայի զարգացման ծրագիր</t>
  </si>
  <si>
    <t xml:space="preserve"> Թվային փոխակերպման գործընթացի իրականացում</t>
  </si>
  <si>
    <t xml:space="preserve"> - Ոչ նյութական հիմնական միջոցներ</t>
  </si>
  <si>
    <t xml:space="preserve"> Հարկային և մաքսային ծառայություններ</t>
  </si>
  <si>
    <t xml:space="preserve"> Հավելված N 1</t>
  </si>
  <si>
    <t>Հավելված  N 5</t>
  </si>
  <si>
    <t>ՀԱՅԱՍՏԱՆԻ ՀԱՆՐԱՊԵՏՈՒԹՅԱՆ ԿԱՌԱՎԱՐՈՒԹՅԱՆ 2024 ԹՎԱԿԱՆԻ ԴԵԿՏԵՄԲԵՐԻ 27-Ի N 2060-Ն ՈՐՈՇՄԱՆ N 1 ՀԱՎԵԼՎԱԾԻ N 1 ԱՂՅՈՒՍԱԿՈՒՄ ԿԱՏԱՐՎՈՂ ՓՈՓՈԽՈՒԹՅՈՒՆՆԵՐԸ ԵՎ ԼՐԱՑՈՒՄՆԵՐԸ</t>
  </si>
  <si>
    <t>«ՀԱՅԱՍՏԱՆԻ ՀԱՆՐԱՊԵՏՈՒԹՅԱՆ 2025 ԹՎԱԿԱՆԻ ՊԵՏԱԿԱՆ ԲՅՈՒՋԵԻ ՄԱՍԻՆ» ՀԱՅԱՍՏԱՆԻ ՀԱՆՐԱՊԵՏՈՒԹՅԱՆ
ՕՐԵՆՔԻ N 1 ՀԱՎԵԼՎԱԾԻ N 3 ԱՂՅՈՒՍԱԿՈՒՄ ԿԱՏԱՐՎՈՂ ՓՈՓՈԽՈՒԹՅՈՒՆՆԵՐԸ  ԵՎ ԼՐԱՑՈՒՄՆԵՐԸ</t>
  </si>
  <si>
    <t>«ՀԱՅԱՍՏԱՆԻ ՀԱՆՐԱՊԵՏՈՒԹՅԱՆ 2025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2024 ԹՎԱԿԱՆԻ ԴԵԿՏԵՄԲԵՐԻ 27-Ի N2060-Ն ՈՐՈՇՄԱՆ N 5 ՀԱՎԵԼՎԱԾԻ N 1 ԱՂՅՈՒՍԱԿՈՒՄ  ԿԱՏԱՐՎՈՂ ՓՈՓՈԽՈՒԹՅՈՒՆՆԵՐԸ  ԵՎ ԼՐԱՑՈՒՄՆԵՐԸ</t>
  </si>
  <si>
    <t>ՀԱՅԱՍՏԱՆԻ ՀԱՆՐԱՊԵՏՈՒԹՅԱՆ ԿԱՌԱՎԱՐՈՒԹՅԱՆ 2024 ԹՎԱԿԱՆԻ ԴԵԿՏԵՄԲԵՐԻ 27-Ի N 2060-Ն ՈՐՈՇՄԱՆ NN 4 ՀԱՎԵԼՎԱԾՈՒՄ  ԿԱՏԱՐՎՈՂ ՓՈՓՈԽՈՒԹՅՈՒՆՆԵՐԸ ԵՎ ԼՐԱՑՈՒՄՆԵՐԸ</t>
  </si>
  <si>
    <t>ՀԱՅԱՍՏԱՆԻ ՀԱՆՐԱՊԵՏՈՒԹՅԱՆ ԿԱՌԱՎԱՐՈՒԹՅԱՆ 2024 ԹՎԱԿԱՆԻ ԴԵԿՏԵՄԲԵՐԻ 27-Ի N2060-Ն ՈՐՈՇՄԱՆ N 5 ՀԱՎԵԼՎԱԾԻ N 2 ԱՂՅՈՒՍԱԿՈՒՄ  ԿԱՏԱՐՎՈՂ ՓՈՓՈԽՈՒԹՅՈՒՆՆԵՐԸ  ԵՎ ԼՐԱՑՈՒՄՆԵՐԸ</t>
  </si>
  <si>
    <t>ՀԱՅԱՍՏԱՆԻ ՀԱՆՐԱՊԵՏՈՒԹՅԱՆ ԿԱՌԱՎԱՐՈՒԹՅԱՆ 2024 ԹՎԱԿԱՆԻ ԴԵԿՏԵՄԲԵՐԻ 27-Ի N 2060-Ն ՈՐՈՇՄԱՆ N 3  ՀԱՎԵԼՎԱԾՈՒՄ  ԿԱՏԱՐՎՈՂ ՓՈՓՈԽՈՒԹՅՈՒՆՆԵՐԸ ԵՎ ԼՐԱՑՈՒՄՆԵՐԸ</t>
  </si>
  <si>
    <t>(հազար դրամներով)</t>
  </si>
  <si>
    <t xml:space="preserve"> Ցուցանիշների փոփոխությունը                                                         (ավելացումները նշված են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</si>
  <si>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</si>
  <si>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</si>
  <si>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</si>
  <si>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Հավելված N 2</t>
  </si>
  <si>
    <t>Հավելված  N 3</t>
  </si>
  <si>
    <t xml:space="preserve"> Հավելված N 4
</t>
  </si>
  <si>
    <t>Հավելված  N 6</t>
  </si>
  <si>
    <t>«ՀԱՅԱՍՏԱՆԻ  ՀԱՆՐԱՊԵՏՈՒԹՅԱՆ  2025  ԹՎԱԿԱՆԻ  ՊԵՏԱԿԱՆ  ԲՅՈՒՋԵԻ  ՄԱՍԻՆ»  ՀԱՅԱՍՏԱՆԻ ՀԱՆՐԱՊԵՏՈՒԹՅԱՆ ՕՐԵՆՔԻ 2-ՐԴ ՀՈԴՎԱԾԻ ԱՂՅՈՒՍԱԿՈՒՄ ԿԱՏԱՐՎՈՂ ՓՈՓՈԽՈՒԹՅՈՒՆՆԵՐԸ  ԵՎ ԼՐԱՑՈՒՄՆԵՐԸ</t>
  </si>
  <si>
    <t>ՀՀ ԱՆ «Աբովյան»  քրեակատարողական հիմնարկի մեկուսարանի և վարչական մասնաշենքի վերանորոգման շինարարական  աշխատանքների տեխնիկական հսկողություն</t>
  </si>
  <si>
    <t>ՀՀ ԱՆ «Աբովյան»  քրեակատարողական հիմնարկի մեկուսարանի և վարչական մասնաշենքի վերանորոգման շինարարական աշխատանքներ</t>
  </si>
  <si>
    <t>Ակտիվները օգտագործող կազմակերպության անվանումը`  Քրեակատարողական ծառայություն</t>
  </si>
  <si>
    <t xml:space="preserve"> Պետական մարմինների կողմից օգտագործվող ոչ ֆինանսական ակտիվների հետ գործառնություններ </t>
  </si>
  <si>
    <t>Քրեակատարողական հիմնարկների շենքերի նորոգում, հիմնանորոգում, կառուցում և նախագծանախահաշվային փաստաթղթերի ձեռք բերում</t>
  </si>
  <si>
    <t>Քրեակատարողական հիմնարկների շենքային պայմանների բարելավում</t>
  </si>
  <si>
    <t xml:space="preserve"> 1120 - 31003</t>
  </si>
  <si>
    <t xml:space="preserve">Քրեակատարողական ծառայություններ </t>
  </si>
  <si>
    <t xml:space="preserve"> 1120 </t>
  </si>
  <si>
    <t xml:space="preserve">ՀՀ արդարադատության նախարարության քրեակատարողական ծառայություն </t>
  </si>
  <si>
    <t xml:space="preserve"> Տարի </t>
  </si>
  <si>
    <t xml:space="preserve"> Ինն ամիս </t>
  </si>
  <si>
    <t xml:space="preserve"> Առաջին կիսամյակ </t>
  </si>
  <si>
    <t xml:space="preserve"> Առաջին եռամսյակ </t>
  </si>
  <si>
    <t xml:space="preserve"> Տեսակը </t>
  </si>
  <si>
    <t xml:space="preserve"> Դասիչը </t>
  </si>
  <si>
    <t>Արդյունքային չափորոշիչը</t>
  </si>
  <si>
    <t>Իրականացնողը/ ակտիվն օգտագործողը/ շահառուի ընտրության չափորոշիչը</t>
  </si>
  <si>
    <t xml:space="preserve"> Միջոցառում </t>
  </si>
  <si>
    <t xml:space="preserve"> Ծրագիր </t>
  </si>
  <si>
    <t xml:space="preserve"> ԲՍԿ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</si>
  <si>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</si>
  <si>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ՀՀ արդարադատության նախարարության քրեակատարողական ծառայություն</t>
  </si>
  <si>
    <t xml:space="preserve"> 1080 </t>
  </si>
  <si>
    <t xml:space="preserve"> 1080 - 31001 </t>
  </si>
  <si>
    <t xml:space="preserve"> ԲԳԿ </t>
  </si>
  <si>
    <t>ՀՀ արդարադատության նախարարություն</t>
  </si>
  <si>
    <t xml:space="preserve"> Բարձրագույն դատական խորհուրդ </t>
  </si>
  <si>
    <t xml:space="preserve"> Դատական իշխանության գործունեության ապահովում և իրականացում </t>
  </si>
  <si>
    <t xml:space="preserve"> ԲԴԽ աշխատանքային պայմանների բարելավման համար վարչական  սարքավորումների ձեռքբերում </t>
  </si>
  <si>
    <t xml:space="preserve"> Պետական մարմինների կողմից օգտագործվող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</si>
  <si>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Դատական դեպարտամենտ </t>
  </si>
  <si>
    <t xml:space="preserve">Այլ սարքավորումների քանակ, հատ </t>
  </si>
  <si>
    <t xml:space="preserve"> Սարքավորումների ծառայության կանխատեսվող միջին ժամկետ, տարի </t>
  </si>
  <si>
    <t xml:space="preserve">ՀՀ դատական դեպարտամենտ </t>
  </si>
  <si>
    <t xml:space="preserve">ՀՀ շրջակա միջավայրի նախարարություն </t>
  </si>
  <si>
    <t xml:space="preserve">Շրջակա միջավայրի վրա ազդեցության գնահատում և մոնիթորինգ </t>
  </si>
  <si>
    <t>1016-32003</t>
  </si>
  <si>
    <t>«Հիդրոօդերևութաբանության և մոնիթորինգի կենտրոն» ՊՈԱԿ-ի տեխնիկական միջոցների արդիականացում և նոր սարքավորումների ձեռք բերում</t>
  </si>
  <si>
    <t xml:space="preserve"> «Հիդրոօդերևութաբանության և մոնիթորինգի կենտրոն» ՊՈԱԿ-ի տեխնիկական միջոցների արդիականացման և նոր սարքավորումներով համալրման աշխատանքների իրականացում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</si>
  <si>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</si>
  <si>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Ծառայությունը մատուցողի անվանումը` Մասնագիտացված կազմակերպություններ </t>
  </si>
  <si>
    <t xml:space="preserve">Ավտոմատ գազանալիզատորներով համալրված դիտակայան, հատ 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</si>
  <si>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</si>
  <si>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</si>
  <si>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անվանումները` Մասնագիտական ուսումնական հաստատություններ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</si>
  <si>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</si>
  <si>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</si>
  <si>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 կազմակերպության անվանումը` Մասնագիտացված կազմակերպություններ </t>
  </si>
  <si>
    <t xml:space="preserve"> Թանգարանների և պատկերասրահների համար անհրաժեշտ  գույքի, տեխնիկայի և սարքավորումների ձեռքբերում </t>
  </si>
  <si>
    <t xml:space="preserve"> Ակտիվն օգտագործող կազմակերպության անվանումը` Թանգարաններ և պատկերասրահներ </t>
  </si>
  <si>
    <t>Կազմակերպությունների թիվը, որտեղ կատարվում են ներդրումները</t>
  </si>
  <si>
    <t/>
  </si>
  <si>
    <t>1168-32007</t>
  </si>
  <si>
    <t xml:space="preserve"> Թատերահամերգային կազմակերպությունների համար անհրաժեշտ տեխնիկայի և սարքավորումների ձեռքբերում </t>
  </si>
  <si>
    <t xml:space="preserve"> Ակտիվն օգտագործող կազմակերպության անվանումը` Թատրոններ և համերգային կազմակերպություններ </t>
  </si>
  <si>
    <t>Թատրոնների  թիվը, որտեղ կատարվում են ներդրումները, հատ</t>
  </si>
  <si>
    <t xml:space="preserve"> ՀՀ ազգային անվտանգության ծառայություն </t>
  </si>
  <si>
    <t xml:space="preserve"> 1138 </t>
  </si>
  <si>
    <t xml:space="preserve"> Ազգային անվտանգություն </t>
  </si>
  <si>
    <t xml:space="preserve"> 1138 - 31002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</si>
  <si>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</si>
  <si>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 Ակտիվն օգտագործող կազմակերպության անվանումը` ՀՀ ազգային անվտանգության ծառայություն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</si>
  <si>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</si>
  <si>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ՀՀ պետական եկամուտների կոմիտե </t>
  </si>
  <si>
    <t xml:space="preserve"> 1023 </t>
  </si>
  <si>
    <t xml:space="preserve"> Հարկային և մաքսային ծառայություններ </t>
  </si>
  <si>
    <t xml:space="preserve"> 1023 - 31003 </t>
  </si>
  <si>
    <t xml:space="preserve"> ՀՀ պետական եկամուտների կոմիտեի  նոր շենքերի և շինությունների շինարարություն, նախագծային աշխատանքների ձեռքբերում </t>
  </si>
  <si>
    <t xml:space="preserve"> Ակտիվն օգտագործող կազմակերպության անվանումը` ՀՀ պետական եկամուտների կոմիտե </t>
  </si>
  <si>
    <t>Բյուջետային տարում կառուցապատման մակերես, ք/մ</t>
  </si>
  <si>
    <t xml:space="preserve"> ՀՀ  առողջապահության  նախարարություն </t>
  </si>
  <si>
    <t xml:space="preserve">այդ թվում՝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</si>
  <si>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</si>
  <si>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</si>
  <si>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</si>
  <si>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</si>
  <si>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Ակտիվն օգտագործող կազմակերպության անվանումը` Բժշկական կազմակերպություններ </t>
  </si>
  <si>
    <t>Ընդամենը կառուցվող կազմակերպություններ, թիվ</t>
  </si>
  <si>
    <t>Կառուցվող հիվանդանոցների թիվ, որից</t>
  </si>
  <si>
    <t>Ընթացիկ կապիտալ շինարարույթունների թիվ, հատ</t>
  </si>
  <si>
    <t>Ավարտվող կազմակերպությունների թիվ, հատ</t>
  </si>
  <si>
    <t xml:space="preserve"> ՀՀ  աշխատանքի և սոցիալական հարցերի նախարարություն </t>
  </si>
  <si>
    <t xml:space="preserve"> Բնակարանային ապահովում
</t>
  </si>
  <si>
    <t>1098-21001</t>
  </si>
  <si>
    <t xml:space="preserve"> Ծառայությունը մատուցողի անվանումը`  ՀՀ քաղաքաշինության կոմիտե </t>
  </si>
  <si>
    <t xml:space="preserve">  Կառուցման ենթակա օբյեկտների թիվ, հատ </t>
  </si>
  <si>
    <t xml:space="preserve"> 1 </t>
  </si>
  <si>
    <t xml:space="preserve">  Բնակարանների քանակը, հատ </t>
  </si>
  <si>
    <t xml:space="preserve"> 36 </t>
  </si>
  <si>
    <t xml:space="preserve">  Շահառուների շրջանակը° երկրաշարժից հետո աղետի գոտու բնակավայրերի (Ապարանում և Սպիտակում) ոչ հիմնական շինություններում բնակվող ընտանիքներ, թիվ </t>
  </si>
  <si>
    <t xml:space="preserve">  Կառուցապատվող մակերեսը, քմ </t>
  </si>
  <si>
    <t xml:space="preserve"> 3426.0</t>
  </si>
  <si>
    <t xml:space="preserve"> 3426.1 </t>
  </si>
  <si>
    <t xml:space="preserve">  Ծածկույթի ցուցանիշը, տոկոս </t>
  </si>
  <si>
    <t xml:space="preserve"> 2</t>
  </si>
  <si>
    <t xml:space="preserve"> 3 </t>
  </si>
  <si>
    <t xml:space="preserve"> Տարեց և (կամ) հաշմանդամություն ունեցող անձանց աջակցություն
</t>
  </si>
  <si>
    <t xml:space="preserve"> 1032 - 32007 </t>
  </si>
  <si>
    <t xml:space="preserve"> Տարեց և (կամ) հաշմանդամություն ունեցող անձանց շուրջօրյա խնամք մատուցող ՊՈԱԿ-ների վերանորոգման և շինարարության համար անհրաժեշտ նախագծանախահաշվային փաթեթների կազմում և փորձաքննության անցկացում, վերանորոգման և շինարարական աշխատանքների իրականացում </t>
  </si>
  <si>
    <t xml:space="preserve"> Ակտիվն օգտագործող կազմակերպության անվանումը` Մրցույթում հաղթած կազմակերպություններ </t>
  </si>
  <si>
    <t>ՀՀ Արմավիրի մարզի Գեղակերտ ում գտնվող առանձնատան հիմնանորոգման աշխատանքեր</t>
  </si>
  <si>
    <t>«Նորք» շուրջօրյա խնամքի կենտրոն» և «Վարդենիսի շուրջօրյա մասնագիտացված խնամքի կենտրոն» ՊՈԱԿ-ների հիմնանորոգման աշխատանքների հետազոտական և նախագծանախահաշվային փաստաթղթերի մշակման և փաստաթղթերի պարզ փորձաքննության ծառայություններ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</si>
  <si>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</si>
  <si>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</si>
  <si>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</si>
  <si>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1043 - 21001 </t>
  </si>
  <si>
    <t xml:space="preserve"> Ինժեներական բիզնես աքսելերատորի շենքի կառուցման շարունակականության ապահովման նպատակով շինարարական աշխատանքների իրականացում, ավտոկայանատեղիների կառուցում, տարածքի բարեկարգում և սարքավորումների ձեռքբերում </t>
  </si>
  <si>
    <t xml:space="preserve">  Ծառայությունը մատուցող կազմակերպություն(ների) անվանում(ներ)ը  ՀՀ բարձր տեխնոլոգիական արդյունաբերության նախարարություն </t>
  </si>
  <si>
    <t>Ինժեներական բիզնես աքսելերատորի շենքի կառուցում, տեխնիկական և հեղինակային հսկողություն, ինժեներական, վարչական սարքավորումներով և կահույքով ապահովում /պայմանագրերի քանակը, հատ/</t>
  </si>
  <si>
    <t>6</t>
  </si>
  <si>
    <t>1235-31001</t>
  </si>
  <si>
    <t xml:space="preserve">Թվային փոխակերպման գործընթացի շրջանակներում թվայնացման համակարգերի ներդրում և կայքերի արդիականացում </t>
  </si>
  <si>
    <t xml:space="preserve"> Ակտիվն օգտագործող կազմակերպության անվանումը`  Հանրային իշխանության մարմիններ</t>
  </si>
  <si>
    <t>Թվայնացվող ծրագրեր, հատ</t>
  </si>
  <si>
    <t xml:space="preserve"> Ակտիվն օգտագործող կազմակերպության անվանումը`  ՀՀ պետական եկամուտների կոմիտե</t>
  </si>
  <si>
    <t>1079 - 31004</t>
  </si>
  <si>
    <t>Պետական գույքի կառավարման կոմիտեի ենթակայության շենքերի պայմանների բարելավում</t>
  </si>
  <si>
    <t>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</t>
  </si>
  <si>
    <t xml:space="preserve"> 31004</t>
  </si>
  <si>
    <t xml:space="preserve"> Պետական գույքի կառավարման կոմիտեի ենթակայության շենքերի պայմանների բարելավում</t>
  </si>
  <si>
    <t xml:space="preserve"> ՀՀ  Արարատի  մարզպետի աշխատակազմ</t>
  </si>
  <si>
    <t>Ցուցանիշների փոփոխությունը
(ավելացումները նշված են դրական նշանով)</t>
  </si>
  <si>
    <t xml:space="preserve"> Հավելված N 8
 __________-Ç ____-Ç N _____-Ü áñáßÙ³Ý</t>
  </si>
  <si>
    <t xml:space="preserve">Հավելված N 9   </t>
  </si>
  <si>
    <t xml:space="preserve"> ՀՀ տարածքային կառավարման և ենթակառուցվածքների նախարարություն </t>
  </si>
  <si>
    <t xml:space="preserve"> 1001 </t>
  </si>
  <si>
    <t xml:space="preserve"> Տարածքային կառավարման ոլորտում քաղաքականության մշակում, ծրագրերի համակարգում և մոնիտորինգի իրականացում </t>
  </si>
  <si>
    <t xml:space="preserve"> 1004 </t>
  </si>
  <si>
    <t xml:space="preserve"> Ոռոգման համակարգի առողջացում </t>
  </si>
  <si>
    <t xml:space="preserve"> 1004 - 31002 </t>
  </si>
  <si>
    <t xml:space="preserve"> Ոռոգման համակարգերի հիմնանորոգում </t>
  </si>
  <si>
    <t xml:space="preserve"> 1049 </t>
  </si>
  <si>
    <t xml:space="preserve"> Ճանապարհային ցանցի բարելավում 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</si>
  <si>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</si>
  <si>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</si>
  <si>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Միջոցառումն իրականացնողի անվանումը`  Մասնագիտացված միավոր </t>
  </si>
  <si>
    <t xml:space="preserve"> 1049 - 21002 </t>
  </si>
  <si>
    <t xml:space="preserve"> Ավտոմոբիլային ճանապարհների վրա գտնվող կամուրջների հիմնանորոգում </t>
  </si>
  <si>
    <t xml:space="preserve"> 1049 - 21020 </t>
  </si>
  <si>
    <t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</si>
  <si>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 Միջոցառումն իրականացնողի անվանումը`  ՀՀ տարածքային կառավարման և ենթակառուցվածքների նախարարություն, մրցութային կարգով ընտրված կազմակերպություններ </t>
  </si>
  <si>
    <t xml:space="preserve"> 1072 </t>
  </si>
  <si>
    <t xml:space="preserve"> Ջրամատակարարաման և ջրահեռացման բարելավում </t>
  </si>
  <si>
    <t xml:space="preserve"> 1072 - 31013 </t>
  </si>
  <si>
    <t xml:space="preserve"> Ջրամատակարարման և ջրահեռացման համակարգի կառուցում </t>
  </si>
  <si>
    <t xml:space="preserve"> Ջրամատակարարման և ջրահեռացման համակարգի կառուցման նախագծերի և աշխատանքների ձեռքբերում </t>
  </si>
  <si>
    <t xml:space="preserve"> Միջոցառումն իրականացնողի անվանումը` ՀՀ ՏԿԵՆ ջրային կոմիտե </t>
  </si>
  <si>
    <t xml:space="preserve">Նախագծանախահաշվային փաթեթի ձեռքբերում, հատ </t>
  </si>
  <si>
    <t xml:space="preserve"> Ակտիվն օգտագործող կազմակերպության անվանումը` ՀՀ ՏԿԵՆ ջրային կոմիտե </t>
  </si>
  <si>
    <t xml:space="preserve"> 1079 </t>
  </si>
  <si>
    <t xml:space="preserve"> Պետական գույքի կառավարում </t>
  </si>
  <si>
    <t xml:space="preserve"> 1079 - 31004 </t>
  </si>
  <si>
    <t xml:space="preserve">Պետական գույքի կառավարման կոմիտեի ենթակայության շենքերի պայմանների բարելավում </t>
  </si>
  <si>
    <t xml:space="preserve"> Պետական գույքի կառավարման կոմիտեի ենթակայության շենքերի պայմանների բարելավում (հիմնանորոգում) </t>
  </si>
  <si>
    <t xml:space="preserve"> ՀՀ տարածքային  կառավարման և ենթակառուցվածքների նախարարության պետական գույքի կառավարման կոմիտե </t>
  </si>
  <si>
    <t>ք. Երևան, Տիգրան Մեծի 4 հասցեում զբաղեցվող տարածքների հիմնանորոգման աշխատանքներ</t>
  </si>
  <si>
    <t xml:space="preserve">Քաղաքային զարգացում </t>
  </si>
  <si>
    <t xml:space="preserve"> 1157 - 21037 </t>
  </si>
  <si>
    <t xml:space="preserve"> Նախադպրոցական ուսումնական հաստատությունների և դրանց բակային տարածքների հիմնանորոգում, ինչպես նաև նորերի կառուցում </t>
  </si>
  <si>
    <t xml:space="preserve">  Շահառուների ընտրության չափանիշները`  ՀՀ բնակչություն </t>
  </si>
  <si>
    <t xml:space="preserve"> Հիմնանորոգվող մանկապարտեզների այդ թվում մանկապարտեզների բակային տարածքների ավարտվածության աստիճան, %</t>
  </si>
  <si>
    <t>1157-21038</t>
  </si>
  <si>
    <t xml:space="preserve">Երևան քաղաքում անտառապուրակի հիմնում և կանաչ գոտիների  արդիականացում </t>
  </si>
  <si>
    <t xml:space="preserve">  Շահառուների ընտրության չափանիշները`   ՀՀ բնակչություն </t>
  </si>
  <si>
    <t xml:space="preserve"> 1212 </t>
  </si>
  <si>
    <t xml:space="preserve"> Տարածքային զարգացում </t>
  </si>
  <si>
    <t>1212-12025</t>
  </si>
  <si>
    <t xml:space="preserve"> Տրանսֆերտների տրամադրում </t>
  </si>
  <si>
    <t>Համայնքներ</t>
  </si>
  <si>
    <t xml:space="preserve"> ՀՀ  տարածքային կառավարման և ենթակառուցվածքների նախարարության ջրային կոմիտե </t>
  </si>
  <si>
    <t xml:space="preserve"> ՀՀ տարածքային կառավարման և ենթակառուցվածքների  նախարարության  պետական գույքի կառավարման կոմիտե </t>
  </si>
  <si>
    <t xml:space="preserve"> ՀՀ Արարատի մարզպետի աշխատակազմ</t>
  </si>
  <si>
    <t xml:space="preserve"> 1001 - 31001 </t>
  </si>
  <si>
    <t>Ցուցանիշների փոփոխությունը (ավելացումները նշված են դրական նշանով)</t>
  </si>
  <si>
    <t xml:space="preserve"> ՀՀ տարածքային կառավարման և ենթակառուցվածքների նախարարության աշխատանքային պայմանների բարելավման համար վարչական սարքավորումների ձեռք բերում </t>
  </si>
  <si>
    <t xml:space="preserve">Պետական մարմինների կողմից օգտագործվող ոչ ֆինանսական ակտիվների հետ գործառնություններ </t>
  </si>
  <si>
    <t xml:space="preserve">  Ակտիվն օգտագործող կազմակերպության անվանումը` ՀՀ տարածքային կառավարման և ենթակառուցվածքների նախարարություն </t>
  </si>
  <si>
    <t xml:space="preserve">  Ոռոգման համակարգի առողջացում </t>
  </si>
  <si>
    <t>«Տավուշ» ՋՕԸ-ի կողմից Զեյթուն N 1
պոմպակայանի կարճ գծի հեռացնող
ջրանցքի վերակառուցում</t>
  </si>
  <si>
    <t>այդ թվում՝ ըստ ուղղությունների</t>
  </si>
  <si>
    <t xml:space="preserve">ՀՀ Սյունիքի մարզի Բռնակոթ համայնքի այլընտրանքային աղբյուրից ջրատարի կառուցման աշխատանքներ </t>
  </si>
  <si>
    <t>Թալին 1 պոմպակայանի վերականգնման աշխատանքներ</t>
  </si>
  <si>
    <t>«Տավուշ» ՋՕԸ-ի կողմից Զեյթուն N 1 պոմպակայանի կարճ գծի հեռացնող ջրանցքի վերակառուցում</t>
  </si>
  <si>
    <t xml:space="preserve"> 1001 - 31001</t>
  </si>
  <si>
    <t>/Մ-4/ - Սևանի թերակղզի հանրապետական նշանակության ավտոճանապարհի կմ1+400 կմ1+500 հատվածում փլուզված հողային պաստառի շեպի վերականգնում</t>
  </si>
  <si>
    <t>Տ-2-15,/Տ-2-13/(Գեղանիստ)-Գետափնյա -Ղուկասավան-Դարակերտ (Տ-2-3)մարզային նշանակության ավտոճանապարհի ԿՄ0+400 հատվածում Հրազդան գետի վրա գտնվող կամրջի հիմնանորոգում</t>
  </si>
  <si>
    <t>Հ-13,/Մ-3/ (Վաղարշապատ) - Մասիս - /Մ-2/ հանրապետական նշանակության ավտոճանապարհի կմ9+800-ում գտնվող կամուրջի հիմնանորոգում</t>
  </si>
  <si>
    <t>Հ-22, /Մ-6/-Դսեղ-/Հ-70/ հանրապետական նշանակության ավտոճանապարհի առաջին կիլոմետրում գտնվող կամրջի հիմնանորոգում</t>
  </si>
  <si>
    <t>Սանահին կայարանում քանդված կամրջի փոխարեն L=42մ պողպատե ֆերմաներով
թռիչքային կառուցվածքով ժամանակավոր կամրջի կառուցման համար անհրաժեշտ նախապատրաստական աշխատանքների իրականացում</t>
  </si>
  <si>
    <t>Մ-6 – Ախթալա ա/ճանապարհի վրա Դեբետ գետի հետ հատման հատվածում քանդված կամրջի փոխարեն ժամանակավոր կամրջի կառուցում</t>
  </si>
  <si>
    <t>Հ-53, /Մ-4/ - Սեմյոնովկա - /Մ-4/ հանրապետական նշանակության ավտոճանապարհի կմ0+100 հատվածի կամրջի հիմնանորոգում</t>
  </si>
  <si>
    <t>Հանրապետական նշանակության ավտոճանապարհներ, այդ թվում</t>
  </si>
  <si>
    <t>Հ-73 /Մ-4/- Պարզ լիճ հանրապետական նշանակության ավտոճանապարհի կմ0+000+կմ2+873 հատվածի միջին նորոգում</t>
  </si>
  <si>
    <t>Հ-22 /Մ-6/- Դսեղ - /Հ-70// հանրապետական նշանակության ավտոճանապարհի  կմ0+000 - կմ7+540 հատվածի միջին նորոգում</t>
  </si>
  <si>
    <t xml:space="preserve">Հ-21 /Հ-75/ -Հոռոմ -Արթիկ -Ալագյազ-/Մ-3/ հանրապետական նշանակության ավտոճանապարհի  կմ8+ 777  + կմ19 + 107  հատվածի միջին նորոգում </t>
  </si>
  <si>
    <t>Հ-30 /Մ-4/ -Ճամբարակ -/Հ-7/ հանրապետական նշանակության ավտոճանապարհիկմ 11+000-կմ 18+540 հատվածի միջին նորոգում</t>
  </si>
  <si>
    <t>Երևան քաղաքի Շենգավիթ վարչական շրջանի հ.140 մանկապարտեզի հիմնանորոգման և բակի բարեկարգման աշխատանքներ</t>
  </si>
  <si>
    <t>«ՀՀ Արարատի մարզի Արտաշատ քաղաքի մանկապատանեկան համալիր մարզադպրոց» ՀՈԱԿ-ի տրիբունայի կառուցման աշխատանքներ</t>
  </si>
  <si>
    <t>«ՀՀ Արարատի մարզի Արտաշատ քաղաքի մանկապատանեկան համալիր մարզադպրոց» ՀՈԱԿ-ի նստատեղերի ձեռք բերման և տեղադրման աշխատանքներ</t>
  </si>
  <si>
    <t>ՀՀ Արարատի մարզի Արարատ համայնքի Զանգակատուն-Պարույր Սևակ ոռոգման ջրագծի կառուցման աշխատանքներ</t>
  </si>
  <si>
    <t>-</t>
  </si>
  <si>
    <t>ՀՀ Տավուշի մարզի Նոյեմբերյան համայնքի Երկրորդ համաշխարհային պատերազմի զոհերի հիշատակին նվիրված հուշահամալիրի բարեկարգման աշխատանքներ</t>
  </si>
  <si>
    <t xml:space="preserve"> ՀՀ  Տավուշի  մարզպետի աշխատակազմ</t>
  </si>
  <si>
    <t xml:space="preserve"> 1212 -32001 </t>
  </si>
  <si>
    <t>ՀՀ մարզերում առաջնահերթ լուծում պահանջող անհետաձգելի ծրագրերի իրականացում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</si>
  <si>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</si>
  <si>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Ակտիվն օգտագործող կազմակերպության անվանումը` ՀՀ համայնքներ </t>
  </si>
  <si>
    <t xml:space="preserve"> ՀՀ Տավուշի մարզպետի աշխատակազմ</t>
  </si>
  <si>
    <t xml:space="preserve"> 1212 - 32001 </t>
  </si>
  <si>
    <t>Միջպետական նշանակության ավտոճանապարհներ, այդ թվում</t>
  </si>
  <si>
    <t>Մ-2, Երևան-Երասխ-Գորիս-Մեղրի-ՀՀ սահման միջպետական նշանակության ավտոճանապարհի կմ182+532 - կմ190+000 հատվածի հիմնանորոգում</t>
  </si>
  <si>
    <t>Մ-2, Երևան-Երասխ-Գորիս-Մեղրի-ՀՀ սահման միջպետական նշանակության ավտոճանապարհի կմ297+800-կմ311+250 հատվածի հիմնանորոգում (1-ին տեղամաս՝ կմ297+800-կմ301+820 հատված)</t>
  </si>
  <si>
    <t>Մ-2, Երևան-Երասխ-Գորիս-Մեղրի-ՀՀ սահման միջպետական նշանակության ավտոճանապարհի կմ297+800-կմ311+250 հատվածի հիմնանորոգում (2-րդ տեղամաս՝ կմ301+820 - կմ311+250 հատված)</t>
  </si>
  <si>
    <t>Մ-3,ՀՀ սահման-Մարգարա-Վանաձոր-Տաշիր-ՀՀ սահման միջպետական նշանակության ավտոճանապարհի կմ116+790 (կմ116+900) - կմ128+718 (կմ127+900) հատվածի հիմնանորոգում</t>
  </si>
  <si>
    <t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 և Մ-5, Երևան - Արմավիր - ՀՀ սահման ա/ճ-ի կմ 35+457 - կմ 37+054 ջրահեռացման համակարգի վերականգնում </t>
  </si>
  <si>
    <t>Մ-8,Վանաձոր(Մ-6 հատման կետ)-Դիլիջան միջպետական նշանակության  ավտոճանապարհի  կմ40+000-կմ42+000 հատվածի հիմնանորոգում</t>
  </si>
  <si>
    <t>Մ-10, Սևան-Մարտունի-Գետափ միջպետական նշանակության ավտոճանապարհի կմ66+000-կմ79+060 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</si>
  <si>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</si>
  <si>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Հ85, /Հ-1/ - Հրազդան - /Հ-55/ հանրապետական նշանակության ավտոճանապարհի կմ1+600 - կմ3+300 հատվածների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</si>
  <si>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t>
  </si>
  <si>
    <t>Հ-3, Երևան (Ջրաշխարհ, Մ-4-ի հետ հատման տեղ)-Գառնի –Գեղարդի վանք հանրապետական նշանակության ավտոճանապարհի կմ33+500-կմ38+100 հատվածի հիմնանորոգում</t>
  </si>
  <si>
    <t>Հ-5, /Հ-6/-Նոր Գեղի-Արգել-Արզական-Հրազդան հանրապետական նշանակության ավտոճանապարհի կմ 25+200 - կմ36+000 հատվածի հիմնանորոգում</t>
  </si>
  <si>
    <t>Հ-18,/Մ-5/ - Վանանդ - /Մ-9/ հանրապետական նշանակության ավտոճանապարհի կմ0+000- կմ11+100 հատվածի հիմնանորոգում</t>
  </si>
  <si>
    <t>Հ-21, /Հ-75/ - Հոռոմ-Արթիկ-Ալագյազ հանրապետական նշանակության ավտոճանապարհի կմ29+600 - կմ32+700 հատվածի հիմնանորոգում</t>
  </si>
  <si>
    <t>Հ-26,/Մ-4 /-Ենոքավան–Կարմիր գյուղ (գյուղատեղի)-/Մ-16/ հանրապետական նշանակության ավտոճանապարհի  կմ0+000-կմ6+300 հատվածի հիմնանորոգում</t>
  </si>
  <si>
    <t>Հ-55, Հրազդանի տրանսպորտային հանգույց-Ծաղկաձորի մարզահամալիր հանրապետական նշանակության ավտոճանապարհի կմ0+000 - կմ10+500 հատվածի հիմնանորոգում</t>
  </si>
  <si>
    <t>Մարզային նշանակության ավտոճանապարհներ, այդ թվում</t>
  </si>
  <si>
    <t>Տ-1-63,/Հ-81/ (Թաթուլ) – Կանաչ - Հակո ավտոճանապարհի կմ0+000 - կմ12+100 հատվածի հիմնանորոգում</t>
  </si>
  <si>
    <t>Տ-7-53, Հ-21/ (Նոր Կյանք) – Փանիկ - Արևշատ - /Հ-21/ (Մեծ Մանթաշ) ավտոճանապարհի կմ0+000 - կմ12+800 հատվածի հիմնանորոգում</t>
  </si>
  <si>
    <t>/Մ-12/ - Խնձորեսկ - Ներքին Խնձորեսկ ավտոճանապարհի կմ0+000 - կմ10+100 հատվածի հիմնանորոգում</t>
  </si>
  <si>
    <t>Տ-10-34,/Մ-4 /-Լեռնային Հայաստան առողջարան ավտոճանապարհի կմ0+000-կմ2+200 հատվածի հիմնանորոգում</t>
  </si>
  <si>
    <t>Կիրանց գյուղի հատվածում Հ-58 հանրապետական նշանակության ավտոմոբիլային ճանապարհի շրջանցիկ հատվածի կառուցում</t>
  </si>
  <si>
    <t>Տ-3-11, /Հ-15/ (Արմավիր գ.) – Նալբանդյան – Գետաշեն – Նոր Կեսարիա – /Մ-5/ ավտոճանապարհի կմ6+000-կմ10+000 հատվածի հիմնանորոգում</t>
  </si>
  <si>
    <t>Տ-3-16, Արևիկ (Տ-3-50) – /Հ-15/ (գ.Արմավիր) ավտոճանապարհի կմ0+000-կմ3+600 հատվածի հիմնանորոգում</t>
  </si>
  <si>
    <t>Տ-3-52 /Մ-5/ – Ամասիա – Նալբանդյան (Տ-3-11) – Ջանֆիդա – Փշատավան – /Հ-15/ (Արգավանդ) ավտոճանապարհի կմ14+200-կմ18+400 հատվածի հիմնանորոգում</t>
  </si>
  <si>
    <t>Տ-4-78, /Տ-4-40/ - Նորակերտ - /Մ-14/ (Փոքր Մասրիկ) ավտոճանապարհի կմ5+200-կմ7+200 հատվածի հիմնանորոգում</t>
  </si>
  <si>
    <t>Տ-5-24,/Մ-3/ (Ստեփանավան) – Արմանիս – Ուրասար – Կաթնաղբյուր տեղական նշանակության ավտոճանապարհի կմ6+600-կմ 15+200 հատվածի և Կաթնաղբյուր համայնքի 8-րդ և 9-րդ փողոցների հիմնանորոգում</t>
  </si>
  <si>
    <t>ՀՀ Լոռու մարզ Վանաձոր համայնքի Սանկտ - Պետերբուրգի փողոցի հիմնանորոգում</t>
  </si>
  <si>
    <t>Տ-5-69, /Հ-70/ - Ահնիձոր մարզային նշանակության ավտոճանապարհի կմ0+000 - կմ4+000 հատվածի հիմնանորոգում</t>
  </si>
  <si>
    <t>Տ-6-29,Երևան (Բագրևանդի փող.) – Ձորաղբյուր (Տ-6-42) ավտոճանապարհի կմ 0+000-կմ 5+200 հատվածի հիմնանորոգում</t>
  </si>
  <si>
    <t>Տ-10-30, /Մ-16/ - Աճարկուտ - Կիրանց պատմական հուշարձան ավտոճանապարհի 3,5 կմ երկարությամբ հատվածի վերակառուցում</t>
  </si>
  <si>
    <t>Մ-2, (Սյունիք) /Մ-2/ - Աղվանի- Տաթև - /Մ-2/ միջպետական նշանակության ավտոճանապարհի Վերին Խոտանանը շրջանցող ճանապարհահատվածի կառուցում (II փուլ)</t>
  </si>
  <si>
    <t xml:space="preserve"> այդ թվում`ըստ ուղղությունների</t>
  </si>
  <si>
    <t>ՀՀ Արագածոտնի մարզ</t>
  </si>
  <si>
    <t>ՀՀ Արագածոտնի մարզի «Ծաղկահովիտի առողջության կենտրոն» ՓԲԸ</t>
  </si>
  <si>
    <t>ՀՀ Արագածոտնի մարզի «Թալինի ԲԿ» ՓԲԸ</t>
  </si>
  <si>
    <t>ՀՀ Լոռու մարզ</t>
  </si>
  <si>
    <t>ՀՀ Լոռու մարզի «Տաշիրի բժշկական կենտրոն» ՓԲԸ</t>
  </si>
  <si>
    <t>ՀՀ Կոտայքի մարզ</t>
  </si>
  <si>
    <t>ՀՀ Կոտայքի մարզի «Չարենցավանի բժշկական կենտրոն» ՓԲԸ</t>
  </si>
  <si>
    <t>ՀՀ Արմավիրի մարզի Գեղակերտում գտնվող առանձնատան հիմնանորոգման աշխատանքեր</t>
  </si>
  <si>
    <t>Սպիտակ քաղաքում նոր բնակելի շենքի կառուցման աշխատանքներ</t>
  </si>
  <si>
    <t>1212 - 32001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</si>
  <si>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</si>
  <si>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 xml:space="preserve"> ՀՀ մարզերում առաջնահերթ լուծում պահանջող անհետաձգելի ծրագրերի իրականացում</t>
  </si>
  <si>
    <t>1. Վերականգնողական աշխատանքներ</t>
  </si>
  <si>
    <t>որից`</t>
  </si>
  <si>
    <t>ՀՀ Արմավիրի մարզ</t>
  </si>
  <si>
    <t xml:space="preserve"> Այգեշատ համայնքի Թարգմանչաց եկեղեցու վերականգնում </t>
  </si>
  <si>
    <t>ՀՀ Վայոց Ձորի մարզ</t>
  </si>
  <si>
    <t>Գնդեվազ համայնքի Սբ Աստվածածին եկեղեցու ամրակայում, նորոգում, վերականգնում</t>
  </si>
  <si>
    <t>Երևան քաղաք</t>
  </si>
  <si>
    <t>«Ավետիք Իսահակյանի տուն թանգարան» ՊՈԱԿ</t>
  </si>
  <si>
    <t>«Ա. Սպենդիարյանի տուն-թանգարան» ՊՈԱԿ</t>
  </si>
  <si>
    <t>«Օրբելի եղբայրների տուն-թանգարան» ՊՈԱԿ</t>
  </si>
  <si>
    <t>«Սոս Սարգսյանի անվան համազգային թատրոն» ՊՈԱԿ</t>
  </si>
  <si>
    <t>այդ թվում` ըստ ուղղությունների</t>
  </si>
  <si>
    <t>Արևելյան մաքսատան-վարչության Բագրատաշենի մաքսային կետ-բաժնի ենթակառուցվածքների վերակառուցման աշխատանքներ</t>
  </si>
  <si>
    <t xml:space="preserve"> Հիմնանորոգվող տարածքների ավարտվածության աստիճան, %</t>
  </si>
  <si>
    <t>«Նոր Գեղիի ակադեմիկոս Գ. Աղաջանյանի անվան պետական գյուղատնտեսական քոլեջ» ՊՈԱԿ</t>
  </si>
  <si>
    <t xml:space="preserve"> «Աբովյան»  քրեակատարողական հիմնարկի մեկուսարանի և վարչական մասնաշենքի վերանորոգման շինարարական աշխատանքներ</t>
  </si>
  <si>
    <t xml:space="preserve"> 1136 - 31009 </t>
  </si>
  <si>
    <t xml:space="preserve">  Ակտիվն օգտագործող կազմակերպության անվանումը`   Մասնագիտացված կազմակերպություն  </t>
  </si>
  <si>
    <t xml:space="preserve"> Պետական սեփականություն հանդիսացող կառավարական շենքերի վերակառուցում,հիմնանորոգում, նախագծանախահաշվային փաստաթղթերի մշակում և այլ համաշինարարական աշխատանքներ  </t>
  </si>
  <si>
    <t xml:space="preserve"> Նախագծանախահաշվային փաստաթղթերի քանակ, հատ </t>
  </si>
  <si>
    <t xml:space="preserve"> Անվանումը </t>
  </si>
  <si>
    <t xml:space="preserve"> Նկարագրությունը </t>
  </si>
  <si>
    <t xml:space="preserve">Հավելված N 10 </t>
  </si>
  <si>
    <t xml:space="preserve">ՀԱՅԱՍՏԱՆԻ ՀԱՆՐԱՊԵՏՈՒԹՅԱՆ ԿԱՌԱՎԱՐՈՒԹՅԱՆ 2024 ԹՎԱԿԱՆԻ ԴԵԿՏԵՄԲԵՐԻ 27-Ի N 2060-Ն N 10 ՀԱՎԵԼՎԱԾՈՒՄ ԿԱՏԱՐՎՈՂ   ԼՐԱՑՈՒՄՆԵՐԸ
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</si>
  <si>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</si>
  <si>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</si>
  <si>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</si>
  <si>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</si>
  <si>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</si>
  <si>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նշանով)</t>
  </si>
  <si>
    <t>Քանակը</t>
  </si>
  <si>
    <t>Գումարը (հազար դրամ)</t>
  </si>
  <si>
    <t xml:space="preserve"> Դատական դեպարտամենտ </t>
  </si>
  <si>
    <t>Բաժին N 03</t>
  </si>
  <si>
    <t xml:space="preserve">Խումբ N 03                              </t>
  </si>
  <si>
    <t xml:space="preserve">     Դաս N 01</t>
  </si>
  <si>
    <t>Դատարաններ</t>
  </si>
  <si>
    <t>1080 31001</t>
  </si>
  <si>
    <t xml:space="preserve"> ՄԱՍ I.  ԱՊՐԱՆՔՆԵՐ</t>
  </si>
  <si>
    <t>անվտանգության ապահովման սարքեր</t>
  </si>
  <si>
    <t>ԷԱՃ</t>
  </si>
  <si>
    <t>հատ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</si>
  <si>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</si>
  <si>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</si>
  <si>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</si>
  <si>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</si>
  <si>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</si>
  <si>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տեխնիկական հսկողության ծառայություններ</t>
  </si>
  <si>
    <t>ՀԲՄ</t>
  </si>
  <si>
    <t>դրամ</t>
  </si>
  <si>
    <t>ԲՄ</t>
  </si>
  <si>
    <t>ԳՀ</t>
  </si>
  <si>
    <t>հեղինակային հսկողության ծառայություններ</t>
  </si>
  <si>
    <t>ՄԱ</t>
  </si>
  <si>
    <t>նախագծերի պատրաստում, ծախսերի գնահատում</t>
  </si>
  <si>
    <t>փորձաքննության ծառայություններ</t>
  </si>
  <si>
    <t>1049   21002</t>
  </si>
  <si>
    <t xml:space="preserve"> ՄԱՍ III.  ԾԱՌԱՅՈՒԹՅՈՒՆՆԵՐ</t>
  </si>
  <si>
    <t xml:space="preserve"> Բաժին N 05</t>
  </si>
  <si>
    <t xml:space="preserve"> Խումբ N 06</t>
  </si>
  <si>
    <t xml:space="preserve"> Դաս N 01</t>
  </si>
  <si>
    <t xml:space="preserve"> Շրջակա միջավայրի վրա ազդեցության գնահատում և մոնիթորինգ </t>
  </si>
  <si>
    <t xml:space="preserve"> 1016  32003</t>
  </si>
  <si>
    <t xml:space="preserve"> </t>
  </si>
  <si>
    <t xml:space="preserve"> ՄԱՍ I. Ա Պ Ր Ա Ն Ք Ն Ե Ր</t>
  </si>
  <si>
    <t>Մթնոլորտային օդի որակի դիտակայաններ</t>
  </si>
  <si>
    <t>լրակազմ</t>
  </si>
  <si>
    <t>ՀՀ կրթության, գիտության, մշակույթի և սպորտի նախարարություն</t>
  </si>
  <si>
    <t>Բաժին N 08</t>
  </si>
  <si>
    <t>Խումբ N 02</t>
  </si>
  <si>
    <t>Դաս N 02</t>
  </si>
  <si>
    <t>Թանգարաններ և ցուցասրահներ</t>
  </si>
  <si>
    <t>1075-32008</t>
  </si>
  <si>
    <t xml:space="preserve"> ՄԱՍ I. ԱՊՐԱՆՔՆԵՐ</t>
  </si>
  <si>
    <t xml:space="preserve"> գրասենյակի դարակաշարեր</t>
  </si>
  <si>
    <t xml:space="preserve"> դարակներով պահարաններ</t>
  </si>
  <si>
    <t xml:space="preserve"> ուղղահայաց շերտավարագույր</t>
  </si>
  <si>
    <t>քմ</t>
  </si>
  <si>
    <t xml:space="preserve"> գրապահարաններ</t>
  </si>
  <si>
    <t xml:space="preserve"> փոշեկուլ</t>
  </si>
  <si>
    <t>Դաս N 05</t>
  </si>
  <si>
    <t>Արվեստ</t>
  </si>
  <si>
    <t xml:space="preserve"> խոհանոցային պահարաններ</t>
  </si>
  <si>
    <t xml:space="preserve"> զգեստապահարաններ</t>
  </si>
  <si>
    <t xml:space="preserve"> վարագույրներ</t>
  </si>
  <si>
    <t>մետր</t>
  </si>
  <si>
    <t>Դաս N 07</t>
  </si>
  <si>
    <t>Հուշարձանների և մշակութային արժեքների վերականգնում և պահպանում</t>
  </si>
  <si>
    <t>1075-21001</t>
  </si>
  <si>
    <t xml:space="preserve"> ՄԱՍ II. ԱՇԽԱՏԱՆՔՆԵՐ</t>
  </si>
  <si>
    <t>45451600-5</t>
  </si>
  <si>
    <t xml:space="preserve"> վերականգնողական աշխատանքներ</t>
  </si>
  <si>
    <t xml:space="preserve"> դրամ</t>
  </si>
  <si>
    <t>45451600-15</t>
  </si>
  <si>
    <t xml:space="preserve"> Բաժին N 10</t>
  </si>
  <si>
    <t xml:space="preserve"> Խումբ N 02</t>
  </si>
  <si>
    <t xml:space="preserve"> 1032  32007</t>
  </si>
  <si>
    <t xml:space="preserve"> Շուրջօրյա  և ցերեկային խնամք մատուցող պետական ոչ առևտրային կազմակերպությունների շենքային պայմանների բարելավում</t>
  </si>
  <si>
    <t xml:space="preserve"> ՄԱՍ II.  ԱՇԽԱՏԱՆՔՆԵՐ</t>
  </si>
  <si>
    <t>տների շինարարական աշխատանքներ</t>
  </si>
  <si>
    <t>71351540-3</t>
  </si>
  <si>
    <t xml:space="preserve">98111140-1  </t>
  </si>
  <si>
    <t xml:space="preserve"> հեղինակային հսկողության ծառայություններ</t>
  </si>
  <si>
    <t xml:space="preserve">50531140/3  </t>
  </si>
  <si>
    <t xml:space="preserve"> փորձաքննության ծառայություններ</t>
  </si>
  <si>
    <t xml:space="preserve">50531140/4 </t>
  </si>
  <si>
    <t xml:space="preserve">ՀՀ տարածքային կառավարման և ենթակառուցվածքների նախարարության ջրային կոմիտե </t>
  </si>
  <si>
    <t>Դաս N 04</t>
  </si>
  <si>
    <t>Ոռոգում</t>
  </si>
  <si>
    <t>1004   31002</t>
  </si>
  <si>
    <t xml:space="preserve">  Ոռոգման համակարգերի հիմնանորոգում</t>
  </si>
  <si>
    <t>ՄԱՍ II ԱՇԽԱՏԱՆՔՆԵՐ</t>
  </si>
  <si>
    <t>Այլ շենքերի, շինությունների հիմնանորոգում</t>
  </si>
  <si>
    <t>Ջրատարների վերականգնման շինարարական աշխատանքնե</t>
  </si>
  <si>
    <t>1072     31013</t>
  </si>
  <si>
    <t>ՄԱՍ III ԾԱՌԱՅՈՒԹՅՈՒՆՆԵՐ</t>
  </si>
  <si>
    <t>Նախագծերի պատրաստում, ծախսերի գնահատում</t>
  </si>
  <si>
    <t>Բաժին N 01</t>
  </si>
  <si>
    <t>Խումբ N 01</t>
  </si>
  <si>
    <t>Ֆինանսական և հարկաբյուջետային հարաբերություններ</t>
  </si>
  <si>
    <t>1023 31003</t>
  </si>
  <si>
    <t>ՀՀ պետական եկամուտների կոմիտեի շենքային ապահովվածության բարելավում</t>
  </si>
  <si>
    <t>ՄԱՍ II. ԱՇԽԱՏԱՆՔՆԵՐ</t>
  </si>
  <si>
    <t>45451700-1</t>
  </si>
  <si>
    <t>վերակառուցման աշխատանքներ</t>
  </si>
  <si>
    <t>ՄԱՍ III. ԾԱՌԱՅՈՒԹՅՈՒՆՆԵՐ</t>
  </si>
  <si>
    <t>71351540-1</t>
  </si>
  <si>
    <t>98111140-1</t>
  </si>
  <si>
    <t>1235 31001</t>
  </si>
  <si>
    <t>ծրագրային ապահովման մշակման ծառայություններ</t>
  </si>
  <si>
    <t xml:space="preserve"> ՀՀ տարածքային կառավարման և ենթակառուցվածքների նախարարության պետական գույքի կառավարման կոմիտե</t>
  </si>
  <si>
    <t xml:space="preserve"> Բաժին N 01</t>
  </si>
  <si>
    <t xml:space="preserve"> Խումբ N 01</t>
  </si>
  <si>
    <t>Օրենսդիր և  գործադիր մարմիններ, պետական կառավարում</t>
  </si>
  <si>
    <t xml:space="preserve"> 1079  31004</t>
  </si>
  <si>
    <t xml:space="preserve"> 45611300-1</t>
  </si>
  <si>
    <t xml:space="preserve"> այլ շենքերի, շինությունների հիմնանորոգում</t>
  </si>
  <si>
    <t>ՀՀ քաղաքաշինության կոմիտե</t>
  </si>
  <si>
    <t xml:space="preserve"> 1136  31009</t>
  </si>
  <si>
    <t xml:space="preserve"> Բաժին N 07</t>
  </si>
  <si>
    <t xml:space="preserve"> Դաս N 02</t>
  </si>
  <si>
    <t xml:space="preserve"> 1126  31003</t>
  </si>
  <si>
    <t xml:space="preserve"> 45211250-1</t>
  </si>
  <si>
    <t>առողջապահության հետ կապված շենքերի կառուցման աշխատանքներ</t>
  </si>
  <si>
    <t xml:space="preserve"> ԲՄ</t>
  </si>
  <si>
    <t>ընդհանուր շինարարական աշխատանքներ</t>
  </si>
  <si>
    <t>Տեխնիկական հսկողության ծառայություն</t>
  </si>
  <si>
    <t xml:space="preserve"> 98111140</t>
  </si>
  <si>
    <t>Հեղինակային հսկողության ծառայություն</t>
  </si>
  <si>
    <t xml:space="preserve"> 98111140-1</t>
  </si>
  <si>
    <t xml:space="preserve"> 98111140-6</t>
  </si>
  <si>
    <t>Բաժին N 09</t>
  </si>
  <si>
    <t>Խումբ N 06</t>
  </si>
  <si>
    <t>Կրթությանը տրամադրվող օժանդակ ծառայություններ</t>
  </si>
  <si>
    <t>1045-32001</t>
  </si>
  <si>
    <t xml:space="preserve"> Բաժին N 06</t>
  </si>
  <si>
    <t>1098 21001</t>
  </si>
  <si>
    <t xml:space="preserve">  ընդհանուր շինարարական աշխատանքներ</t>
  </si>
  <si>
    <t xml:space="preserve">  տեխնիկական հսկողության ծառայություններ</t>
  </si>
  <si>
    <t xml:space="preserve"> ՄԱ</t>
  </si>
  <si>
    <t xml:space="preserve">Բաժին N 03 </t>
  </si>
  <si>
    <t xml:space="preserve">Դաս N 01  </t>
  </si>
  <si>
    <t>1120  31003</t>
  </si>
  <si>
    <t xml:space="preserve">  Քրեակատարողական հիմնարկների շենքային պայմանների բարելավում</t>
  </si>
  <si>
    <t>ՀՀ Տավուշի մարզպետի աշխատակազմ</t>
  </si>
  <si>
    <t>Խումբ N 08</t>
  </si>
  <si>
    <t xml:space="preserve">Կառավարության տարբեր մակարդակների միջև իրականացվող
ընդհանուր բնույթի տրանսֆերտներ </t>
  </si>
  <si>
    <t>1212/32001</t>
  </si>
  <si>
    <t xml:space="preserve"> պատմական արձանների կամ հուշարձանների շինարարական աշխատանքներ</t>
  </si>
  <si>
    <t xml:space="preserve">ՀՀ կառավարության  2025 թվականի </t>
  </si>
  <si>
    <t>______________ ի    ___Ն որոշման</t>
  </si>
  <si>
    <t xml:space="preserve"> Հավելված N 7</t>
  </si>
  <si>
    <t xml:space="preserve">ՀԱՅԱՍՏԱՆԻ ՀԱՆՐԱՊԵՏՈՒԹՅԱՆ ԿԱՌԱՎԱՐՈՒԹՅԱՆ 2024 ԹՎԱԿԱՆԻ ԴԵԿՏԵՄԲԵՐԻ 27-Ի N 2060-Ն N 8 ՀԱՎԵԼՎԱԾՈՒՄ ԿԱՏԱՐՎՈՂ  ԼՐԱՑՈՒՄԸ
</t>
  </si>
  <si>
    <t xml:space="preserve">Ծրագրերի, միջոցառումների անվանումները </t>
  </si>
  <si>
    <t xml:space="preserve"> Գումարը</t>
  </si>
  <si>
    <t>Հավելված N 11</t>
  </si>
  <si>
    <t>38121400-1</t>
  </si>
  <si>
    <t xml:space="preserve">71241200
</t>
  </si>
  <si>
    <t>45611300-501</t>
  </si>
  <si>
    <t xml:space="preserve">ՄԱՍ III. ԾԱՌԱՅՈՒԹՅՈՒՆՆԵՐ </t>
  </si>
  <si>
    <t>71351540</t>
  </si>
  <si>
    <t>98111140</t>
  </si>
  <si>
    <t xml:space="preserve">  ՀՀ Վարչապետի լիազորությունների իրականացման ապահովում</t>
  </si>
  <si>
    <t>ՀՀ  կրթության, գիտության, մշակույթի և սպորտի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</si>
</sst>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_ * #,##0.00_)_€_ ;_ * \(#,##0.00\)_€_ ;_ * &quot;-&quot;??_)_€_ ;_ @_ "/>
    <numFmt numFmtId="169" formatCode="_ * #,##0.00_)\ _ _ ;_ * \(#,##0.00\)\ _ _ ;_ * &quot;-&quot;??_)\ _ _ ;_ @_ "/>
    <numFmt numFmtId="170" formatCode="#,##0.0_);\(#,##0.0\)"/>
    <numFmt numFmtId="171" formatCode="0.0"/>
    <numFmt numFmtId="172" formatCode="_-* #,##0.0\ _ _-;\-* #,##0.0\ _ _-;_-* &quot;-&quot;??\ _ _-;_-@_-"/>
    <numFmt numFmtId="173" formatCode="_ * #,##0.00_)_ _ ;_ * \(#,##0.00\)_ _ ;_ * &quot;-&quot;??_)_ _ ;_ @_ "/>
    <numFmt numFmtId="174" formatCode="_-* #,##0.00\ _դ_ր_._-;\-* #,##0.00\ _դ_ր_._-;_-* &quot;-&quot;??\ _դ_ր_._-;_-@_-"/>
    <numFmt numFmtId="175" formatCode="_(* #,##0.0_);_(* \(#,##0.0\);_(* \-??_);_(@_)"/>
    <numFmt numFmtId="176" formatCode="_-* #,##0.0\ _₽_-;\-* #,##0.0\ _₽_-;_-* \-??\ _₽_-;_-@_-"/>
    <numFmt numFmtId="177" formatCode="#,##0.0"/>
    <numFmt numFmtId="178" formatCode="#,##0.0;\ \(#,##0.0\)"/>
    <numFmt numFmtId="179" formatCode="#,##0.000000000000_);\(#,##0.000000000000\)"/>
    <numFmt numFmtId="180" formatCode="_-* #,##0.00\ _ _-;\-* #,##0.00\ _ _-;_-* &quot;-&quot;??\ _ _-;_-@_-"/>
    <numFmt numFmtId="181" formatCode="#,##0.000_);\(#,##0.000\)"/>
    <numFmt numFmtId="182" formatCode="0.0_);\(0.0\)"/>
    <numFmt numFmtId="183" formatCode="_(* #,##0_);_(* \(#,##0\);_(* &quot;-&quot;??_);_(@_)"/>
    <numFmt numFmtId="184" formatCode="##,##0;\(##,##0\);\-"/>
    <numFmt numFmtId="185" formatCode="0_);\(0\)"/>
    <numFmt numFmtId="186" formatCode="0.00_);\(0.00\)"/>
    <numFmt numFmtId="187" formatCode="##,##0.00;\(##,##0.00\);\-"/>
    <numFmt numFmtId="188" formatCode="_-* #,##0\ _ _-;\-* #,##0\ _ _-;_-* &quot;-&quot;??\ _ _-;_-@_-"/>
  </numFmts>
  <fonts count="11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10"/>
      <name val="Arial Cyr"/>
      <family val="2"/>
      <charset val="204"/>
    </font>
    <font>
      <b/>
      <sz val="10"/>
      <name val="GHEA Grapalat"/>
      <family val="2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u/>
      <sz val="10"/>
      <name val="GHEA Grapalat"/>
      <family val="3"/>
    </font>
    <font>
      <i/>
      <sz val="8"/>
      <name val="GHEA Grapalat"/>
      <family val="2"/>
    </font>
    <font>
      <i/>
      <sz val="10"/>
      <name val="GHEA Grapalat"/>
      <family val="3"/>
    </font>
    <font>
      <b/>
      <sz val="9"/>
      <name val="GHEA Grapalat"/>
      <family val="2"/>
    </font>
    <font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Times New Roman"/>
      <family val="1"/>
    </font>
    <font>
      <sz val="10"/>
      <color theme="1"/>
      <name val="Arial LatArm"/>
      <family val="2"/>
    </font>
    <font>
      <sz val="10"/>
      <name val="Arial LatArm"/>
      <family val="2"/>
    </font>
    <font>
      <sz val="10"/>
      <name val="Times Armenian"/>
      <family val="1"/>
    </font>
    <font>
      <sz val="10"/>
      <color rgb="FF000000"/>
      <name val="GHEA Grapalat"/>
      <family val="3"/>
    </font>
    <font>
      <sz val="10"/>
      <color rgb="FFFF0000"/>
      <name val="GHEA Grapalat"/>
      <family val="3"/>
    </font>
    <font>
      <i/>
      <sz val="9"/>
      <name val="GHEA Grapalat"/>
      <family val="3"/>
    </font>
    <font>
      <sz val="9"/>
      <name val="GHEA Grapalat"/>
      <family val="3"/>
    </font>
    <font>
      <b/>
      <i/>
      <sz val="9"/>
      <name val="GHEA Grapalat"/>
      <family val="3"/>
    </font>
    <font>
      <b/>
      <sz val="9"/>
      <name val="GHEA Grapalat"/>
      <family val="3"/>
    </font>
    <font>
      <i/>
      <sz val="8"/>
      <name val="GHEA Grapalat"/>
      <family val="3"/>
    </font>
    <font>
      <sz val="10"/>
      <color rgb="FF000000"/>
      <name val="Times New Roman"/>
      <family val="1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i/>
      <sz val="10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0"/>
      <color indexed="8"/>
      <name val="GHEA Grapalat"/>
      <family val="3"/>
    </font>
    <font>
      <sz val="10"/>
      <color rgb="FF333333"/>
      <name val="GHEA Grapalat"/>
      <family val="3"/>
    </font>
    <font>
      <b/>
      <sz val="10"/>
      <color rgb="FF000000"/>
      <name val="GHEA Grapalat"/>
      <family val="3"/>
    </font>
    <font>
      <sz val="10"/>
      <name val="Calibri"/>
      <family val="2"/>
      <charset val="1"/>
      <scheme val="minor"/>
    </font>
    <font>
      <i/>
      <sz val="10"/>
      <name val="Calibri"/>
      <family val="2"/>
      <charset val="1"/>
      <scheme val="minor"/>
    </font>
    <font>
      <i/>
      <sz val="11"/>
      <name val="GHEA Grapalat"/>
      <family val="3"/>
    </font>
    <font>
      <sz val="10"/>
      <color theme="1"/>
      <name val="Calibri"/>
      <family val="2"/>
      <charset val="1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98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5" fontId="16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8" fillId="0" borderId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4" applyNumberFormat="0" applyAlignment="0" applyProtection="0"/>
    <xf numFmtId="0" fontId="26" fillId="7" borderId="5" applyNumberFormat="0" applyAlignment="0" applyProtection="0"/>
    <xf numFmtId="0" fontId="27" fillId="7" borderId="4" applyNumberFormat="0" applyAlignment="0" applyProtection="0"/>
    <xf numFmtId="0" fontId="28" fillId="0" borderId="6" applyNumberFormat="0" applyFill="0" applyAlignment="0" applyProtection="0"/>
    <xf numFmtId="0" fontId="29" fillId="8" borderId="7" applyNumberFormat="0" applyAlignment="0" applyProtection="0"/>
    <xf numFmtId="0" fontId="30" fillId="0" borderId="0" applyNumberFormat="0" applyFill="0" applyBorder="0" applyAlignment="0" applyProtection="0"/>
    <xf numFmtId="0" fontId="15" fillId="9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10" fillId="9" borderId="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" applyNumberFormat="0" applyFill="0" applyAlignment="0" applyProtection="0"/>
    <xf numFmtId="0" fontId="35" fillId="25" borderId="0" applyNumberFormat="0" applyBorder="0" applyAlignment="0" applyProtection="0"/>
    <xf numFmtId="0" fontId="43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5" fillId="0" borderId="6" applyNumberFormat="0" applyFill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37" fillId="7" borderId="4" applyNumberFormat="0" applyAlignment="0" applyProtection="0"/>
    <xf numFmtId="0" fontId="40" fillId="3" borderId="0" applyNumberFormat="0" applyBorder="0" applyAlignment="0" applyProtection="0"/>
    <xf numFmtId="0" fontId="47" fillId="7" borderId="5" applyNumberFormat="0" applyAlignment="0" applyProtection="0"/>
    <xf numFmtId="0" fontId="44" fillId="6" borderId="4" applyNumberFormat="0" applyAlignment="0" applyProtection="0"/>
    <xf numFmtId="0" fontId="42" fillId="0" borderId="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7" applyNumberFormat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49" fillId="0" borderId="9" applyNumberFormat="0" applyFill="0" applyAlignment="0" applyProtection="0"/>
    <xf numFmtId="0" fontId="35" fillId="18" borderId="0" applyNumberFormat="0" applyBorder="0" applyAlignment="0" applyProtection="0"/>
    <xf numFmtId="0" fontId="15" fillId="27" borderId="0" applyNumberFormat="0" applyBorder="0" applyAlignment="0" applyProtection="0"/>
    <xf numFmtId="0" fontId="36" fillId="4" borderId="0" applyNumberFormat="0" applyBorder="0" applyAlignment="0" applyProtection="0"/>
    <xf numFmtId="0" fontId="15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3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0" applyNumberFormat="0" applyAlignment="0" applyProtection="0"/>
    <xf numFmtId="0" fontId="57" fillId="53" borderId="11" applyNumberFormat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2" applyNumberFormat="0" applyFill="0" applyAlignment="0" applyProtection="0"/>
    <xf numFmtId="0" fontId="61" fillId="0" borderId="13" applyNumberFormat="0" applyFill="0" applyAlignment="0" applyProtection="0"/>
    <xf numFmtId="0" fontId="62" fillId="0" borderId="1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0" applyNumberFormat="0" applyAlignment="0" applyProtection="0"/>
    <xf numFmtId="0" fontId="64" fillId="0" borderId="1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9" fillId="0" borderId="0"/>
    <xf numFmtId="0" fontId="13" fillId="0" borderId="0"/>
    <xf numFmtId="0" fontId="13" fillId="0" borderId="0"/>
    <xf numFmtId="0" fontId="17" fillId="55" borderId="16" applyNumberFormat="0" applyFont="0" applyAlignment="0" applyProtection="0"/>
    <xf numFmtId="0" fontId="66" fillId="52" borderId="1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3" fillId="0" borderId="0"/>
    <xf numFmtId="0" fontId="9" fillId="0" borderId="0"/>
    <xf numFmtId="0" fontId="16" fillId="0" borderId="0">
      <alignment horizontal="left" vertical="top" wrapText="1"/>
    </xf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8" fillId="0" borderId="0"/>
    <xf numFmtId="164" fontId="18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52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4" fillId="0" borderId="0" applyNumberForma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4" applyNumberFormat="0" applyAlignment="0" applyProtection="0"/>
    <xf numFmtId="0" fontId="26" fillId="7" borderId="5" applyNumberFormat="0" applyAlignment="0" applyProtection="0"/>
    <xf numFmtId="0" fontId="27" fillId="7" borderId="4" applyNumberFormat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29" fillId="8" borderId="7" applyNumberFormat="0" applyAlignment="0" applyProtection="0"/>
    <xf numFmtId="0" fontId="24" fillId="5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73" fillId="0" borderId="0"/>
    <xf numFmtId="0" fontId="30" fillId="0" borderId="0" applyNumberFormat="0" applyFill="0" applyBorder="0" applyAlignment="0" applyProtection="0"/>
    <xf numFmtId="0" fontId="22" fillId="3" borderId="0" applyNumberFormat="0" applyBorder="0" applyAlignment="0" applyProtection="0"/>
    <xf numFmtId="43" fontId="17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13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3" fillId="4" borderId="0" applyNumberFormat="0" applyBorder="0" applyAlignment="0" applyProtection="0"/>
    <xf numFmtId="0" fontId="56" fillId="52" borderId="10" applyNumberFormat="0" applyAlignment="0" applyProtection="0"/>
    <xf numFmtId="0" fontId="56" fillId="52" borderId="10" applyNumberFormat="0" applyAlignment="0" applyProtection="0"/>
    <xf numFmtId="0" fontId="27" fillId="7" borderId="4" applyNumberFormat="0" applyAlignment="0" applyProtection="0"/>
    <xf numFmtId="0" fontId="29" fillId="8" borderId="7" applyNumberFormat="0" applyAlignment="0" applyProtection="0"/>
    <xf numFmtId="43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63" fillId="42" borderId="10" applyNumberFormat="0" applyAlignment="0" applyProtection="0"/>
    <xf numFmtId="0" fontId="63" fillId="42" borderId="10" applyNumberFormat="0" applyAlignment="0" applyProtection="0"/>
    <xf numFmtId="0" fontId="25" fillId="6" borderId="4" applyNumberFormat="0" applyAlignment="0" applyProtection="0"/>
    <xf numFmtId="0" fontId="28" fillId="0" borderId="6" applyNumberFormat="0" applyFill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6" fillId="0" borderId="0">
      <alignment horizontal="left" vertical="top" wrapText="1"/>
    </xf>
    <xf numFmtId="1" fontId="71" fillId="0" borderId="0"/>
    <xf numFmtId="0" fontId="13" fillId="0" borderId="0"/>
    <xf numFmtId="0" fontId="52" fillId="0" borderId="0"/>
    <xf numFmtId="0" fontId="7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55" borderId="16" applyNumberFormat="0" applyFont="0" applyAlignment="0" applyProtection="0"/>
    <xf numFmtId="0" fontId="17" fillId="55" borderId="16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66" fillId="52" borderId="17" applyNumberFormat="0" applyAlignment="0" applyProtection="0"/>
    <xf numFmtId="0" fontId="66" fillId="52" borderId="17" applyNumberFormat="0" applyAlignment="0" applyProtection="0"/>
    <xf numFmtId="0" fontId="26" fillId="7" borderId="5" applyNumberFormat="0" applyAlignment="0" applyProtection="0"/>
    <xf numFmtId="9" fontId="1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68" fillId="0" borderId="18" applyNumberFormat="0" applyFill="0" applyAlignment="0" applyProtection="0"/>
    <xf numFmtId="0" fontId="32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44" fillId="6" borderId="4" applyNumberFormat="0" applyAlignment="0" applyProtection="0"/>
    <xf numFmtId="0" fontId="47" fillId="7" borderId="5" applyNumberFormat="0" applyAlignment="0" applyProtection="0"/>
    <xf numFmtId="0" fontId="37" fillId="7" borderId="4" applyNumberFormat="0" applyAlignment="0" applyProtection="0"/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49" fillId="0" borderId="9" applyNumberFormat="0" applyFill="0" applyAlignment="0" applyProtection="0"/>
    <xf numFmtId="0" fontId="38" fillId="8" borderId="7" applyNumberFormat="0" applyAlignment="0" applyProtection="0"/>
    <xf numFmtId="0" fontId="46" fillId="5" borderId="0" applyNumberFormat="0" applyBorder="0" applyAlignment="0" applyProtection="0"/>
    <xf numFmtId="0" fontId="5" fillId="0" borderId="0"/>
    <xf numFmtId="0" fontId="5" fillId="0" borderId="0"/>
    <xf numFmtId="0" fontId="18" fillId="0" borderId="0"/>
    <xf numFmtId="0" fontId="78" fillId="0" borderId="0"/>
    <xf numFmtId="0" fontId="17" fillId="0" borderId="0"/>
    <xf numFmtId="0" fontId="36" fillId="4" borderId="0" applyNumberFormat="0" applyBorder="0" applyAlignment="0" applyProtection="0"/>
    <xf numFmtId="0" fontId="39" fillId="0" borderId="0" applyNumberFormat="0" applyFill="0" applyBorder="0" applyAlignment="0" applyProtection="0"/>
    <xf numFmtId="0" fontId="45" fillId="0" borderId="6" applyNumberFormat="0" applyFill="0" applyAlignment="0" applyProtection="0"/>
    <xf numFmtId="0" fontId="50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40" fillId="3" borderId="0" applyNumberFormat="0" applyBorder="0" applyAlignment="0" applyProtection="0"/>
    <xf numFmtId="0" fontId="79" fillId="0" borderId="0"/>
    <xf numFmtId="0" fontId="15" fillId="0" borderId="0"/>
    <xf numFmtId="0" fontId="13" fillId="0" borderId="0"/>
    <xf numFmtId="0" fontId="15" fillId="0" borderId="0"/>
    <xf numFmtId="0" fontId="78" fillId="0" borderId="0"/>
    <xf numFmtId="165" fontId="80" fillId="0" borderId="0" applyFill="0" applyBorder="0" applyProtection="0">
      <alignment horizontal="right" vertical="top"/>
    </xf>
    <xf numFmtId="167" fontId="17" fillId="0" borderId="0" applyFont="0" applyFill="0" applyBorder="0" applyAlignment="0" applyProtection="0"/>
    <xf numFmtId="165" fontId="80" fillId="0" borderId="0" applyFill="0" applyBorder="0" applyProtection="0">
      <alignment horizontal="right" vertical="top"/>
    </xf>
    <xf numFmtId="165" fontId="89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8" fillId="0" borderId="0">
      <alignment vertical="center"/>
    </xf>
    <xf numFmtId="0" fontId="93" fillId="0" borderId="0"/>
    <xf numFmtId="174" fontId="93" fillId="0" borderId="0" applyFont="0" applyFill="0" applyBorder="0" applyAlignment="0" applyProtection="0"/>
    <xf numFmtId="165" fontId="95" fillId="0" borderId="0" applyFill="0" applyBorder="0" applyProtection="0">
      <alignment horizontal="right" vertical="top"/>
    </xf>
    <xf numFmtId="0" fontId="96" fillId="0" borderId="0"/>
    <xf numFmtId="165" fontId="91" fillId="0" borderId="0" applyFill="0" applyBorder="0" applyProtection="0">
      <alignment horizontal="right" vertical="top"/>
    </xf>
    <xf numFmtId="0" fontId="13" fillId="0" borderId="0"/>
    <xf numFmtId="0" fontId="99" fillId="0" borderId="0"/>
    <xf numFmtId="43" fontId="99" fillId="0" borderId="0" applyFont="0" applyFill="0" applyBorder="0" applyAlignment="0" applyProtection="0"/>
    <xf numFmtId="0" fontId="93" fillId="0" borderId="0"/>
    <xf numFmtId="0" fontId="107" fillId="0" borderId="0"/>
    <xf numFmtId="180" fontId="78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78" fillId="0" borderId="0" applyFont="0" applyFill="0" applyBorder="0" applyAlignment="0" applyProtection="0"/>
    <xf numFmtId="180" fontId="78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7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0" fontId="4" fillId="0" borderId="0"/>
    <xf numFmtId="43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6" fillId="52" borderId="24" applyNumberFormat="0" applyAlignment="0" applyProtection="0"/>
    <xf numFmtId="43" fontId="4" fillId="0" borderId="0" applyFont="0" applyFill="0" applyBorder="0" applyAlignment="0" applyProtection="0"/>
    <xf numFmtId="0" fontId="63" fillId="42" borderId="24" applyNumberFormat="0" applyAlignment="0" applyProtection="0"/>
    <xf numFmtId="1" fontId="71" fillId="0" borderId="0"/>
    <xf numFmtId="0" fontId="4" fillId="0" borderId="0"/>
    <xf numFmtId="0" fontId="17" fillId="55" borderId="25" applyNumberFormat="0" applyFont="0" applyAlignment="0" applyProtection="0"/>
    <xf numFmtId="0" fontId="66" fillId="52" borderId="26" applyNumberFormat="0" applyAlignment="0" applyProtection="0"/>
    <xf numFmtId="0" fontId="68" fillId="0" borderId="27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6" fillId="0" borderId="0">
      <alignment horizontal="left" vertical="top" wrapText="1"/>
    </xf>
    <xf numFmtId="0" fontId="108" fillId="0" borderId="0" applyNumberForma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09" fillId="5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24" fillId="5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3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3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3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3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3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3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08" fillId="0" borderId="0" applyNumberFormat="0" applyFill="0" applyBorder="0" applyAlignment="0" applyProtection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15" fillId="0" borderId="0"/>
    <xf numFmtId="0" fontId="73" fillId="0" borderId="0"/>
    <xf numFmtId="0" fontId="15" fillId="0" borderId="0"/>
    <xf numFmtId="0" fontId="15" fillId="0" borderId="0"/>
    <xf numFmtId="0" fontId="51" fillId="0" borderId="0"/>
    <xf numFmtId="0" fontId="111" fillId="0" borderId="0" applyNumberFormat="0" applyFill="0" applyBorder="0" applyAlignment="0" applyProtection="0"/>
    <xf numFmtId="0" fontId="2" fillId="0" borderId="0"/>
    <xf numFmtId="164" fontId="16" fillId="0" borderId="0" applyFill="0" applyBorder="0" applyProtection="0">
      <alignment horizontal="right" vertical="top"/>
    </xf>
    <xf numFmtId="0" fontId="93" fillId="0" borderId="0"/>
    <xf numFmtId="0" fontId="15" fillId="0" borderId="0"/>
    <xf numFmtId="180" fontId="17" fillId="0" borderId="0" applyFont="0" applyFill="0" applyBorder="0" applyAlignment="0" applyProtection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70">
    <xf numFmtId="0" fontId="0" fillId="0" borderId="0" xfId="0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84" fillId="0" borderId="0" xfId="0" applyFont="1" applyFill="1"/>
    <xf numFmtId="0" fontId="84" fillId="0" borderId="0" xfId="0" applyFont="1" applyFill="1" applyAlignment="1">
      <alignment horizontal="right"/>
    </xf>
    <xf numFmtId="0" fontId="84" fillId="0" borderId="0" xfId="0" applyFont="1" applyBorder="1" applyAlignment="1">
      <alignment vertical="top" wrapText="1"/>
    </xf>
    <xf numFmtId="0" fontId="84" fillId="0" borderId="0" xfId="0" applyFont="1" applyBorder="1" applyAlignment="1">
      <alignment horizontal="left" vertical="top" wrapText="1"/>
    </xf>
    <xf numFmtId="0" fontId="84" fillId="0" borderId="0" xfId="0" applyFont="1" applyAlignment="1">
      <alignment horizontal="right"/>
    </xf>
    <xf numFmtId="0" fontId="84" fillId="2" borderId="0" xfId="0" applyFont="1" applyFill="1"/>
    <xf numFmtId="43" fontId="87" fillId="2" borderId="0" xfId="262" applyFont="1" applyFill="1" applyAlignment="1">
      <alignment horizontal="center" wrapText="1"/>
    </xf>
    <xf numFmtId="166" fontId="84" fillId="2" borderId="0" xfId="262" applyNumberFormat="1" applyFont="1" applyFill="1" applyAlignment="1">
      <alignment horizontal="right"/>
    </xf>
    <xf numFmtId="0" fontId="84" fillId="0" borderId="19" xfId="0" applyFont="1" applyBorder="1" applyAlignment="1">
      <alignment horizontal="center" vertical="center" wrapText="1"/>
    </xf>
    <xf numFmtId="166" fontId="87" fillId="2" borderId="19" xfId="262" applyNumberFormat="1" applyFont="1" applyFill="1" applyBorder="1" applyAlignment="1">
      <alignment horizontal="center" vertical="center"/>
    </xf>
    <xf numFmtId="43" fontId="87" fillId="2" borderId="19" xfId="262" applyFont="1" applyFill="1" applyBorder="1" applyAlignment="1">
      <alignment wrapText="1"/>
    </xf>
    <xf numFmtId="43" fontId="87" fillId="2" borderId="19" xfId="262" applyFont="1" applyFill="1" applyBorder="1" applyAlignment="1">
      <alignment vertical="center" wrapText="1"/>
    </xf>
    <xf numFmtId="43" fontId="87" fillId="2" borderId="0" xfId="262" applyFont="1" applyFill="1" applyBorder="1"/>
    <xf numFmtId="43" fontId="87" fillId="0" borderId="19" xfId="262" applyFont="1" applyFill="1" applyBorder="1" applyAlignment="1">
      <alignment vertical="center" wrapText="1"/>
    </xf>
    <xf numFmtId="43" fontId="87" fillId="0" borderId="0" xfId="262" applyFont="1" applyFill="1"/>
    <xf numFmtId="0" fontId="87" fillId="2" borderId="19" xfId="164" applyFont="1" applyFill="1" applyBorder="1" applyAlignment="1">
      <alignment vertical="center" wrapText="1"/>
    </xf>
    <xf numFmtId="0" fontId="84" fillId="0" borderId="21" xfId="0" applyFont="1" applyBorder="1" applyAlignment="1">
      <alignment horizontal="left" vertical="top" wrapText="1"/>
    </xf>
    <xf numFmtId="0" fontId="97" fillId="0" borderId="0" xfId="1052" applyFont="1"/>
    <xf numFmtId="0" fontId="98" fillId="0" borderId="0" xfId="1052" applyFont="1" applyAlignment="1">
      <alignment horizontal="left" vertical="top" wrapText="1"/>
    </xf>
    <xf numFmtId="0" fontId="87" fillId="0" borderId="0" xfId="0" applyFont="1" applyAlignment="1">
      <alignment horizontal="left" vertical="top" wrapText="1"/>
    </xf>
    <xf numFmtId="0" fontId="87" fillId="0" borderId="21" xfId="0" applyFont="1" applyBorder="1" applyAlignment="1">
      <alignment horizontal="center" vertical="center" wrapText="1"/>
    </xf>
    <xf numFmtId="0" fontId="87" fillId="0" borderId="0" xfId="0" applyFont="1"/>
    <xf numFmtId="0" fontId="84" fillId="2" borderId="0" xfId="0" applyFont="1" applyFill="1" applyAlignment="1">
      <alignment vertical="center" wrapText="1"/>
    </xf>
    <xf numFmtId="0" fontId="81" fillId="2" borderId="0" xfId="0" applyFont="1" applyFill="1" applyAlignment="1">
      <alignment vertical="center" wrapText="1"/>
    </xf>
    <xf numFmtId="0" fontId="87" fillId="2" borderId="0" xfId="0" applyFont="1" applyFill="1" applyAlignment="1">
      <alignment vertical="center" wrapText="1"/>
    </xf>
    <xf numFmtId="0" fontId="86" fillId="2" borderId="0" xfId="0" applyFont="1" applyFill="1" applyAlignment="1">
      <alignment vertical="center" wrapText="1"/>
    </xf>
    <xf numFmtId="0" fontId="84" fillId="2" borderId="21" xfId="0" applyFont="1" applyFill="1" applyBorder="1" applyAlignment="1">
      <alignment vertical="center" wrapText="1"/>
    </xf>
    <xf numFmtId="0" fontId="87" fillId="0" borderId="21" xfId="0" applyFont="1" applyBorder="1" applyAlignment="1">
      <alignment horizontal="left" vertical="top" wrapText="1"/>
    </xf>
    <xf numFmtId="0" fontId="94" fillId="0" borderId="0" xfId="0" applyFont="1" applyAlignment="1">
      <alignment horizontal="left" vertical="top" wrapText="1"/>
    </xf>
    <xf numFmtId="170" fontId="94" fillId="0" borderId="0" xfId="0" applyNumberFormat="1" applyFont="1" applyAlignment="1">
      <alignment horizontal="left" vertical="top" wrapText="1"/>
    </xf>
    <xf numFmtId="0" fontId="94" fillId="0" borderId="0" xfId="0" applyFont="1" applyAlignment="1">
      <alignment horizontal="left" vertical="top" wrapText="1"/>
    </xf>
    <xf numFmtId="0" fontId="87" fillId="2" borderId="21" xfId="0" applyFont="1" applyFill="1" applyBorder="1" applyAlignment="1">
      <alignment vertical="top" wrapText="1"/>
    </xf>
    <xf numFmtId="0" fontId="87" fillId="2" borderId="21" xfId="0" applyFont="1" applyFill="1" applyBorder="1"/>
    <xf numFmtId="0" fontId="87" fillId="2" borderId="0" xfId="0" applyFont="1" applyFill="1"/>
    <xf numFmtId="0" fontId="84" fillId="2" borderId="21" xfId="0" applyFont="1" applyFill="1" applyBorder="1" applyAlignment="1">
      <alignment horizontal="center" vertical="center" wrapText="1"/>
    </xf>
    <xf numFmtId="0" fontId="87" fillId="0" borderId="21" xfId="0" applyFont="1" applyBorder="1" applyAlignment="1">
      <alignment horizontal="center" vertical="center" wrapText="1"/>
    </xf>
    <xf numFmtId="0" fontId="92" fillId="0" borderId="0" xfId="1055" applyFont="1" applyAlignment="1">
      <alignment horizontal="left" vertical="top" wrapText="1"/>
    </xf>
    <xf numFmtId="0" fontId="88" fillId="0" borderId="21" xfId="0" applyFont="1" applyBorder="1" applyAlignment="1">
      <alignment horizontal="center" vertical="center" wrapText="1"/>
    </xf>
    <xf numFmtId="0" fontId="90" fillId="0" borderId="21" xfId="0" applyFont="1" applyBorder="1" applyAlignment="1">
      <alignment horizontal="left" vertical="top" wrapText="1"/>
    </xf>
    <xf numFmtId="0" fontId="90" fillId="0" borderId="21" xfId="0" applyFont="1" applyBorder="1" applyAlignment="1">
      <alignment horizontal="center" vertical="top" wrapText="1"/>
    </xf>
    <xf numFmtId="0" fontId="87" fillId="2" borderId="0" xfId="0" applyFont="1" applyFill="1" applyAlignment="1">
      <alignment wrapText="1"/>
    </xf>
    <xf numFmtId="0" fontId="87" fillId="2" borderId="0" xfId="0" applyFont="1" applyFill="1" applyAlignment="1">
      <alignment horizontal="center" wrapText="1"/>
    </xf>
    <xf numFmtId="0" fontId="87" fillId="2" borderId="0" xfId="0" applyFont="1" applyFill="1" applyAlignment="1">
      <alignment horizontal="right" wrapText="1"/>
    </xf>
    <xf numFmtId="0" fontId="87" fillId="2" borderId="19" xfId="0" applyFont="1" applyFill="1" applyBorder="1"/>
    <xf numFmtId="0" fontId="87" fillId="2" borderId="19" xfId="0" applyFont="1" applyFill="1" applyBorder="1" applyAlignment="1">
      <alignment horizontal="center" vertical="center" wrapText="1"/>
    </xf>
    <xf numFmtId="49" fontId="87" fillId="2" borderId="19" xfId="1048" applyNumberFormat="1" applyFont="1" applyFill="1" applyBorder="1" applyAlignment="1">
      <alignment horizontal="left" vertical="center" wrapText="1"/>
    </xf>
    <xf numFmtId="171" fontId="87" fillId="2" borderId="0" xfId="0" applyNumberFormat="1" applyFont="1" applyFill="1"/>
    <xf numFmtId="172" fontId="87" fillId="2" borderId="0" xfId="1047" applyNumberFormat="1" applyFont="1" applyFill="1" applyBorder="1" applyAlignment="1">
      <alignment horizontal="center" wrapText="1"/>
    </xf>
    <xf numFmtId="172" fontId="87" fillId="2" borderId="0" xfId="0" applyNumberFormat="1" applyFont="1" applyFill="1"/>
    <xf numFmtId="170" fontId="87" fillId="2" borderId="19" xfId="1047" applyNumberFormat="1" applyFont="1" applyFill="1" applyBorder="1" applyAlignment="1">
      <alignment horizontal="right" vertical="center" wrapText="1"/>
    </xf>
    <xf numFmtId="165" fontId="87" fillId="2" borderId="0" xfId="0" applyNumberFormat="1" applyFont="1" applyFill="1"/>
    <xf numFmtId="43" fontId="87" fillId="2" borderId="0" xfId="1047" applyFont="1" applyFill="1"/>
    <xf numFmtId="173" fontId="87" fillId="2" borderId="0" xfId="0" applyNumberFormat="1" applyFont="1" applyFill="1"/>
    <xf numFmtId="166" fontId="87" fillId="2" borderId="0" xfId="0" applyNumberFormat="1" applyFont="1" applyFill="1"/>
    <xf numFmtId="0" fontId="87" fillId="0" borderId="21" xfId="1052" applyFont="1" applyBorder="1" applyAlignment="1">
      <alignment horizontal="left" vertical="top" wrapText="1"/>
    </xf>
    <xf numFmtId="0" fontId="87" fillId="0" borderId="21" xfId="0" applyFont="1" applyBorder="1"/>
    <xf numFmtId="0" fontId="87" fillId="0" borderId="21" xfId="0" applyFont="1" applyFill="1" applyBorder="1" applyAlignment="1">
      <alignment horizontal="left" vertical="center" wrapText="1"/>
    </xf>
    <xf numFmtId="0" fontId="87" fillId="0" borderId="21" xfId="0" applyFont="1" applyFill="1" applyBorder="1" applyAlignment="1">
      <alignment horizontal="right" vertical="center" wrapText="1"/>
    </xf>
    <xf numFmtId="0" fontId="87" fillId="0" borderId="21" xfId="0" applyFont="1" applyBorder="1" applyAlignment="1">
      <alignment vertical="center"/>
    </xf>
    <xf numFmtId="0" fontId="87" fillId="0" borderId="21" xfId="0" applyFont="1" applyBorder="1" applyAlignment="1">
      <alignment horizontal="left" vertical="top" wrapText="1"/>
    </xf>
    <xf numFmtId="0" fontId="87" fillId="0" borderId="21" xfId="1055" applyFont="1" applyBorder="1" applyAlignment="1">
      <alignment horizontal="left" vertical="top" wrapText="1"/>
    </xf>
    <xf numFmtId="0" fontId="87" fillId="0" borderId="21" xfId="0" applyFont="1" applyBorder="1" applyAlignment="1">
      <alignment horizontal="left" vertical="center" wrapText="1"/>
    </xf>
    <xf numFmtId="0" fontId="101" fillId="0" borderId="21" xfId="0" applyFont="1" applyBorder="1" applyAlignment="1">
      <alignment horizontal="right" vertical="center" wrapText="1"/>
    </xf>
    <xf numFmtId="37" fontId="87" fillId="0" borderId="21" xfId="1051" applyNumberFormat="1" applyFont="1" applyBorder="1" applyAlignment="1">
      <alignment horizontal="right" vertical="center"/>
    </xf>
    <xf numFmtId="0" fontId="87" fillId="0" borderId="21" xfId="0" applyFont="1" applyBorder="1" applyAlignment="1">
      <alignment horizontal="left" vertical="top"/>
    </xf>
    <xf numFmtId="0" fontId="87" fillId="2" borderId="21" xfId="0" applyFont="1" applyFill="1" applyBorder="1" applyAlignment="1">
      <alignment horizontal="center" vertical="center" wrapText="1"/>
    </xf>
    <xf numFmtId="43" fontId="87" fillId="2" borderId="21" xfId="1047" applyFont="1" applyFill="1" applyBorder="1" applyAlignment="1">
      <alignment vertical="center" wrapText="1"/>
    </xf>
    <xf numFmtId="165" fontId="87" fillId="0" borderId="21" xfId="1051" applyFont="1" applyBorder="1" applyAlignment="1">
      <alignment horizontal="right" vertical="center"/>
    </xf>
    <xf numFmtId="0" fontId="87" fillId="0" borderId="21" xfId="0" applyFont="1" applyBorder="1" applyAlignment="1">
      <alignment vertical="top" wrapText="1"/>
    </xf>
    <xf numFmtId="0" fontId="90" fillId="0" borderId="21" xfId="0" applyFont="1" applyBorder="1" applyAlignment="1">
      <alignment vertical="top" wrapText="1"/>
    </xf>
    <xf numFmtId="165" fontId="87" fillId="0" borderId="21" xfId="1043" applyFont="1" applyFill="1" applyBorder="1" applyAlignment="1">
      <alignment horizontal="right" vertical="center"/>
    </xf>
    <xf numFmtId="0" fontId="87" fillId="0" borderId="0" xfId="1049" applyFont="1" applyAlignment="1">
      <alignment horizontal="left" vertical="top" wrapText="1"/>
    </xf>
    <xf numFmtId="0" fontId="87" fillId="56" borderId="0" xfId="1049" applyFont="1" applyFill="1"/>
    <xf numFmtId="0" fontId="87" fillId="56" borderId="0" xfId="1049" applyFont="1" applyFill="1" applyAlignment="1">
      <alignment horizontal="left"/>
    </xf>
    <xf numFmtId="0" fontId="87" fillId="56" borderId="0" xfId="1049" applyFont="1" applyFill="1" applyAlignment="1">
      <alignment horizontal="center"/>
    </xf>
    <xf numFmtId="0" fontId="87" fillId="0" borderId="0" xfId="1049" applyFont="1"/>
    <xf numFmtId="176" fontId="87" fillId="56" borderId="0" xfId="1050" applyNumberFormat="1" applyFont="1" applyFill="1" applyBorder="1" applyAlignment="1" applyProtection="1">
      <alignment vertical="center" wrapText="1"/>
    </xf>
    <xf numFmtId="0" fontId="87" fillId="0" borderId="0" xfId="1055" applyFont="1" applyAlignment="1">
      <alignment horizontal="left" vertical="top" wrapText="1"/>
    </xf>
    <xf numFmtId="0" fontId="87" fillId="59" borderId="0" xfId="0" applyFont="1" applyFill="1" applyAlignment="1">
      <alignment horizontal="left" vertical="top" wrapText="1"/>
    </xf>
    <xf numFmtId="0" fontId="87" fillId="0" borderId="21" xfId="1049" applyFont="1" applyBorder="1" applyAlignment="1">
      <alignment horizontal="center" vertical="center" wrapText="1"/>
    </xf>
    <xf numFmtId="0" fontId="87" fillId="0" borderId="21" xfId="1049" applyFont="1" applyBorder="1" applyAlignment="1">
      <alignment horizontal="left" vertical="top" wrapText="1"/>
    </xf>
    <xf numFmtId="175" fontId="87" fillId="0" borderId="21" xfId="1056" applyNumberFormat="1" applyFont="1" applyBorder="1" applyAlignment="1">
      <alignment horizontal="right" vertical="center" wrapText="1"/>
    </xf>
    <xf numFmtId="175" fontId="86" fillId="58" borderId="21" xfId="1056" applyNumberFormat="1" applyFont="1" applyFill="1" applyBorder="1" applyAlignment="1">
      <alignment horizontal="right" vertical="center" wrapText="1"/>
    </xf>
    <xf numFmtId="165" fontId="86" fillId="58" borderId="21" xfId="1051" applyFont="1" applyFill="1" applyBorder="1" applyAlignment="1">
      <alignment horizontal="right" vertical="center"/>
    </xf>
    <xf numFmtId="0" fontId="86" fillId="58" borderId="21" xfId="0" applyFont="1" applyFill="1" applyBorder="1" applyAlignment="1">
      <alignment horizontal="left" vertical="top"/>
    </xf>
    <xf numFmtId="0" fontId="87" fillId="2" borderId="21" xfId="0" applyFont="1" applyFill="1" applyBorder="1" applyAlignment="1">
      <alignment vertical="center" wrapText="1"/>
    </xf>
    <xf numFmtId="0" fontId="87" fillId="0" borderId="21" xfId="0" applyFont="1" applyBorder="1" applyAlignment="1">
      <alignment horizontal="right" vertical="center" wrapText="1"/>
    </xf>
    <xf numFmtId="0" fontId="87" fillId="2" borderId="0" xfId="1049" applyFont="1" applyFill="1" applyAlignment="1">
      <alignment horizontal="left" vertical="top" wrapText="1"/>
    </xf>
    <xf numFmtId="0" fontId="87" fillId="2" borderId="0" xfId="1049" applyFont="1" applyFill="1"/>
    <xf numFmtId="0" fontId="87" fillId="2" borderId="0" xfId="0" applyFont="1" applyFill="1" applyAlignment="1">
      <alignment horizontal="left" vertical="top" wrapText="1"/>
    </xf>
    <xf numFmtId="165" fontId="87" fillId="2" borderId="0" xfId="0" applyNumberFormat="1" applyFont="1" applyFill="1" applyAlignment="1">
      <alignment horizontal="left" vertical="top" wrapText="1"/>
    </xf>
    <xf numFmtId="170" fontId="87" fillId="2" borderId="0" xfId="0" applyNumberFormat="1" applyFont="1" applyFill="1" applyAlignment="1">
      <alignment horizontal="left" vertical="top" wrapText="1"/>
    </xf>
    <xf numFmtId="0" fontId="87" fillId="2" borderId="0" xfId="1055" applyFont="1" applyFill="1" applyAlignment="1">
      <alignment horizontal="left" vertical="top" wrapText="1"/>
    </xf>
    <xf numFmtId="0" fontId="87" fillId="0" borderId="21" xfId="0" applyFont="1" applyBorder="1" applyAlignment="1">
      <alignment horizontal="center" vertical="center" wrapText="1"/>
    </xf>
    <xf numFmtId="0" fontId="87" fillId="0" borderId="21" xfId="0" applyFont="1" applyBorder="1" applyAlignment="1">
      <alignment horizontal="left" vertical="top" wrapText="1"/>
    </xf>
    <xf numFmtId="0" fontId="84" fillId="0" borderId="21" xfId="0" applyFont="1" applyBorder="1" applyAlignment="1">
      <alignment horizontal="center" vertical="center" wrapText="1"/>
    </xf>
    <xf numFmtId="0" fontId="102" fillId="0" borderId="21" xfId="0" applyFont="1" applyFill="1" applyBorder="1" applyAlignment="1">
      <alignment horizontal="center" vertical="center" wrapText="1"/>
    </xf>
    <xf numFmtId="178" fontId="102" fillId="0" borderId="21" xfId="0" applyNumberFormat="1" applyFont="1" applyFill="1" applyBorder="1" applyAlignment="1">
      <alignment horizontal="center" vertical="center" wrapText="1"/>
    </xf>
    <xf numFmtId="178" fontId="103" fillId="0" borderId="21" xfId="0" applyNumberFormat="1" applyFont="1" applyFill="1" applyBorder="1" applyAlignment="1">
      <alignment horizontal="center" vertical="center"/>
    </xf>
    <xf numFmtId="0" fontId="104" fillId="0" borderId="21" xfId="95" applyFont="1" applyFill="1" applyBorder="1" applyAlignment="1">
      <alignment horizontal="left" vertical="center" wrapText="1"/>
    </xf>
    <xf numFmtId="178" fontId="105" fillId="0" borderId="21" xfId="0" applyNumberFormat="1" applyFont="1" applyFill="1" applyBorder="1" applyAlignment="1">
      <alignment horizontal="center" vertical="center"/>
    </xf>
    <xf numFmtId="0" fontId="102" fillId="0" borderId="21" xfId="207" applyFont="1" applyFill="1" applyBorder="1" applyAlignment="1">
      <alignment vertical="center" wrapText="1"/>
    </xf>
    <xf numFmtId="0" fontId="102" fillId="0" borderId="21" xfId="0" applyFont="1" applyFill="1" applyBorder="1" applyAlignment="1">
      <alignment vertical="center"/>
    </xf>
    <xf numFmtId="0" fontId="102" fillId="0" borderId="21" xfId="0" applyFont="1" applyFill="1" applyBorder="1" applyAlignment="1">
      <alignment horizontal="left" vertical="top" wrapText="1"/>
    </xf>
    <xf numFmtId="0" fontId="102" fillId="0" borderId="21" xfId="0" applyFont="1" applyFill="1" applyBorder="1" applyAlignment="1">
      <alignment horizontal="left" vertical="center" wrapText="1"/>
    </xf>
    <xf numFmtId="0" fontId="86" fillId="0" borderId="19" xfId="0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0" fontId="87" fillId="2" borderId="21" xfId="95" applyFont="1" applyFill="1" applyBorder="1" applyAlignment="1">
      <alignment horizontal="center" vertical="center" wrapText="1"/>
    </xf>
    <xf numFmtId="0" fontId="90" fillId="2" borderId="23" xfId="95" applyFont="1" applyFill="1" applyBorder="1" applyAlignment="1">
      <alignment horizontal="left" vertical="center" wrapText="1"/>
    </xf>
    <xf numFmtId="0" fontId="87" fillId="2" borderId="23" xfId="207" applyFont="1" applyFill="1" applyBorder="1" applyAlignment="1">
      <alignment vertical="center" wrapText="1"/>
    </xf>
    <xf numFmtId="43" fontId="87" fillId="2" borderId="21" xfId="95" applyNumberFormat="1" applyFont="1" applyFill="1" applyBorder="1" applyAlignment="1">
      <alignment vertical="center" wrapText="1"/>
    </xf>
    <xf numFmtId="177" fontId="87" fillId="0" borderId="21" xfId="95" applyNumberFormat="1" applyFont="1" applyFill="1" applyBorder="1" applyAlignment="1">
      <alignment vertical="center" wrapText="1"/>
    </xf>
    <xf numFmtId="43" fontId="87" fillId="0" borderId="21" xfId="95" applyNumberFormat="1" applyFont="1" applyFill="1" applyBorder="1" applyAlignment="1">
      <alignment vertical="center" wrapText="1"/>
    </xf>
    <xf numFmtId="0" fontId="90" fillId="2" borderId="21" xfId="95" applyFont="1" applyFill="1" applyBorder="1" applyAlignment="1">
      <alignment horizontal="left" vertical="center" wrapText="1"/>
    </xf>
    <xf numFmtId="0" fontId="87" fillId="0" borderId="21" xfId="0" applyFont="1" applyFill="1" applyBorder="1" applyAlignment="1">
      <alignment vertical="center" wrapText="1"/>
    </xf>
    <xf numFmtId="0" fontId="82" fillId="0" borderId="0" xfId="0" applyFont="1" applyAlignment="1">
      <alignment horizontal="left" vertical="top" wrapText="1"/>
    </xf>
    <xf numFmtId="0" fontId="106" fillId="0" borderId="21" xfId="0" applyFont="1" applyBorder="1" applyAlignment="1">
      <alignment horizontal="left" vertical="top" wrapText="1"/>
    </xf>
    <xf numFmtId="165" fontId="80" fillId="0" borderId="0" xfId="1043" applyNumberFormat="1" applyFont="1" applyBorder="1" applyAlignment="1">
      <alignment horizontal="right" vertical="top"/>
    </xf>
    <xf numFmtId="165" fontId="86" fillId="0" borderId="0" xfId="1045" applyNumberFormat="1" applyFont="1" applyBorder="1" applyAlignment="1">
      <alignment horizontal="right" vertical="top"/>
    </xf>
    <xf numFmtId="179" fontId="84" fillId="0" borderId="0" xfId="0" applyNumberFormat="1" applyFont="1" applyBorder="1" applyAlignment="1">
      <alignment horizontal="left" vertical="top" wrapText="1"/>
    </xf>
    <xf numFmtId="0" fontId="81" fillId="0" borderId="0" xfId="0" applyFont="1" applyFill="1" applyAlignment="1">
      <alignment horizontal="center" wrapText="1"/>
    </xf>
    <xf numFmtId="166" fontId="92" fillId="2" borderId="28" xfId="1058" applyNumberFormat="1" applyFont="1" applyFill="1" applyBorder="1" applyAlignment="1">
      <alignment horizontal="center" vertical="center" wrapText="1"/>
    </xf>
    <xf numFmtId="0" fontId="90" fillId="0" borderId="29" xfId="0" applyFont="1" applyBorder="1" applyAlignment="1">
      <alignment horizontal="left" vertical="top" wrapText="1"/>
    </xf>
    <xf numFmtId="170" fontId="84" fillId="0" borderId="0" xfId="0" applyNumberFormat="1" applyFont="1" applyBorder="1" applyAlignment="1">
      <alignment horizontal="left" vertical="top" wrapText="1"/>
    </xf>
    <xf numFmtId="0" fontId="87" fillId="0" borderId="21" xfId="0" applyFont="1" applyBorder="1" applyAlignment="1">
      <alignment horizontal="left" vertical="center" wrapText="1"/>
    </xf>
    <xf numFmtId="170" fontId="87" fillId="0" borderId="0" xfId="0" applyNumberFormat="1" applyFont="1" applyAlignment="1">
      <alignment horizontal="left" vertical="top" wrapText="1"/>
    </xf>
    <xf numFmtId="43" fontId="87" fillId="2" borderId="0" xfId="1049" applyNumberFormat="1" applyFont="1" applyFill="1" applyAlignment="1">
      <alignment horizontal="left" vertical="top" wrapText="1"/>
    </xf>
    <xf numFmtId="165" fontId="87" fillId="0" borderId="21" xfId="1053" applyNumberFormat="1" applyFont="1" applyBorder="1" applyAlignment="1">
      <alignment horizontal="right" vertical="center"/>
    </xf>
    <xf numFmtId="165" fontId="87" fillId="0" borderId="21" xfId="1051" applyNumberFormat="1" applyFont="1" applyBorder="1" applyAlignment="1">
      <alignment horizontal="right" vertical="center"/>
    </xf>
    <xf numFmtId="165" fontId="87" fillId="0" borderId="21" xfId="6" applyFont="1" applyFill="1" applyBorder="1" applyAlignment="1">
      <alignment horizontal="right" vertical="center" wrapText="1"/>
    </xf>
    <xf numFmtId="170" fontId="87" fillId="2" borderId="21" xfId="95" applyNumberFormat="1" applyFont="1" applyFill="1" applyBorder="1" applyAlignment="1">
      <alignment horizontal="right" vertical="center" wrapText="1"/>
    </xf>
    <xf numFmtId="43" fontId="87" fillId="2" borderId="21" xfId="1047" applyFont="1" applyFill="1" applyBorder="1" applyAlignment="1">
      <alignment horizontal="right" vertical="center" wrapText="1"/>
    </xf>
    <xf numFmtId="43" fontId="84" fillId="2" borderId="21" xfId="1047" applyFont="1" applyFill="1" applyBorder="1" applyAlignment="1">
      <alignment horizontal="right" vertical="center" wrapText="1"/>
    </xf>
    <xf numFmtId="0" fontId="87" fillId="0" borderId="21" xfId="0" applyFont="1" applyBorder="1" applyAlignment="1">
      <alignment horizontal="left" vertical="top" wrapText="1"/>
    </xf>
    <xf numFmtId="0" fontId="87" fillId="0" borderId="21" xfId="0" applyFont="1" applyBorder="1" applyAlignment="1">
      <alignment horizontal="left" vertical="top"/>
    </xf>
    <xf numFmtId="170" fontId="84" fillId="0" borderId="0" xfId="0" applyNumberFormat="1" applyFont="1" applyAlignment="1">
      <alignment horizontal="left" vertical="top" wrapText="1"/>
    </xf>
    <xf numFmtId="0" fontId="87" fillId="0" borderId="29" xfId="0" applyFont="1" applyBorder="1" applyAlignment="1">
      <alignment horizontal="left" vertical="top"/>
    </xf>
    <xf numFmtId="0" fontId="87" fillId="0" borderId="29" xfId="0" applyFont="1" applyBorder="1" applyAlignment="1">
      <alignment horizontal="left" vertical="top" wrapText="1"/>
    </xf>
    <xf numFmtId="0" fontId="87" fillId="0" borderId="0" xfId="1052" applyFont="1" applyAlignment="1">
      <alignment horizontal="center" vertical="center" wrapText="1"/>
    </xf>
    <xf numFmtId="0" fontId="87" fillId="0" borderId="21" xfId="0" applyFont="1" applyBorder="1" applyAlignment="1">
      <alignment horizontal="center" vertical="center" wrapText="1"/>
    </xf>
    <xf numFmtId="176" fontId="87" fillId="56" borderId="0" xfId="1050" applyNumberFormat="1" applyFont="1" applyFill="1" applyBorder="1" applyAlignment="1" applyProtection="1">
      <alignment horizontal="right" vertical="center" wrapText="1"/>
    </xf>
    <xf numFmtId="0" fontId="87" fillId="0" borderId="21" xfId="1049" applyFont="1" applyBorder="1" applyAlignment="1">
      <alignment horizontal="center" vertical="center" wrapText="1"/>
    </xf>
    <xf numFmtId="0" fontId="84" fillId="2" borderId="0" xfId="0" applyFont="1" applyFill="1" applyAlignment="1">
      <alignment horizontal="left" vertical="top" wrapText="1"/>
    </xf>
    <xf numFmtId="0" fontId="84" fillId="2" borderId="21" xfId="0" applyFont="1" applyFill="1" applyBorder="1" applyAlignment="1">
      <alignment horizontal="left" vertical="top" wrapText="1"/>
    </xf>
    <xf numFmtId="0" fontId="86" fillId="2" borderId="21" xfId="0" applyFont="1" applyFill="1" applyBorder="1" applyAlignment="1">
      <alignment horizontal="center" vertical="center" wrapText="1"/>
    </xf>
    <xf numFmtId="170" fontId="84" fillId="2" borderId="0" xfId="0" applyNumberFormat="1" applyFont="1" applyFill="1" applyAlignment="1">
      <alignment horizontal="left" vertical="top" wrapText="1"/>
    </xf>
    <xf numFmtId="0" fontId="88" fillId="2" borderId="21" xfId="0" applyFont="1" applyFill="1" applyBorder="1" applyAlignment="1">
      <alignment horizontal="center" vertical="center" wrapText="1"/>
    </xf>
    <xf numFmtId="0" fontId="84" fillId="2" borderId="21" xfId="0" applyFont="1" applyFill="1" applyBorder="1" applyAlignment="1">
      <alignment horizontal="center" vertical="top" wrapText="1"/>
    </xf>
    <xf numFmtId="170" fontId="74" fillId="2" borderId="0" xfId="0" applyNumberFormat="1" applyFont="1" applyFill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90" fillId="2" borderId="21" xfId="0" applyFont="1" applyFill="1" applyBorder="1" applyAlignment="1">
      <alignment horizontal="center" vertical="top" wrapText="1"/>
    </xf>
    <xf numFmtId="0" fontId="90" fillId="2" borderId="21" xfId="0" applyFont="1" applyFill="1" applyBorder="1" applyAlignment="1">
      <alignment horizontal="left" vertical="top" wrapText="1"/>
    </xf>
    <xf numFmtId="0" fontId="87" fillId="2" borderId="0" xfId="0" applyFont="1" applyFill="1" applyBorder="1" applyAlignment="1">
      <alignment horizontal="left" vertical="top" wrapText="1"/>
    </xf>
    <xf numFmtId="0" fontId="84" fillId="2" borderId="0" xfId="0" applyFont="1" applyFill="1" applyBorder="1" applyAlignment="1">
      <alignment horizontal="left" vertical="top" wrapText="1"/>
    </xf>
    <xf numFmtId="181" fontId="87" fillId="0" borderId="0" xfId="0" applyNumberFormat="1" applyFont="1" applyAlignment="1">
      <alignment horizontal="left" vertical="top" wrapText="1"/>
    </xf>
    <xf numFmtId="0" fontId="87" fillId="0" borderId="0" xfId="1049" applyFont="1" applyAlignment="1">
      <alignment horizontal="right" vertical="center" wrapText="1"/>
    </xf>
    <xf numFmtId="0" fontId="87" fillId="0" borderId="21" xfId="1049" applyFont="1" applyBorder="1" applyAlignment="1">
      <alignment horizontal="right" vertical="center" wrapText="1"/>
    </xf>
    <xf numFmtId="170" fontId="86" fillId="58" borderId="21" xfId="95" applyNumberFormat="1" applyFont="1" applyFill="1" applyBorder="1" applyAlignment="1">
      <alignment horizontal="right" vertical="center" wrapText="1"/>
    </xf>
    <xf numFmtId="0" fontId="87" fillId="2" borderId="21" xfId="0" applyFont="1" applyFill="1" applyBorder="1" applyAlignment="1">
      <alignment horizontal="right" vertical="center" wrapText="1"/>
    </xf>
    <xf numFmtId="37" fontId="87" fillId="2" borderId="21" xfId="0" applyNumberFormat="1" applyFont="1" applyFill="1" applyBorder="1" applyAlignment="1">
      <alignment horizontal="right" vertical="center" wrapText="1"/>
    </xf>
    <xf numFmtId="165" fontId="87" fillId="0" borderId="21" xfId="1053" applyFont="1" applyFill="1" applyBorder="1" applyAlignment="1">
      <alignment horizontal="right" vertical="center"/>
    </xf>
    <xf numFmtId="165" fontId="87" fillId="0" borderId="21" xfId="1053" applyFont="1" applyBorder="1" applyAlignment="1">
      <alignment horizontal="right" vertical="center"/>
    </xf>
    <xf numFmtId="0" fontId="87" fillId="0" borderId="21" xfId="0" applyFont="1" applyBorder="1" applyAlignment="1">
      <alignment horizontal="right" vertical="center"/>
    </xf>
    <xf numFmtId="0" fontId="87" fillId="0" borderId="21" xfId="0" applyFont="1" applyFill="1" applyBorder="1" applyAlignment="1">
      <alignment horizontal="right" vertical="center"/>
    </xf>
    <xf numFmtId="171" fontId="87" fillId="2" borderId="21" xfId="0" applyNumberFormat="1" applyFont="1" applyFill="1" applyBorder="1" applyAlignment="1">
      <alignment horizontal="right" vertical="center" wrapText="1"/>
    </xf>
    <xf numFmtId="0" fontId="87" fillId="0" borderId="21" xfId="1055" applyFont="1" applyBorder="1" applyAlignment="1">
      <alignment horizontal="right" vertical="center" wrapText="1"/>
    </xf>
    <xf numFmtId="165" fontId="86" fillId="58" borderId="21" xfId="1043" applyFont="1" applyFill="1" applyBorder="1" applyAlignment="1">
      <alignment horizontal="right" vertical="center"/>
    </xf>
    <xf numFmtId="165" fontId="86" fillId="58" borderId="21" xfId="1053" applyNumberFormat="1" applyFont="1" applyFill="1" applyBorder="1" applyAlignment="1">
      <alignment horizontal="right" vertical="center"/>
    </xf>
    <xf numFmtId="170" fontId="86" fillId="58" borderId="21" xfId="0" applyNumberFormat="1" applyFont="1" applyFill="1" applyBorder="1" applyAlignment="1">
      <alignment horizontal="right" vertical="center"/>
    </xf>
    <xf numFmtId="170" fontId="87" fillId="0" borderId="21" xfId="0" applyNumberFormat="1" applyFont="1" applyBorder="1" applyAlignment="1">
      <alignment horizontal="right" vertical="center"/>
    </xf>
    <xf numFmtId="177" fontId="87" fillId="0" borderId="21" xfId="1051" applyNumberFormat="1" applyFont="1" applyBorder="1" applyAlignment="1">
      <alignment horizontal="right" vertical="center"/>
    </xf>
    <xf numFmtId="0" fontId="87" fillId="0" borderId="29" xfId="0" applyFont="1" applyBorder="1" applyAlignment="1">
      <alignment horizontal="right" vertical="center" wrapText="1"/>
    </xf>
    <xf numFmtId="165" fontId="86" fillId="58" borderId="21" xfId="1043" applyNumberFormat="1" applyFont="1" applyFill="1" applyBorder="1" applyAlignment="1">
      <alignment horizontal="right" vertical="center"/>
    </xf>
    <xf numFmtId="165" fontId="87" fillId="0" borderId="21" xfId="1043" applyNumberFormat="1" applyFont="1" applyBorder="1" applyAlignment="1">
      <alignment horizontal="right" vertical="center"/>
    </xf>
    <xf numFmtId="177" fontId="86" fillId="58" borderId="21" xfId="1051" applyNumberFormat="1" applyFont="1" applyFill="1" applyBorder="1" applyAlignment="1">
      <alignment horizontal="right" vertical="center"/>
    </xf>
    <xf numFmtId="0" fontId="90" fillId="0" borderId="21" xfId="0" applyFont="1" applyBorder="1" applyAlignment="1">
      <alignment horizontal="right" vertical="center" wrapText="1"/>
    </xf>
    <xf numFmtId="170" fontId="87" fillId="0" borderId="21" xfId="0" applyNumberFormat="1" applyFont="1" applyBorder="1" applyAlignment="1">
      <alignment horizontal="right" vertical="center" wrapText="1"/>
    </xf>
    <xf numFmtId="165" fontId="85" fillId="0" borderId="21" xfId="6" applyNumberFormat="1" applyFont="1" applyBorder="1" applyAlignment="1">
      <alignment horizontal="right" vertical="center"/>
    </xf>
    <xf numFmtId="170" fontId="87" fillId="0" borderId="0" xfId="1049" applyNumberFormat="1" applyFont="1" applyAlignment="1">
      <alignment horizontal="right" vertical="center" wrapText="1"/>
    </xf>
    <xf numFmtId="0" fontId="97" fillId="0" borderId="0" xfId="1052" applyFont="1" applyAlignment="1">
      <alignment horizontal="right" vertical="center"/>
    </xf>
    <xf numFmtId="165" fontId="86" fillId="57" borderId="21" xfId="1051" applyNumberFormat="1" applyFont="1" applyFill="1" applyBorder="1" applyAlignment="1">
      <alignment horizontal="right" vertical="center"/>
    </xf>
    <xf numFmtId="0" fontId="84" fillId="2" borderId="21" xfId="0" applyFont="1" applyFill="1" applyBorder="1" applyAlignment="1">
      <alignment horizontal="right" vertical="center" wrapText="1"/>
    </xf>
    <xf numFmtId="37" fontId="84" fillId="2" borderId="21" xfId="0" applyNumberFormat="1" applyFont="1" applyFill="1" applyBorder="1" applyAlignment="1">
      <alignment horizontal="right" vertical="center" wrapText="1"/>
    </xf>
    <xf numFmtId="165" fontId="101" fillId="0" borderId="21" xfId="1053" applyNumberFormat="1" applyFont="1" applyBorder="1" applyAlignment="1">
      <alignment horizontal="right" vertical="center"/>
    </xf>
    <xf numFmtId="0" fontId="100" fillId="0" borderId="21" xfId="0" applyFont="1" applyFill="1" applyBorder="1" applyAlignment="1">
      <alignment horizontal="right" vertical="center"/>
    </xf>
    <xf numFmtId="0" fontId="81" fillId="0" borderId="0" xfId="0" applyFont="1" applyFill="1" applyAlignment="1">
      <alignment wrapText="1"/>
    </xf>
    <xf numFmtId="0" fontId="90" fillId="0" borderId="0" xfId="1052" applyFont="1" applyAlignment="1">
      <alignment horizontal="right" vertical="center"/>
    </xf>
    <xf numFmtId="0" fontId="84" fillId="0" borderId="0" xfId="0" applyFont="1" applyFill="1" applyAlignment="1">
      <alignment vertical="center" wrapText="1"/>
    </xf>
    <xf numFmtId="0" fontId="84" fillId="0" borderId="0" xfId="0" applyFont="1" applyFill="1" applyAlignment="1">
      <alignment horizontal="right" vertical="center"/>
    </xf>
    <xf numFmtId="166" fontId="110" fillId="2" borderId="0" xfId="262" applyNumberFormat="1" applyFont="1" applyFill="1" applyAlignment="1">
      <alignment horizontal="right" vertical="center"/>
    </xf>
    <xf numFmtId="166" fontId="84" fillId="0" borderId="0" xfId="1044" applyNumberFormat="1" applyFont="1" applyFill="1" applyBorder="1" applyAlignment="1">
      <alignment horizontal="center" vertical="center"/>
    </xf>
    <xf numFmtId="0" fontId="110" fillId="0" borderId="0" xfId="0" applyFont="1" applyFill="1" applyAlignment="1">
      <alignment horizontal="right"/>
    </xf>
    <xf numFmtId="0" fontId="87" fillId="2" borderId="0" xfId="1180" applyFont="1" applyFill="1"/>
    <xf numFmtId="0" fontId="87" fillId="2" borderId="0" xfId="1180" applyFont="1" applyFill="1" applyAlignment="1">
      <alignment vertical="center"/>
    </xf>
    <xf numFmtId="0" fontId="87" fillId="2" borderId="0" xfId="1180" applyFont="1" applyFill="1" applyAlignment="1">
      <alignment horizontal="center" vertical="center"/>
    </xf>
    <xf numFmtId="0" fontId="86" fillId="2" borderId="0" xfId="1180" applyFont="1" applyFill="1" applyAlignment="1">
      <alignment horizontal="center" vertical="center" wrapText="1"/>
    </xf>
    <xf numFmtId="0" fontId="87" fillId="2" borderId="31" xfId="1182" applyFont="1" applyFill="1" applyBorder="1" applyAlignment="1">
      <alignment horizontal="center" vertical="center" wrapText="1"/>
    </xf>
    <xf numFmtId="0" fontId="87" fillId="2" borderId="32" xfId="1185" applyFont="1" applyFill="1" applyBorder="1" applyAlignment="1">
      <alignment horizontal="center" vertical="center"/>
    </xf>
    <xf numFmtId="183" fontId="87" fillId="2" borderId="0" xfId="1050" applyNumberFormat="1" applyFont="1" applyFill="1" applyBorder="1" applyAlignment="1">
      <alignment horizontal="center" vertical="center"/>
    </xf>
    <xf numFmtId="0" fontId="87" fillId="2" borderId="34" xfId="1188" applyFont="1" applyFill="1" applyBorder="1" applyAlignment="1">
      <alignment horizontal="left" vertical="center" wrapText="1"/>
    </xf>
    <xf numFmtId="0" fontId="87" fillId="2" borderId="20" xfId="1188" applyFont="1" applyFill="1" applyBorder="1" applyAlignment="1">
      <alignment horizontal="left" vertical="center" wrapText="1"/>
    </xf>
    <xf numFmtId="0" fontId="87" fillId="2" borderId="20" xfId="1188" applyFont="1" applyFill="1" applyBorder="1" applyAlignment="1">
      <alignment horizontal="center" vertical="center" wrapText="1"/>
    </xf>
    <xf numFmtId="165" fontId="87" fillId="2" borderId="35" xfId="6" applyFont="1" applyFill="1" applyBorder="1" applyAlignment="1">
      <alignment horizontal="center" vertical="center"/>
    </xf>
    <xf numFmtId="184" fontId="87" fillId="2" borderId="31" xfId="6" applyNumberFormat="1" applyFont="1" applyFill="1" applyBorder="1" applyAlignment="1">
      <alignment horizontal="center" vertical="center"/>
    </xf>
    <xf numFmtId="166" fontId="87" fillId="2" borderId="34" xfId="1050" applyNumberFormat="1" applyFont="1" applyFill="1" applyBorder="1" applyAlignment="1">
      <alignment horizontal="center" vertical="center"/>
    </xf>
    <xf numFmtId="166" fontId="87" fillId="2" borderId="31" xfId="1050" applyNumberFormat="1" applyFont="1" applyFill="1" applyBorder="1" applyAlignment="1">
      <alignment horizontal="center" vertical="center" wrapText="1"/>
    </xf>
    <xf numFmtId="0" fontId="112" fillId="2" borderId="0" xfId="1181" applyFont="1" applyFill="1"/>
    <xf numFmtId="0" fontId="84" fillId="2" borderId="0" xfId="0" applyFont="1" applyFill="1" applyAlignment="1">
      <alignment horizontal="center" vertical="top" wrapText="1"/>
    </xf>
    <xf numFmtId="0" fontId="87" fillId="2" borderId="0" xfId="0" applyFont="1" applyFill="1" applyAlignment="1">
      <alignment horizontal="center" vertical="top" wrapText="1"/>
    </xf>
    <xf numFmtId="184" fontId="87" fillId="2" borderId="0" xfId="1187" applyNumberFormat="1" applyFont="1" applyFill="1" applyBorder="1" applyAlignment="1">
      <alignment horizontal="center" vertical="top"/>
    </xf>
    <xf numFmtId="0" fontId="112" fillId="2" borderId="0" xfId="1181" applyFont="1" applyFill="1" applyAlignment="1" applyProtection="1">
      <alignment horizontal="left" wrapText="1"/>
      <protection locked="0"/>
    </xf>
    <xf numFmtId="0" fontId="112" fillId="2" borderId="0" xfId="1181" applyFont="1" applyFill="1" applyProtection="1">
      <protection locked="0"/>
    </xf>
    <xf numFmtId="0" fontId="112" fillId="2" borderId="0" xfId="1181" applyFont="1" applyFill="1" applyAlignment="1" applyProtection="1">
      <alignment horizontal="center"/>
      <protection locked="0"/>
    </xf>
    <xf numFmtId="0" fontId="100" fillId="2" borderId="31" xfId="0" applyFont="1" applyFill="1" applyBorder="1" applyAlignment="1">
      <alignment horizontal="left" vertical="center" wrapText="1"/>
    </xf>
    <xf numFmtId="0" fontId="100" fillId="2" borderId="31" xfId="0" applyFont="1" applyFill="1" applyBorder="1" applyAlignment="1">
      <alignment horizontal="center" vertical="center" wrapText="1"/>
    </xf>
    <xf numFmtId="166" fontId="84" fillId="2" borderId="31" xfId="1050" applyNumberFormat="1" applyFont="1" applyFill="1" applyBorder="1" applyAlignment="1">
      <alignment vertical="center"/>
    </xf>
    <xf numFmtId="0" fontId="112" fillId="2" borderId="0" xfId="1181" applyFont="1" applyFill="1" applyAlignment="1">
      <alignment horizontal="center"/>
    </xf>
    <xf numFmtId="166" fontId="84" fillId="2" borderId="0" xfId="0" applyNumberFormat="1" applyFont="1" applyFill="1"/>
    <xf numFmtId="0" fontId="87" fillId="2" borderId="33" xfId="207" applyFont="1" applyFill="1" applyBorder="1" applyAlignment="1" applyProtection="1">
      <alignment horizontal="left"/>
    </xf>
    <xf numFmtId="0" fontId="115" fillId="2" borderId="0" xfId="207" applyFont="1" applyFill="1"/>
    <xf numFmtId="0" fontId="90" fillId="2" borderId="23" xfId="95" applyFont="1" applyFill="1" applyBorder="1" applyAlignment="1" applyProtection="1">
      <alignment horizontal="left" vertical="center" wrapText="1"/>
    </xf>
    <xf numFmtId="170" fontId="90" fillId="2" borderId="33" xfId="1192" applyNumberFormat="1" applyFont="1" applyFill="1" applyBorder="1" applyAlignment="1" applyProtection="1">
      <alignment vertical="center"/>
    </xf>
    <xf numFmtId="166" fontId="90" fillId="2" borderId="33" xfId="1192" applyNumberFormat="1" applyFont="1" applyFill="1" applyBorder="1" applyAlignment="1" applyProtection="1">
      <alignment vertical="center"/>
    </xf>
    <xf numFmtId="0" fontId="116" fillId="2" borderId="0" xfId="207" applyFont="1" applyFill="1"/>
    <xf numFmtId="0" fontId="87" fillId="2" borderId="23" xfId="207" applyFont="1" applyFill="1" applyBorder="1" applyAlignment="1" applyProtection="1">
      <alignment vertical="center" wrapText="1"/>
    </xf>
    <xf numFmtId="170" fontId="87" fillId="2" borderId="33" xfId="1192" applyNumberFormat="1" applyFont="1" applyFill="1" applyBorder="1" applyAlignment="1" applyProtection="1">
      <alignment vertical="center"/>
    </xf>
    <xf numFmtId="166" fontId="87" fillId="2" borderId="33" xfId="1192" applyNumberFormat="1" applyFont="1" applyFill="1" applyBorder="1" applyAlignment="1" applyProtection="1">
      <alignment vertical="center"/>
    </xf>
    <xf numFmtId="0" fontId="87" fillId="2" borderId="33" xfId="207" applyFont="1" applyFill="1" applyBorder="1" applyAlignment="1" applyProtection="1">
      <alignment vertical="center"/>
    </xf>
    <xf numFmtId="0" fontId="115" fillId="2" borderId="0" xfId="207" applyFont="1" applyFill="1" applyAlignment="1">
      <alignment vertical="center"/>
    </xf>
    <xf numFmtId="171" fontId="87" fillId="2" borderId="33" xfId="207" applyNumberFormat="1" applyFont="1" applyFill="1" applyBorder="1" applyAlignment="1" applyProtection="1">
      <alignment vertical="center"/>
    </xf>
    <xf numFmtId="170" fontId="87" fillId="2" borderId="0" xfId="0" applyNumberFormat="1" applyFont="1" applyFill="1" applyBorder="1" applyAlignment="1">
      <alignment horizontal="left" vertical="top" wrapText="1"/>
    </xf>
    <xf numFmtId="170" fontId="84" fillId="2" borderId="0" xfId="0" applyNumberFormat="1" applyFont="1" applyFill="1" applyAlignment="1">
      <alignment vertical="center" wrapText="1"/>
    </xf>
    <xf numFmtId="43" fontId="87" fillId="2" borderId="0" xfId="0" applyNumberFormat="1" applyFont="1" applyFill="1" applyAlignment="1">
      <alignment vertical="center" wrapText="1"/>
    </xf>
    <xf numFmtId="43" fontId="87" fillId="2" borderId="19" xfId="262" applyFont="1" applyFill="1" applyBorder="1" applyAlignment="1">
      <alignment horizontal="center" vertical="center" wrapText="1"/>
    </xf>
    <xf numFmtId="166" fontId="87" fillId="0" borderId="19" xfId="262" applyNumberFormat="1" applyFont="1" applyFill="1" applyBorder="1" applyAlignment="1">
      <alignment horizontal="center" vertical="center"/>
    </xf>
    <xf numFmtId="43" fontId="87" fillId="0" borderId="19" xfId="262" applyFont="1" applyFill="1" applyBorder="1" applyAlignment="1">
      <alignment horizontal="center" vertical="center" wrapText="1"/>
    </xf>
    <xf numFmtId="166" fontId="87" fillId="2" borderId="19" xfId="164" applyNumberFormat="1" applyFont="1" applyFill="1" applyBorder="1" applyAlignment="1">
      <alignment horizontal="center" vertical="center" wrapText="1"/>
    </xf>
    <xf numFmtId="165" fontId="84" fillId="2" borderId="0" xfId="0" applyNumberFormat="1" applyFont="1" applyFill="1" applyAlignment="1">
      <alignment horizontal="left" vertical="top" wrapText="1"/>
    </xf>
    <xf numFmtId="0" fontId="87" fillId="2" borderId="0" xfId="0" applyFont="1" applyFill="1" applyAlignment="1">
      <alignment horizontal="right" vertical="center" wrapText="1"/>
    </xf>
    <xf numFmtId="0" fontId="86" fillId="2" borderId="19" xfId="0" applyFont="1" applyFill="1" applyBorder="1" applyAlignment="1">
      <alignment horizontal="center" vertical="center" wrapText="1"/>
    </xf>
    <xf numFmtId="0" fontId="90" fillId="0" borderId="0" xfId="0" applyFont="1" applyAlignment="1">
      <alignment horizontal="right" vertical="center" wrapText="1"/>
    </xf>
    <xf numFmtId="0" fontId="86" fillId="0" borderId="19" xfId="0" applyFont="1" applyBorder="1" applyAlignment="1">
      <alignment horizontal="center" vertical="center" wrapText="1"/>
    </xf>
    <xf numFmtId="0" fontId="84" fillId="2" borderId="21" xfId="0" applyFont="1" applyFill="1" applyBorder="1" applyAlignment="1">
      <alignment horizontal="center" vertical="center" wrapText="1"/>
    </xf>
    <xf numFmtId="0" fontId="84" fillId="2" borderId="21" xfId="0" applyFont="1" applyFill="1" applyBorder="1" applyAlignment="1">
      <alignment horizontal="left" vertical="center" wrapText="1"/>
    </xf>
    <xf numFmtId="0" fontId="87" fillId="2" borderId="21" xfId="0" applyFont="1" applyFill="1" applyBorder="1" applyAlignment="1">
      <alignment horizontal="center" vertical="center" wrapText="1"/>
    </xf>
    <xf numFmtId="0" fontId="87" fillId="0" borderId="0" xfId="1052" applyFont="1" applyAlignment="1">
      <alignment horizontal="center" vertical="center" wrapText="1"/>
    </xf>
    <xf numFmtId="0" fontId="87" fillId="0" borderId="21" xfId="0" applyFont="1" applyBorder="1" applyAlignment="1">
      <alignment horizontal="center" vertical="center" wrapText="1"/>
    </xf>
    <xf numFmtId="0" fontId="87" fillId="0" borderId="21" xfId="0" applyFont="1" applyBorder="1" applyAlignment="1">
      <alignment horizontal="left" vertical="center" wrapText="1"/>
    </xf>
    <xf numFmtId="0" fontId="87" fillId="0" borderId="21" xfId="0" applyFont="1" applyFill="1" applyBorder="1" applyAlignment="1">
      <alignment horizontal="left" vertical="center" wrapText="1"/>
    </xf>
    <xf numFmtId="0" fontId="87" fillId="0" borderId="0" xfId="1049" applyFont="1" applyAlignment="1">
      <alignment horizontal="right" vertical="center"/>
    </xf>
    <xf numFmtId="0" fontId="87" fillId="2" borderId="0" xfId="1180" applyFont="1" applyFill="1" applyAlignment="1">
      <alignment horizontal="right" vertical="top"/>
    </xf>
    <xf numFmtId="0" fontId="94" fillId="2" borderId="33" xfId="95" applyFont="1" applyFill="1" applyBorder="1" applyAlignment="1" applyProtection="1">
      <alignment horizontal="center" vertical="center" wrapText="1"/>
    </xf>
    <xf numFmtId="165" fontId="87" fillId="2" borderId="33" xfId="95" applyNumberFormat="1" applyFont="1" applyFill="1" applyBorder="1" applyAlignment="1" applyProtection="1">
      <alignment horizontal="right" vertical="center" wrapText="1"/>
    </xf>
    <xf numFmtId="0" fontId="94" fillId="2" borderId="0" xfId="207" applyFont="1" applyFill="1"/>
    <xf numFmtId="0" fontId="117" fillId="2" borderId="33" xfId="95" applyFont="1" applyFill="1" applyBorder="1" applyAlignment="1" applyProtection="1">
      <alignment horizontal="center" vertical="center" wrapText="1"/>
    </xf>
    <xf numFmtId="0" fontId="90" fillId="2" borderId="33" xfId="95" applyFont="1" applyFill="1" applyBorder="1" applyAlignment="1" applyProtection="1">
      <alignment horizontal="center" vertical="center" wrapText="1"/>
    </xf>
    <xf numFmtId="165" fontId="90" fillId="2" borderId="33" xfId="95" applyNumberFormat="1" applyFont="1" applyFill="1" applyBorder="1" applyAlignment="1" applyProtection="1">
      <alignment horizontal="right" vertical="center" wrapText="1"/>
    </xf>
    <xf numFmtId="0" fontId="117" fillId="2" borderId="0" xfId="207" applyFont="1" applyFill="1"/>
    <xf numFmtId="0" fontId="0" fillId="0" borderId="0" xfId="0"/>
    <xf numFmtId="0" fontId="87" fillId="2" borderId="37" xfId="0" applyFont="1" applyFill="1" applyBorder="1" applyAlignment="1">
      <alignment horizontal="left" vertical="top" wrapText="1"/>
    </xf>
    <xf numFmtId="0" fontId="87" fillId="2" borderId="37" xfId="0" applyFont="1" applyFill="1" applyBorder="1" applyAlignment="1">
      <alignment horizontal="center" vertical="top" wrapText="1"/>
    </xf>
    <xf numFmtId="0" fontId="86" fillId="2" borderId="37" xfId="0" applyFont="1" applyFill="1" applyBorder="1" applyAlignment="1">
      <alignment horizontal="left" vertical="center" wrapText="1"/>
    </xf>
    <xf numFmtId="0" fontId="86" fillId="2" borderId="37" xfId="0" applyFont="1" applyFill="1" applyBorder="1" applyAlignment="1">
      <alignment horizontal="center" vertical="center" wrapText="1"/>
    </xf>
    <xf numFmtId="0" fontId="87" fillId="2" borderId="37" xfId="0" applyFont="1" applyFill="1" applyBorder="1" applyAlignment="1">
      <alignment horizontal="center" vertical="center" wrapText="1"/>
    </xf>
    <xf numFmtId="0" fontId="86" fillId="2" borderId="37" xfId="0" applyFont="1" applyFill="1" applyBorder="1" applyAlignment="1">
      <alignment horizontal="left" vertical="top" wrapText="1"/>
    </xf>
    <xf numFmtId="0" fontId="87" fillId="2" borderId="0" xfId="1180" applyFont="1" applyFill="1"/>
    <xf numFmtId="0" fontId="87" fillId="2" borderId="0" xfId="1180" applyFont="1" applyFill="1" applyAlignment="1">
      <alignment horizontal="right" vertical="center"/>
    </xf>
    <xf numFmtId="0" fontId="87" fillId="2" borderId="0" xfId="1180" applyFont="1" applyFill="1" applyAlignment="1">
      <alignment horizontal="center" vertical="center"/>
    </xf>
    <xf numFmtId="177" fontId="118" fillId="2" borderId="0" xfId="0" applyNumberFormat="1" applyFont="1" applyFill="1"/>
    <xf numFmtId="0" fontId="87" fillId="2" borderId="0" xfId="1180" applyFont="1" applyFill="1" applyAlignment="1">
      <alignment horizontal="right" vertical="top"/>
    </xf>
    <xf numFmtId="0" fontId="84" fillId="2" borderId="37" xfId="0" applyFont="1" applyFill="1" applyBorder="1" applyAlignment="1">
      <alignment horizontal="center" vertical="center" wrapText="1"/>
    </xf>
    <xf numFmtId="177" fontId="86" fillId="2" borderId="37" xfId="1043" applyNumberFormat="1" applyFont="1" applyFill="1" applyBorder="1" applyAlignment="1">
      <alignment horizontal="right" vertical="center"/>
    </xf>
    <xf numFmtId="177" fontId="86" fillId="2" borderId="37" xfId="0" applyNumberFormat="1" applyFont="1" applyFill="1" applyBorder="1" applyAlignment="1">
      <alignment horizontal="right" vertical="center" wrapText="1"/>
    </xf>
    <xf numFmtId="177" fontId="87" fillId="2" borderId="37" xfId="0" applyNumberFormat="1" applyFont="1" applyFill="1" applyBorder="1" applyAlignment="1">
      <alignment horizontal="right" vertical="center" wrapText="1"/>
    </xf>
    <xf numFmtId="170" fontId="87" fillId="2" borderId="19" xfId="6" applyNumberFormat="1" applyFont="1" applyFill="1" applyBorder="1" applyAlignment="1">
      <alignment horizontal="right" vertical="center"/>
    </xf>
    <xf numFmtId="0" fontId="84" fillId="0" borderId="0" xfId="0" applyFont="1" applyAlignment="1">
      <alignment vertical="center"/>
    </xf>
    <xf numFmtId="0" fontId="84" fillId="0" borderId="0" xfId="0" applyFont="1" applyAlignment="1">
      <alignment horizontal="left" vertical="center" wrapText="1"/>
    </xf>
    <xf numFmtId="0" fontId="74" fillId="2" borderId="21" xfId="0" applyFont="1" applyFill="1" applyBorder="1" applyAlignment="1">
      <alignment horizontal="center" vertical="center" wrapText="1"/>
    </xf>
    <xf numFmtId="0" fontId="83" fillId="2" borderId="21" xfId="0" applyFont="1" applyFill="1" applyBorder="1" applyAlignment="1">
      <alignment horizontal="center" vertical="center" wrapText="1"/>
    </xf>
    <xf numFmtId="0" fontId="84" fillId="2" borderId="28" xfId="0" applyFont="1" applyFill="1" applyBorder="1" applyAlignment="1">
      <alignment horizontal="center" vertical="center" wrapText="1"/>
    </xf>
    <xf numFmtId="0" fontId="74" fillId="2" borderId="21" xfId="0" applyFont="1" applyFill="1" applyBorder="1" applyAlignment="1">
      <alignment horizontal="left" vertical="center" wrapText="1"/>
    </xf>
    <xf numFmtId="0" fontId="87" fillId="2" borderId="33" xfId="207" applyFont="1" applyFill="1" applyBorder="1" applyAlignment="1" applyProtection="1">
      <alignment horizontal="center" vertical="center"/>
    </xf>
    <xf numFmtId="0" fontId="84" fillId="2" borderId="33" xfId="0" applyFont="1" applyFill="1" applyBorder="1" applyAlignment="1" applyProtection="1">
      <alignment horizontal="center" vertical="center" wrapText="1"/>
    </xf>
    <xf numFmtId="0" fontId="84" fillId="2" borderId="0" xfId="0" applyFont="1" applyFill="1" applyAlignment="1">
      <alignment horizontal="left" vertical="center" wrapText="1"/>
    </xf>
    <xf numFmtId="165" fontId="86" fillId="2" borderId="21" xfId="1045" applyNumberFormat="1" applyFont="1" applyFill="1" applyBorder="1" applyAlignment="1">
      <alignment horizontal="right" vertical="center"/>
    </xf>
    <xf numFmtId="165" fontId="86" fillId="2" borderId="21" xfId="1051" applyNumberFormat="1" applyFont="1" applyFill="1" applyBorder="1" applyAlignment="1">
      <alignment horizontal="right" vertical="center"/>
    </xf>
    <xf numFmtId="165" fontId="87" fillId="2" borderId="21" xfId="6" applyNumberFormat="1" applyFont="1" applyFill="1" applyBorder="1" applyAlignment="1">
      <alignment horizontal="right" vertical="center"/>
    </xf>
    <xf numFmtId="43" fontId="86" fillId="2" borderId="21" xfId="1047" applyFont="1" applyFill="1" applyBorder="1" applyAlignment="1">
      <alignment horizontal="right" vertical="center"/>
    </xf>
    <xf numFmtId="165" fontId="87" fillId="2" borderId="21" xfId="6" applyFont="1" applyFill="1" applyBorder="1" applyAlignment="1">
      <alignment horizontal="right" vertical="center"/>
    </xf>
    <xf numFmtId="165" fontId="86" fillId="2" borderId="21" xfId="6" applyFont="1" applyFill="1" applyBorder="1" applyAlignment="1">
      <alignment horizontal="right" vertical="center"/>
    </xf>
    <xf numFmtId="165" fontId="87" fillId="2" borderId="28" xfId="6" applyNumberFormat="1" applyFont="1" applyFill="1" applyBorder="1" applyAlignment="1">
      <alignment horizontal="right" vertical="center"/>
    </xf>
    <xf numFmtId="165" fontId="90" fillId="2" borderId="21" xfId="1046" applyNumberFormat="1" applyFont="1" applyFill="1" applyBorder="1" applyAlignment="1">
      <alignment horizontal="right" vertical="center"/>
    </xf>
    <xf numFmtId="170" fontId="87" fillId="2" borderId="33" xfId="207" applyNumberFormat="1" applyFont="1" applyFill="1" applyBorder="1" applyAlignment="1" applyProtection="1">
      <alignment vertical="center"/>
    </xf>
    <xf numFmtId="43" fontId="87" fillId="2" borderId="33" xfId="794" applyFont="1" applyFill="1" applyBorder="1" applyAlignment="1" applyProtection="1">
      <alignment vertical="center"/>
    </xf>
    <xf numFmtId="0" fontId="84" fillId="0" borderId="0" xfId="0" applyFont="1" applyFill="1" applyAlignment="1">
      <alignment vertical="center"/>
    </xf>
    <xf numFmtId="0" fontId="84" fillId="0" borderId="21" xfId="0" applyFont="1" applyBorder="1" applyAlignment="1">
      <alignment horizontal="left" vertical="center" wrapText="1"/>
    </xf>
    <xf numFmtId="0" fontId="84" fillId="0" borderId="21" xfId="0" applyFont="1" applyFill="1" applyBorder="1" applyAlignment="1">
      <alignment horizontal="center" vertical="center" wrapText="1"/>
    </xf>
    <xf numFmtId="0" fontId="74" fillId="0" borderId="21" xfId="0" applyFont="1" applyBorder="1" applyAlignment="1">
      <alignment horizontal="center" vertical="center" wrapText="1"/>
    </xf>
    <xf numFmtId="0" fontId="74" fillId="0" borderId="21" xfId="0" applyFont="1" applyFill="1" applyBorder="1" applyAlignment="1">
      <alignment horizontal="center" vertical="center" wrapText="1"/>
    </xf>
    <xf numFmtId="0" fontId="84" fillId="0" borderId="29" xfId="0" applyFont="1" applyBorder="1" applyAlignment="1">
      <alignment horizontal="left" vertical="center" wrapText="1"/>
    </xf>
    <xf numFmtId="0" fontId="82" fillId="0" borderId="21" xfId="0" applyFont="1" applyBorder="1" applyAlignment="1">
      <alignment horizontal="left" vertical="center" wrapText="1"/>
    </xf>
    <xf numFmtId="165" fontId="86" fillId="0" borderId="21" xfId="1045" applyNumberFormat="1" applyFont="1" applyBorder="1" applyAlignment="1">
      <alignment horizontal="right" vertical="center"/>
    </xf>
    <xf numFmtId="165" fontId="86" fillId="0" borderId="28" xfId="1051" applyNumberFormat="1" applyFont="1" applyBorder="1" applyAlignment="1">
      <alignment horizontal="right" vertical="center"/>
    </xf>
    <xf numFmtId="165" fontId="86" fillId="0" borderId="21" xfId="1051" applyNumberFormat="1" applyFont="1" applyBorder="1" applyAlignment="1">
      <alignment horizontal="right" vertical="center"/>
    </xf>
    <xf numFmtId="165" fontId="87" fillId="0" borderId="21" xfId="6" applyNumberFormat="1" applyFont="1" applyBorder="1" applyAlignment="1">
      <alignment horizontal="right" vertical="center"/>
    </xf>
    <xf numFmtId="165" fontId="90" fillId="0" borderId="21" xfId="1046" applyNumberFormat="1" applyFont="1" applyBorder="1" applyAlignment="1">
      <alignment horizontal="right" vertical="center"/>
    </xf>
    <xf numFmtId="165" fontId="90" fillId="0" borderId="29" xfId="1046" applyNumberFormat="1" applyFont="1" applyBorder="1" applyAlignment="1">
      <alignment horizontal="right" vertical="center"/>
    </xf>
    <xf numFmtId="165" fontId="90" fillId="0" borderId="21" xfId="1046" applyNumberFormat="1" applyFont="1" applyBorder="1" applyAlignment="1">
      <alignment horizontal="center" vertical="center"/>
    </xf>
    <xf numFmtId="165" fontId="87" fillId="0" borderId="28" xfId="6" applyNumberFormat="1" applyFont="1" applyBorder="1" applyAlignment="1">
      <alignment horizontal="right" vertical="center"/>
    </xf>
    <xf numFmtId="0" fontId="97" fillId="0" borderId="0" xfId="1052" applyFont="1" applyAlignment="1">
      <alignment vertical="center"/>
    </xf>
    <xf numFmtId="0" fontId="87" fillId="0" borderId="29" xfId="0" applyFont="1" applyBorder="1" applyAlignment="1">
      <alignment horizontal="left" vertical="center" wrapText="1"/>
    </xf>
    <xf numFmtId="0" fontId="87" fillId="0" borderId="21" xfId="1052" applyFont="1" applyBorder="1" applyAlignment="1">
      <alignment horizontal="left" vertical="center" wrapText="1"/>
    </xf>
    <xf numFmtId="0" fontId="87" fillId="0" borderId="21" xfId="0" applyFont="1" applyBorder="1" applyAlignment="1">
      <alignment horizontal="left" vertical="center"/>
    </xf>
    <xf numFmtId="0" fontId="87" fillId="0" borderId="21" xfId="1055" applyFont="1" applyBorder="1" applyAlignment="1">
      <alignment horizontal="left" vertical="center" wrapText="1"/>
    </xf>
    <xf numFmtId="170" fontId="86" fillId="2" borderId="45" xfId="6" applyNumberFormat="1" applyFont="1" applyFill="1" applyBorder="1" applyAlignment="1">
      <alignment horizontal="center" vertical="top"/>
    </xf>
    <xf numFmtId="0" fontId="87" fillId="2" borderId="45" xfId="0" applyFont="1" applyFill="1" applyBorder="1" applyAlignment="1">
      <alignment horizontal="center" vertical="top" wrapText="1"/>
    </xf>
    <xf numFmtId="0" fontId="84" fillId="2" borderId="45" xfId="0" applyFont="1" applyFill="1" applyBorder="1" applyAlignment="1">
      <alignment horizontal="center" vertical="top" wrapText="1"/>
    </xf>
    <xf numFmtId="184" fontId="87" fillId="2" borderId="45" xfId="1187" applyNumberFormat="1" applyFont="1" applyFill="1" applyBorder="1" applyAlignment="1">
      <alignment horizontal="center" vertical="top"/>
    </xf>
    <xf numFmtId="170" fontId="86" fillId="2" borderId="45" xfId="1050" applyNumberFormat="1" applyFont="1" applyFill="1" applyBorder="1" applyAlignment="1">
      <alignment horizontal="center" vertical="center" wrapText="1"/>
    </xf>
    <xf numFmtId="170" fontId="87" fillId="2" borderId="48" xfId="0" applyNumberFormat="1" applyFont="1" applyFill="1" applyBorder="1" applyAlignment="1">
      <alignment horizontal="center" vertical="center" wrapText="1"/>
    </xf>
    <xf numFmtId="0" fontId="87" fillId="2" borderId="45" xfId="1188" applyFont="1" applyFill="1" applyBorder="1" applyAlignment="1">
      <alignment vertical="top"/>
    </xf>
    <xf numFmtId="170" fontId="87" fillId="2" borderId="45" xfId="1050" applyNumberFormat="1" applyFont="1" applyFill="1" applyBorder="1" applyAlignment="1">
      <alignment horizontal="center" vertical="top" wrapText="1"/>
    </xf>
    <xf numFmtId="0" fontId="87" fillId="2" borderId="46" xfId="1189" applyFont="1" applyFill="1" applyBorder="1" applyAlignment="1">
      <alignment vertical="center"/>
    </xf>
    <xf numFmtId="0" fontId="87" fillId="2" borderId="47" xfId="1189" applyFont="1" applyFill="1" applyBorder="1" applyAlignment="1">
      <alignment vertical="center"/>
    </xf>
    <xf numFmtId="0" fontId="87" fillId="2" borderId="47" xfId="1189" applyFont="1" applyFill="1" applyBorder="1" applyAlignment="1">
      <alignment horizontal="center" vertical="center"/>
    </xf>
    <xf numFmtId="170" fontId="87" fillId="2" borderId="48" xfId="1189" applyNumberFormat="1" applyFont="1" applyFill="1" applyBorder="1" applyAlignment="1">
      <alignment horizontal="center" vertical="center"/>
    </xf>
    <xf numFmtId="0" fontId="87" fillId="2" borderId="45" xfId="0" applyFont="1" applyFill="1" applyBorder="1" applyAlignment="1">
      <alignment horizontal="center" vertical="center" wrapText="1"/>
    </xf>
    <xf numFmtId="165" fontId="87" fillId="2" borderId="45" xfId="6" applyFont="1" applyFill="1" applyBorder="1" applyAlignment="1">
      <alignment horizontal="center" vertical="center"/>
    </xf>
    <xf numFmtId="185" fontId="87" fillId="2" borderId="45" xfId="0" applyNumberFormat="1" applyFont="1" applyFill="1" applyBorder="1" applyAlignment="1">
      <alignment horizontal="center" vertical="center"/>
    </xf>
    <xf numFmtId="170" fontId="87" fillId="2" borderId="45" xfId="0" applyNumberFormat="1" applyFont="1" applyFill="1" applyBorder="1" applyAlignment="1">
      <alignment horizontal="center" vertical="center" wrapText="1"/>
    </xf>
    <xf numFmtId="186" fontId="87" fillId="2" borderId="45" xfId="0" applyNumberFormat="1" applyFont="1" applyFill="1" applyBorder="1" applyAlignment="1">
      <alignment horizontal="center" vertical="center"/>
    </xf>
    <xf numFmtId="187" fontId="87" fillId="2" borderId="45" xfId="6" applyNumberFormat="1" applyFont="1" applyFill="1" applyBorder="1" applyAlignment="1">
      <alignment horizontal="center" vertical="center"/>
    </xf>
    <xf numFmtId="170" fontId="86" fillId="2" borderId="45" xfId="0" applyNumberFormat="1" applyFont="1" applyFill="1" applyBorder="1" applyAlignment="1">
      <alignment horizontal="center" vertical="center" wrapText="1"/>
    </xf>
    <xf numFmtId="0" fontId="87" fillId="2" borderId="45" xfId="0" applyFont="1" applyFill="1" applyBorder="1" applyAlignment="1">
      <alignment horizontal="center" vertical="center"/>
    </xf>
    <xf numFmtId="172" fontId="87" fillId="2" borderId="45" xfId="1190" applyNumberFormat="1" applyFont="1" applyFill="1" applyBorder="1" applyAlignment="1">
      <alignment vertical="center" wrapText="1"/>
    </xf>
    <xf numFmtId="172" fontId="87" fillId="2" borderId="45" xfId="1190" applyNumberFormat="1" applyFont="1" applyFill="1" applyBorder="1" applyAlignment="1">
      <alignment horizontal="center" vertical="center" wrapText="1"/>
    </xf>
    <xf numFmtId="165" fontId="86" fillId="2" borderId="45" xfId="1051" applyFont="1" applyFill="1" applyBorder="1" applyAlignment="1">
      <alignment horizontal="center" vertical="top"/>
    </xf>
    <xf numFmtId="49" fontId="86" fillId="2" borderId="47" xfId="0" applyNumberFormat="1" applyFont="1" applyFill="1" applyBorder="1" applyAlignment="1">
      <alignment vertical="center"/>
    </xf>
    <xf numFmtId="49" fontId="86" fillId="2" borderId="48" xfId="0" applyNumberFormat="1" applyFont="1" applyFill="1" applyBorder="1" applyAlignment="1">
      <alignment vertical="center"/>
    </xf>
    <xf numFmtId="0" fontId="84" fillId="2" borderId="45" xfId="0" applyFont="1" applyFill="1" applyBorder="1" applyAlignment="1">
      <alignment vertical="center"/>
    </xf>
    <xf numFmtId="0" fontId="81" fillId="2" borderId="50" xfId="0" applyFont="1" applyFill="1" applyBorder="1" applyAlignment="1">
      <alignment vertical="center"/>
    </xf>
    <xf numFmtId="0" fontId="81" fillId="2" borderId="45" xfId="0" applyFont="1" applyFill="1" applyBorder="1" applyAlignment="1">
      <alignment vertical="center"/>
    </xf>
    <xf numFmtId="1" fontId="86" fillId="2" borderId="46" xfId="160" applyFont="1" applyFill="1" applyBorder="1" applyAlignment="1">
      <alignment vertical="center"/>
    </xf>
    <xf numFmtId="1" fontId="86" fillId="2" borderId="47" xfId="160" applyFont="1" applyFill="1" applyBorder="1" applyAlignment="1">
      <alignment vertical="center"/>
    </xf>
    <xf numFmtId="1" fontId="86" fillId="2" borderId="45" xfId="160" applyFont="1" applyFill="1" applyBorder="1" applyAlignment="1">
      <alignment vertical="center"/>
    </xf>
    <xf numFmtId="0" fontId="84" fillId="2" borderId="45" xfId="0" applyFont="1" applyFill="1" applyBorder="1" applyAlignment="1">
      <alignment horizontal="left" vertical="top" wrapText="1"/>
    </xf>
    <xf numFmtId="0" fontId="84" fillId="2" borderId="45" xfId="0" applyFont="1" applyFill="1" applyBorder="1" applyAlignment="1">
      <alignment horizontal="left" vertical="center"/>
    </xf>
    <xf numFmtId="0" fontId="113" fillId="2" borderId="45" xfId="0" applyFont="1" applyFill="1" applyBorder="1" applyAlignment="1">
      <alignment horizontal="center" vertical="center"/>
    </xf>
    <xf numFmtId="188" fontId="87" fillId="2" borderId="45" xfId="1050" applyNumberFormat="1" applyFont="1" applyFill="1" applyBorder="1" applyAlignment="1">
      <alignment horizontal="center" vertical="center" wrapText="1"/>
    </xf>
    <xf numFmtId="183" fontId="87" fillId="2" borderId="45" xfId="0" applyNumberFormat="1" applyFont="1" applyFill="1" applyBorder="1" applyAlignment="1">
      <alignment horizontal="center" vertical="center" wrapText="1"/>
    </xf>
    <xf numFmtId="0" fontId="86" fillId="2" borderId="45" xfId="0" applyFont="1" applyFill="1" applyBorder="1" applyAlignment="1">
      <alignment horizontal="left" vertical="top" wrapText="1"/>
    </xf>
    <xf numFmtId="0" fontId="86" fillId="2" borderId="46" xfId="0" applyFont="1" applyFill="1" applyBorder="1" applyAlignment="1">
      <alignment vertical="top" wrapText="1"/>
    </xf>
    <xf numFmtId="0" fontId="87" fillId="2" borderId="45" xfId="0" applyFont="1" applyFill="1" applyBorder="1" applyAlignment="1">
      <alignment horizontal="left" vertical="center" wrapText="1"/>
    </xf>
    <xf numFmtId="165" fontId="87" fillId="2" borderId="45" xfId="6" applyFont="1" applyFill="1" applyBorder="1">
      <alignment horizontal="right" vertical="top"/>
    </xf>
    <xf numFmtId="184" fontId="87" fillId="2" borderId="45" xfId="6" applyNumberFormat="1" applyFont="1" applyFill="1" applyBorder="1" applyAlignment="1">
      <alignment horizontal="center" vertical="center"/>
    </xf>
    <xf numFmtId="0" fontId="87" fillId="2" borderId="47" xfId="0" applyFont="1" applyFill="1" applyBorder="1" applyAlignment="1">
      <alignment horizontal="center" vertical="top" wrapText="1"/>
    </xf>
    <xf numFmtId="165" fontId="87" fillId="2" borderId="47" xfId="6" applyFont="1" applyFill="1" applyBorder="1">
      <alignment horizontal="right" vertical="top"/>
    </xf>
    <xf numFmtId="184" fontId="87" fillId="2" borderId="48" xfId="6" applyNumberFormat="1" applyFont="1" applyFill="1" applyBorder="1" applyAlignment="1">
      <alignment horizontal="center" vertical="center"/>
    </xf>
    <xf numFmtId="49" fontId="87" fillId="2" borderId="45" xfId="0" applyNumberFormat="1" applyFont="1" applyFill="1" applyBorder="1" applyAlignment="1">
      <alignment horizontal="center" vertical="center" wrapText="1"/>
    </xf>
    <xf numFmtId="170" fontId="87" fillId="0" borderId="45" xfId="1047" applyNumberFormat="1" applyFont="1" applyFill="1" applyBorder="1" applyAlignment="1">
      <alignment horizontal="center" vertical="center" wrapText="1"/>
    </xf>
    <xf numFmtId="165" fontId="87" fillId="0" borderId="45" xfId="6" applyFont="1" applyFill="1" applyBorder="1" applyAlignment="1">
      <alignment horizontal="center" vertical="center"/>
    </xf>
    <xf numFmtId="184" fontId="87" fillId="0" borderId="45" xfId="6" applyNumberFormat="1" applyFont="1" applyFill="1" applyBorder="1" applyAlignment="1">
      <alignment horizontal="center" vertical="center"/>
    </xf>
    <xf numFmtId="165" fontId="87" fillId="0" borderId="47" xfId="6" applyFont="1" applyFill="1" applyBorder="1" applyAlignment="1">
      <alignment horizontal="center" vertical="center"/>
    </xf>
    <xf numFmtId="184" fontId="87" fillId="0" borderId="48" xfId="6" applyNumberFormat="1" applyFont="1" applyFill="1" applyBorder="1" applyAlignment="1">
      <alignment horizontal="center" vertical="center"/>
    </xf>
    <xf numFmtId="0" fontId="87" fillId="2" borderId="45" xfId="926" applyFont="1" applyFill="1" applyBorder="1" applyAlignment="1">
      <alignment horizontal="center" vertical="top" wrapText="1"/>
    </xf>
    <xf numFmtId="0" fontId="87" fillId="2" borderId="46" xfId="0" applyFont="1" applyFill="1" applyBorder="1" applyAlignment="1">
      <alignment vertical="center" wrapText="1"/>
    </xf>
    <xf numFmtId="0" fontId="87" fillId="2" borderId="47" xfId="0" applyFont="1" applyFill="1" applyBorder="1" applyAlignment="1">
      <alignment vertical="center" wrapText="1"/>
    </xf>
    <xf numFmtId="0" fontId="87" fillId="2" borderId="48" xfId="0" applyFont="1" applyFill="1" applyBorder="1" applyAlignment="1">
      <alignment vertical="center" wrapText="1"/>
    </xf>
    <xf numFmtId="171" fontId="87" fillId="2" borderId="45" xfId="0" applyNumberFormat="1" applyFont="1" applyFill="1" applyBorder="1" applyAlignment="1">
      <alignment horizontal="center" vertical="center"/>
    </xf>
    <xf numFmtId="0" fontId="87" fillId="2" borderId="46" xfId="1181" applyFont="1" applyFill="1" applyBorder="1" applyAlignment="1" applyProtection="1">
      <alignment vertical="center" wrapText="1"/>
      <protection locked="0"/>
    </xf>
    <xf numFmtId="0" fontId="87" fillId="2" borderId="45" xfId="1181" applyFont="1" applyFill="1" applyBorder="1" applyAlignment="1" applyProtection="1">
      <alignment vertical="center" wrapText="1"/>
      <protection locked="0"/>
    </xf>
    <xf numFmtId="1" fontId="87" fillId="2" borderId="45" xfId="1181" applyNumberFormat="1" applyFont="1" applyFill="1" applyBorder="1" applyAlignment="1" applyProtection="1">
      <alignment horizontal="center" vertical="center" wrapText="1"/>
      <protection locked="0"/>
    </xf>
    <xf numFmtId="0" fontId="86" fillId="2" borderId="51" xfId="1181" applyFont="1" applyFill="1" applyBorder="1" applyAlignment="1" applyProtection="1">
      <alignment horizontal="center" vertical="center" wrapText="1"/>
      <protection locked="0"/>
    </xf>
    <xf numFmtId="0" fontId="100" fillId="2" borderId="50" xfId="0" applyFont="1" applyFill="1" applyBorder="1" applyAlignment="1">
      <alignment horizontal="center" vertical="center" wrapText="1"/>
    </xf>
    <xf numFmtId="1" fontId="87" fillId="2" borderId="50" xfId="1181" applyNumberFormat="1" applyFont="1" applyFill="1" applyBorder="1" applyAlignment="1" applyProtection="1">
      <alignment horizontal="center" vertical="center" wrapText="1"/>
      <protection locked="0"/>
    </xf>
    <xf numFmtId="0" fontId="100" fillId="2" borderId="50" xfId="0" applyFont="1" applyFill="1" applyBorder="1" applyAlignment="1">
      <alignment horizontal="left" vertical="center" wrapText="1"/>
    </xf>
    <xf numFmtId="166" fontId="84" fillId="2" borderId="50" xfId="1050" applyNumberFormat="1" applyFont="1" applyFill="1" applyBorder="1" applyAlignment="1">
      <alignment vertical="center"/>
    </xf>
    <xf numFmtId="166" fontId="87" fillId="2" borderId="51" xfId="1050" applyNumberFormat="1" applyFont="1" applyFill="1" applyBorder="1" applyAlignment="1">
      <alignment horizontal="center" vertical="center"/>
    </xf>
    <xf numFmtId="0" fontId="84" fillId="2" borderId="45" xfId="0" applyFont="1" applyFill="1" applyBorder="1" applyAlignment="1">
      <alignment horizontal="center" vertical="center" wrapText="1"/>
    </xf>
    <xf numFmtId="0" fontId="87" fillId="2" borderId="45" xfId="1181" applyFont="1" applyFill="1" applyBorder="1" applyAlignment="1" applyProtection="1">
      <alignment horizontal="center" vertical="center" wrapText="1"/>
      <protection locked="0"/>
    </xf>
    <xf numFmtId="183" fontId="87" fillId="2" borderId="45" xfId="1181" applyNumberFormat="1" applyFont="1" applyFill="1" applyBorder="1" applyAlignment="1" applyProtection="1">
      <alignment vertical="center" wrapText="1"/>
      <protection locked="0"/>
    </xf>
    <xf numFmtId="0" fontId="81" fillId="2" borderId="45" xfId="0" applyFont="1" applyFill="1" applyBorder="1" applyAlignment="1">
      <alignment horizontal="center" vertical="center" wrapText="1"/>
    </xf>
    <xf numFmtId="0" fontId="114" fillId="2" borderId="50" xfId="0" applyFont="1" applyFill="1" applyBorder="1" applyAlignment="1">
      <alignment horizontal="center" vertical="center" wrapText="1"/>
    </xf>
    <xf numFmtId="0" fontId="86" fillId="2" borderId="45" xfId="0" applyFont="1" applyFill="1" applyBorder="1" applyAlignment="1">
      <alignment horizontal="center" vertical="center"/>
    </xf>
    <xf numFmtId="0" fontId="86" fillId="2" borderId="45" xfId="0" applyFont="1" applyFill="1" applyBorder="1" applyAlignment="1">
      <alignment vertical="center"/>
    </xf>
    <xf numFmtId="177" fontId="87" fillId="2" borderId="45" xfId="0" applyNumberFormat="1" applyFont="1" applyFill="1" applyBorder="1" applyAlignment="1">
      <alignment vertical="center" wrapText="1"/>
    </xf>
    <xf numFmtId="165" fontId="86" fillId="2" borderId="45" xfId="6" applyFont="1" applyFill="1" applyBorder="1" applyAlignment="1">
      <alignment horizontal="center" vertical="center"/>
    </xf>
    <xf numFmtId="0" fontId="87" fillId="2" borderId="0" xfId="0" applyFont="1" applyFill="1" applyAlignment="1">
      <alignment horizontal="center" vertical="center" wrapText="1"/>
    </xf>
    <xf numFmtId="0" fontId="87" fillId="2" borderId="0" xfId="1180" applyFont="1" applyFill="1" applyAlignment="1">
      <alignment horizontal="right" vertical="center"/>
    </xf>
    <xf numFmtId="0" fontId="87" fillId="2" borderId="45" xfId="0" applyFont="1" applyFill="1" applyBorder="1" applyAlignment="1">
      <alignment horizontal="left" vertical="top" wrapText="1"/>
    </xf>
    <xf numFmtId="0" fontId="87" fillId="2" borderId="46" xfId="0" applyFont="1" applyFill="1" applyBorder="1" applyAlignment="1">
      <alignment horizontal="left" vertical="center" wrapText="1"/>
    </xf>
    <xf numFmtId="0" fontId="87" fillId="2" borderId="45" xfId="926" applyFont="1" applyFill="1" applyBorder="1" applyAlignment="1">
      <alignment horizontal="left" vertical="top" wrapText="1"/>
    </xf>
    <xf numFmtId="0" fontId="86" fillId="2" borderId="45" xfId="0" applyFont="1" applyFill="1" applyBorder="1" applyAlignment="1">
      <alignment horizontal="left" vertical="center" wrapText="1"/>
    </xf>
    <xf numFmtId="0" fontId="87" fillId="2" borderId="45" xfId="0" applyFont="1" applyFill="1" applyBorder="1" applyAlignment="1">
      <alignment vertical="center" wrapText="1"/>
    </xf>
    <xf numFmtId="0" fontId="86" fillId="2" borderId="45" xfId="0" applyFont="1" applyFill="1" applyBorder="1" applyAlignment="1">
      <alignment horizontal="center" vertical="center" wrapText="1"/>
    </xf>
    <xf numFmtId="0" fontId="86" fillId="2" borderId="46" xfId="0" applyFont="1" applyFill="1" applyBorder="1" applyAlignment="1">
      <alignment horizontal="left" vertical="center" wrapText="1"/>
    </xf>
    <xf numFmtId="0" fontId="86" fillId="2" borderId="47" xfId="0" applyFont="1" applyFill="1" applyBorder="1" applyAlignment="1">
      <alignment horizontal="left" vertical="center" wrapText="1"/>
    </xf>
    <xf numFmtId="0" fontId="86" fillId="2" borderId="46" xfId="0" applyFont="1" applyFill="1" applyBorder="1" applyAlignment="1">
      <alignment horizontal="center" vertical="center" wrapText="1"/>
    </xf>
    <xf numFmtId="0" fontId="87" fillId="2" borderId="46" xfId="1181" applyFont="1" applyFill="1" applyBorder="1" applyAlignment="1" applyProtection="1">
      <alignment horizontal="center" vertical="center" wrapText="1"/>
      <protection locked="0"/>
    </xf>
    <xf numFmtId="0" fontId="80" fillId="0" borderId="45" xfId="0" applyFont="1" applyBorder="1" applyAlignment="1">
      <alignment horizontal="center" vertical="center" wrapText="1"/>
    </xf>
    <xf numFmtId="0" fontId="84" fillId="0" borderId="45" xfId="0" applyFont="1" applyBorder="1" applyAlignment="1">
      <alignment horizontal="left" vertical="top" wrapText="1"/>
    </xf>
    <xf numFmtId="0" fontId="86" fillId="0" borderId="45" xfId="0" applyFont="1" applyBorder="1" applyAlignment="1">
      <alignment horizontal="left" vertical="top" wrapText="1"/>
    </xf>
    <xf numFmtId="165" fontId="86" fillId="0" borderId="45" xfId="1051" applyNumberFormat="1" applyFont="1" applyBorder="1" applyAlignment="1">
      <alignment horizontal="right" vertical="top"/>
    </xf>
    <xf numFmtId="165" fontId="87" fillId="0" borderId="45" xfId="6" applyNumberFormat="1" applyFont="1" applyBorder="1" applyAlignment="1">
      <alignment horizontal="right" vertical="top"/>
    </xf>
    <xf numFmtId="0" fontId="90" fillId="0" borderId="45" xfId="0" applyFont="1" applyBorder="1" applyAlignment="1">
      <alignment horizontal="left" vertical="top" wrapText="1"/>
    </xf>
    <xf numFmtId="165" fontId="90" fillId="0" borderId="45" xfId="1046" applyNumberFormat="1" applyFont="1" applyBorder="1" applyAlignment="1">
      <alignment horizontal="right" vertical="top"/>
    </xf>
    <xf numFmtId="0" fontId="87" fillId="2" borderId="45" xfId="1182" applyFont="1" applyFill="1" applyBorder="1" applyAlignment="1">
      <alignment horizontal="center" vertical="center" wrapText="1"/>
    </xf>
    <xf numFmtId="0" fontId="87" fillId="2" borderId="45" xfId="1183" applyFont="1" applyFill="1" applyBorder="1" applyAlignment="1">
      <alignment horizontal="center" vertical="center"/>
    </xf>
    <xf numFmtId="0" fontId="87" fillId="2" borderId="46" xfId="1182" applyFont="1" applyFill="1" applyBorder="1" applyAlignment="1">
      <alignment horizontal="center" vertical="center" wrapText="1"/>
    </xf>
    <xf numFmtId="0" fontId="87" fillId="2" borderId="47" xfId="1182" applyFont="1" applyFill="1" applyBorder="1" applyAlignment="1">
      <alignment horizontal="center" vertical="center" wrapText="1"/>
    </xf>
    <xf numFmtId="0" fontId="87" fillId="2" borderId="48" xfId="1182" applyFont="1" applyFill="1" applyBorder="1" applyAlignment="1">
      <alignment horizontal="center" vertical="center" wrapText="1"/>
    </xf>
    <xf numFmtId="0" fontId="87" fillId="2" borderId="45" xfId="1182" applyFont="1" applyFill="1" applyBorder="1" applyAlignment="1">
      <alignment horizontal="center"/>
    </xf>
    <xf numFmtId="0" fontId="87" fillId="2" borderId="46" xfId="1182" applyFont="1" applyFill="1" applyBorder="1" applyAlignment="1">
      <alignment horizontal="center"/>
    </xf>
    <xf numFmtId="0" fontId="87" fillId="2" borderId="47" xfId="1182" applyFont="1" applyFill="1" applyBorder="1" applyAlignment="1">
      <alignment horizontal="center" wrapText="1"/>
    </xf>
    <xf numFmtId="177" fontId="87" fillId="2" borderId="45" xfId="1182" applyNumberFormat="1" applyFont="1" applyFill="1" applyBorder="1" applyAlignment="1">
      <alignment horizontal="center" vertical="center" wrapText="1"/>
    </xf>
    <xf numFmtId="0" fontId="87" fillId="2" borderId="45" xfId="103" applyFont="1" applyFill="1" applyBorder="1" applyAlignment="1">
      <alignment horizontal="left" vertical="center"/>
    </xf>
    <xf numFmtId="0" fontId="87" fillId="2" borderId="45" xfId="103" applyFont="1" applyFill="1" applyBorder="1" applyAlignment="1">
      <alignment horizontal="left" vertical="center" wrapText="1"/>
    </xf>
    <xf numFmtId="0" fontId="86" fillId="2" borderId="45" xfId="103" applyFont="1" applyFill="1" applyBorder="1" applyAlignment="1">
      <alignment vertical="top"/>
    </xf>
    <xf numFmtId="177" fontId="86" fillId="2" borderId="45" xfId="103" applyNumberFormat="1" applyFont="1" applyFill="1" applyBorder="1" applyAlignment="1">
      <alignment horizontal="center" vertical="center"/>
    </xf>
    <xf numFmtId="0" fontId="86" fillId="2" borderId="45" xfId="103" applyFont="1" applyFill="1" applyBorder="1" applyAlignment="1">
      <alignment horizontal="left" vertical="center"/>
    </xf>
    <xf numFmtId="182" fontId="86" fillId="2" borderId="45" xfId="0" applyNumberFormat="1" applyFont="1" applyFill="1" applyBorder="1" applyAlignment="1">
      <alignment horizontal="center" vertical="center" wrapText="1"/>
    </xf>
    <xf numFmtId="0" fontId="87" fillId="2" borderId="45" xfId="103" applyFont="1" applyFill="1" applyBorder="1" applyAlignment="1">
      <alignment horizontal="center" vertical="center"/>
    </xf>
    <xf numFmtId="183" fontId="87" fillId="2" borderId="45" xfId="1050" applyNumberFormat="1" applyFont="1" applyFill="1" applyBorder="1" applyAlignment="1">
      <alignment horizontal="center" vertical="center"/>
    </xf>
    <xf numFmtId="182" fontId="87" fillId="2" borderId="45" xfId="0" applyNumberFormat="1" applyFont="1" applyFill="1" applyBorder="1" applyAlignment="1">
      <alignment horizontal="center" vertical="center" wrapText="1"/>
    </xf>
    <xf numFmtId="0" fontId="87" fillId="2" borderId="47" xfId="1182" applyFont="1" applyFill="1" applyBorder="1" applyAlignment="1">
      <alignment horizontal="center"/>
    </xf>
    <xf numFmtId="0" fontId="86" fillId="2" borderId="45" xfId="0" applyFont="1" applyFill="1" applyBorder="1" applyAlignment="1">
      <alignment horizontal="right" vertical="center" wrapText="1"/>
    </xf>
    <xf numFmtId="0" fontId="87" fillId="2" borderId="45" xfId="1185" applyFont="1" applyFill="1" applyBorder="1" applyAlignment="1">
      <alignment horizontal="center" vertical="center"/>
    </xf>
    <xf numFmtId="170" fontId="86" fillId="2" borderId="31" xfId="1186" applyNumberFormat="1" applyFont="1" applyFill="1" applyBorder="1" applyAlignment="1">
      <alignment horizontal="center" vertical="top" wrapText="1"/>
    </xf>
    <xf numFmtId="0" fontId="84" fillId="2" borderId="40" xfId="890" applyFont="1" applyFill="1" applyBorder="1" applyAlignment="1">
      <alignment horizontal="left" vertical="top" wrapText="1"/>
    </xf>
    <xf numFmtId="0" fontId="84" fillId="2" borderId="41" xfId="890" applyFont="1" applyFill="1" applyBorder="1" applyAlignment="1">
      <alignment horizontal="left" vertical="top" wrapText="1"/>
    </xf>
    <xf numFmtId="170" fontId="86" fillId="2" borderId="37" xfId="890" applyNumberFormat="1" applyFont="1" applyFill="1" applyBorder="1" applyAlignment="1">
      <alignment horizontal="center" vertical="center" wrapText="1"/>
    </xf>
    <xf numFmtId="170" fontId="86" fillId="2" borderId="31" xfId="891" applyNumberFormat="1" applyFont="1" applyFill="1" applyBorder="1" applyAlignment="1">
      <alignment horizontal="center" vertical="top" wrapText="1"/>
    </xf>
    <xf numFmtId="170" fontId="87" fillId="2" borderId="31" xfId="891" applyNumberFormat="1" applyFont="1" applyFill="1" applyBorder="1" applyAlignment="1">
      <alignment horizontal="center" vertical="top" wrapText="1"/>
    </xf>
    <xf numFmtId="170" fontId="87" fillId="2" borderId="0" xfId="891" applyNumberFormat="1" applyFont="1" applyFill="1" applyAlignment="1">
      <alignment horizontal="center" vertical="top" wrapText="1"/>
    </xf>
    <xf numFmtId="0" fontId="86" fillId="2" borderId="45" xfId="148" applyFont="1" applyFill="1" applyBorder="1" applyAlignment="1">
      <alignment horizontal="left" vertical="center" wrapText="1"/>
    </xf>
    <xf numFmtId="0" fontId="86" fillId="2" borderId="45" xfId="148" applyFont="1" applyFill="1" applyBorder="1" applyAlignment="1">
      <alignment vertical="center" wrapText="1"/>
    </xf>
    <xf numFmtId="170" fontId="86" fillId="2" borderId="45" xfId="148" applyNumberFormat="1" applyFont="1" applyFill="1" applyBorder="1" applyAlignment="1">
      <alignment horizontal="center" vertical="center"/>
    </xf>
    <xf numFmtId="0" fontId="87" fillId="2" borderId="45" xfId="148" applyFont="1" applyFill="1" applyBorder="1" applyAlignment="1">
      <alignment horizontal="center" vertical="center" wrapText="1"/>
    </xf>
    <xf numFmtId="37" fontId="87" fillId="2" borderId="45" xfId="148" applyNumberFormat="1" applyFont="1" applyFill="1" applyBorder="1" applyAlignment="1">
      <alignment horizontal="center" vertical="center"/>
    </xf>
    <xf numFmtId="170" fontId="87" fillId="2" borderId="45" xfId="148" applyNumberFormat="1" applyFont="1" applyFill="1" applyBorder="1" applyAlignment="1">
      <alignment horizontal="center" vertical="center"/>
    </xf>
    <xf numFmtId="170" fontId="87" fillId="0" borderId="45" xfId="148" applyNumberFormat="1" applyFont="1" applyBorder="1" applyAlignment="1">
      <alignment horizontal="center" vertical="center"/>
    </xf>
    <xf numFmtId="0" fontId="87" fillId="0" borderId="45" xfId="0" applyFont="1" applyBorder="1" applyAlignment="1">
      <alignment wrapText="1"/>
    </xf>
    <xf numFmtId="170" fontId="87" fillId="0" borderId="48" xfId="0" applyNumberFormat="1" applyFont="1" applyBorder="1" applyAlignment="1">
      <alignment horizontal="center" vertical="center" wrapText="1"/>
    </xf>
    <xf numFmtId="0" fontId="87" fillId="0" borderId="45" xfId="1188" applyFont="1" applyBorder="1" applyAlignment="1">
      <alignment vertical="top"/>
    </xf>
    <xf numFmtId="0" fontId="87" fillId="0" borderId="46" xfId="1189" applyFont="1" applyBorder="1" applyAlignment="1">
      <alignment vertical="center"/>
    </xf>
    <xf numFmtId="0" fontId="87" fillId="0" borderId="47" xfId="1189" applyFont="1" applyBorder="1" applyAlignment="1">
      <alignment vertical="center"/>
    </xf>
    <xf numFmtId="0" fontId="87" fillId="0" borderId="47" xfId="1189" applyFont="1" applyBorder="1" applyAlignment="1">
      <alignment horizontal="center" vertical="center"/>
    </xf>
    <xf numFmtId="170" fontId="87" fillId="0" borderId="48" xfId="1189" applyNumberFormat="1" applyFont="1" applyBorder="1" applyAlignment="1">
      <alignment horizontal="center" vertical="center"/>
    </xf>
    <xf numFmtId="0" fontId="87" fillId="0" borderId="45" xfId="1188" applyFont="1" applyBorder="1" applyAlignment="1">
      <alignment horizontal="left" vertical="center" wrapText="1"/>
    </xf>
    <xf numFmtId="0" fontId="87" fillId="0" borderId="45" xfId="1188" applyFont="1" applyBorder="1" applyAlignment="1">
      <alignment horizontal="center" vertical="center" wrapText="1"/>
    </xf>
    <xf numFmtId="170" fontId="87" fillId="0" borderId="45" xfId="1188" applyNumberFormat="1" applyFont="1" applyBorder="1" applyAlignment="1">
      <alignment horizontal="center" vertical="center" wrapText="1"/>
    </xf>
    <xf numFmtId="0" fontId="87" fillId="0" borderId="46" xfId="1188" applyFont="1" applyBorder="1" applyAlignment="1">
      <alignment horizontal="left" vertical="center" wrapText="1"/>
    </xf>
    <xf numFmtId="0" fontId="87" fillId="0" borderId="47" xfId="1188" applyFont="1" applyBorder="1" applyAlignment="1">
      <alignment horizontal="center" vertical="center" wrapText="1"/>
    </xf>
    <xf numFmtId="170" fontId="87" fillId="0" borderId="48" xfId="1188" applyNumberFormat="1" applyFont="1" applyBorder="1" applyAlignment="1">
      <alignment horizontal="center" vertical="center" wrapText="1"/>
    </xf>
    <xf numFmtId="49" fontId="87" fillId="2" borderId="45" xfId="1191" applyNumberFormat="1" applyFont="1" applyFill="1" applyBorder="1" applyAlignment="1">
      <alignment horizontal="center" vertical="center" wrapText="1"/>
    </xf>
    <xf numFmtId="0" fontId="83" fillId="2" borderId="45" xfId="0" applyFont="1" applyFill="1" applyBorder="1" applyAlignment="1">
      <alignment vertical="center"/>
    </xf>
    <xf numFmtId="49" fontId="84" fillId="2" borderId="45" xfId="1191" applyNumberFormat="1" applyFont="1" applyFill="1" applyBorder="1" applyAlignment="1">
      <alignment horizontal="center" vertical="center" wrapText="1"/>
    </xf>
    <xf numFmtId="49" fontId="74" fillId="2" borderId="45" xfId="1191" applyNumberFormat="1" applyFont="1" applyFill="1" applyBorder="1" applyAlignment="1">
      <alignment horizontal="center" vertical="center" wrapText="1"/>
    </xf>
    <xf numFmtId="177" fontId="74" fillId="2" borderId="45" xfId="0" applyNumberFormat="1" applyFont="1" applyFill="1" applyBorder="1" applyAlignment="1">
      <alignment vertical="center" wrapText="1"/>
    </xf>
    <xf numFmtId="0" fontId="74" fillId="2" borderId="45" xfId="1191" applyFont="1" applyFill="1" applyBorder="1" applyAlignment="1">
      <alignment horizontal="center" vertical="center" wrapText="1"/>
    </xf>
    <xf numFmtId="166" fontId="74" fillId="2" borderId="45" xfId="1047" applyNumberFormat="1" applyFont="1" applyFill="1" applyBorder="1" applyAlignment="1">
      <alignment vertical="center" wrapText="1"/>
    </xf>
    <xf numFmtId="0" fontId="84" fillId="0" borderId="19" xfId="0" applyFont="1" applyBorder="1" applyAlignment="1">
      <alignment horizontal="center" vertical="center" wrapText="1"/>
    </xf>
    <xf numFmtId="0" fontId="84" fillId="0" borderId="19" xfId="0" applyFont="1" applyBorder="1" applyAlignment="1">
      <alignment horizontal="center" vertical="top" wrapText="1"/>
    </xf>
    <xf numFmtId="37" fontId="87" fillId="2" borderId="0" xfId="0" applyNumberFormat="1" applyFont="1" applyFill="1" applyAlignment="1">
      <alignment horizontal="left" vertical="top" wrapText="1"/>
    </xf>
    <xf numFmtId="0" fontId="82" fillId="0" borderId="45" xfId="0" applyFont="1" applyBorder="1" applyAlignment="1">
      <alignment horizontal="left" vertical="top" wrapText="1"/>
    </xf>
    <xf numFmtId="0" fontId="105" fillId="0" borderId="45" xfId="0" applyFont="1" applyBorder="1" applyAlignment="1">
      <alignment horizontal="center" vertical="top" wrapText="1"/>
    </xf>
    <xf numFmtId="0" fontId="105" fillId="0" borderId="45" xfId="0" applyFont="1" applyBorder="1" applyAlignment="1">
      <alignment horizontal="left" vertical="top" wrapText="1"/>
    </xf>
    <xf numFmtId="0" fontId="103" fillId="0" borderId="45" xfId="0" applyFont="1" applyBorder="1" applyAlignment="1">
      <alignment horizontal="center" vertical="top" wrapText="1"/>
    </xf>
    <xf numFmtId="0" fontId="87" fillId="0" borderId="45" xfId="0" applyFont="1" applyBorder="1" applyAlignment="1">
      <alignment horizontal="left" vertical="top" wrapText="1"/>
    </xf>
    <xf numFmtId="0" fontId="87" fillId="2" borderId="0" xfId="0" applyFont="1" applyFill="1" applyAlignment="1">
      <alignment horizontal="center" vertical="center" wrapText="1"/>
    </xf>
    <xf numFmtId="0" fontId="87" fillId="2" borderId="0" xfId="0" applyFont="1" applyFill="1" applyAlignment="1">
      <alignment horizontal="center" wrapText="1"/>
    </xf>
    <xf numFmtId="0" fontId="87" fillId="2" borderId="0" xfId="1180" applyFont="1" applyFill="1" applyAlignment="1">
      <alignment horizontal="right" vertical="center"/>
    </xf>
    <xf numFmtId="43" fontId="87" fillId="2" borderId="19" xfId="262" applyFont="1" applyFill="1" applyBorder="1" applyAlignment="1">
      <alignment horizontal="center" vertical="center" wrapText="1"/>
    </xf>
    <xf numFmtId="166" fontId="87" fillId="2" borderId="19" xfId="262" applyNumberFormat="1" applyFont="1" applyFill="1" applyBorder="1" applyAlignment="1">
      <alignment horizontal="center" vertical="center" wrapText="1"/>
    </xf>
    <xf numFmtId="0" fontId="87" fillId="0" borderId="0" xfId="0" applyFont="1" applyAlignment="1">
      <alignment horizontal="center" vertical="center" wrapText="1"/>
    </xf>
    <xf numFmtId="0" fontId="86" fillId="0" borderId="45" xfId="0" applyFont="1" applyBorder="1" applyAlignment="1">
      <alignment horizontal="left" vertical="top" wrapText="1"/>
    </xf>
    <xf numFmtId="0" fontId="80" fillId="0" borderId="45" xfId="0" applyFont="1" applyBorder="1" applyAlignment="1">
      <alignment horizontal="center" vertical="center" wrapText="1"/>
    </xf>
    <xf numFmtId="0" fontId="84" fillId="0" borderId="0" xfId="0" applyFont="1" applyFill="1" applyAlignment="1">
      <alignment horizontal="center" vertical="center" wrapText="1"/>
    </xf>
    <xf numFmtId="0" fontId="87" fillId="2" borderId="0" xfId="0" applyFont="1" applyFill="1" applyAlignment="1">
      <alignment horizontal="right" vertical="center" wrapText="1"/>
    </xf>
    <xf numFmtId="0" fontId="90" fillId="2" borderId="0" xfId="0" applyFont="1" applyFill="1" applyAlignment="1">
      <alignment horizontal="right" vertical="top" wrapText="1"/>
    </xf>
    <xf numFmtId="0" fontId="86" fillId="2" borderId="19" xfId="0" applyFont="1" applyFill="1" applyBorder="1" applyAlignment="1">
      <alignment horizontal="center" vertical="center" wrapText="1"/>
    </xf>
    <xf numFmtId="0" fontId="110" fillId="0" borderId="20" xfId="0" applyFont="1" applyBorder="1" applyAlignment="1">
      <alignment horizontal="right" vertical="top" wrapText="1"/>
    </xf>
    <xf numFmtId="0" fontId="84" fillId="0" borderId="19" xfId="0" applyFont="1" applyBorder="1" applyAlignment="1">
      <alignment horizontal="center" vertical="center" wrapText="1"/>
    </xf>
    <xf numFmtId="0" fontId="84" fillId="0" borderId="19" xfId="0" applyFont="1" applyBorder="1" applyAlignment="1">
      <alignment horizontal="center" vertical="top" wrapText="1"/>
    </xf>
    <xf numFmtId="166" fontId="87" fillId="2" borderId="46" xfId="262" applyNumberFormat="1" applyFont="1" applyFill="1" applyBorder="1" applyAlignment="1">
      <alignment horizontal="center" vertical="center" wrapText="1"/>
    </xf>
    <xf numFmtId="166" fontId="87" fillId="2" borderId="47" xfId="262" applyNumberFormat="1" applyFont="1" applyFill="1" applyBorder="1" applyAlignment="1">
      <alignment horizontal="center" vertical="center" wrapText="1"/>
    </xf>
    <xf numFmtId="166" fontId="87" fillId="2" borderId="48" xfId="262" applyNumberFormat="1" applyFont="1" applyFill="1" applyBorder="1" applyAlignment="1">
      <alignment horizontal="center" vertical="center" wrapText="1"/>
    </xf>
    <xf numFmtId="0" fontId="90" fillId="0" borderId="0" xfId="0" applyFont="1" applyAlignment="1">
      <alignment horizontal="right" vertical="center" wrapText="1"/>
    </xf>
    <xf numFmtId="0" fontId="90" fillId="0" borderId="0" xfId="0" applyFont="1" applyAlignment="1">
      <alignment horizontal="right" vertical="top" wrapText="1"/>
    </xf>
    <xf numFmtId="0" fontId="86" fillId="0" borderId="19" xfId="0" applyFont="1" applyBorder="1" applyAlignment="1">
      <alignment horizontal="center" vertical="center" wrapText="1"/>
    </xf>
    <xf numFmtId="0" fontId="87" fillId="0" borderId="21" xfId="0" applyFont="1" applyBorder="1" applyAlignment="1">
      <alignment horizontal="left" vertical="top" wrapText="1"/>
    </xf>
    <xf numFmtId="0" fontId="84" fillId="2" borderId="21" xfId="0" applyFont="1" applyFill="1" applyBorder="1" applyAlignment="1">
      <alignment horizontal="center" vertical="center" wrapText="1"/>
    </xf>
    <xf numFmtId="0" fontId="84" fillId="2" borderId="21" xfId="0" applyFont="1" applyFill="1" applyBorder="1" applyAlignment="1">
      <alignment horizontal="left" vertical="center" wrapText="1"/>
    </xf>
    <xf numFmtId="0" fontId="87" fillId="2" borderId="21" xfId="0" applyFont="1" applyFill="1" applyBorder="1" applyAlignment="1">
      <alignment horizontal="left" vertical="center" wrapText="1"/>
    </xf>
    <xf numFmtId="0" fontId="87" fillId="2" borderId="21" xfId="0" applyFont="1" applyFill="1" applyBorder="1" applyAlignment="1">
      <alignment horizontal="center" vertical="center" wrapText="1"/>
    </xf>
    <xf numFmtId="0" fontId="86" fillId="57" borderId="46" xfId="0" applyFont="1" applyFill="1" applyBorder="1" applyAlignment="1">
      <alignment horizontal="left" vertical="center" wrapText="1"/>
    </xf>
    <xf numFmtId="0" fontId="86" fillId="57" borderId="47" xfId="0" applyFont="1" applyFill="1" applyBorder="1" applyAlignment="1">
      <alignment horizontal="left" vertical="center" wrapText="1"/>
    </xf>
    <xf numFmtId="0" fontId="86" fillId="57" borderId="48" xfId="0" applyFont="1" applyFill="1" applyBorder="1" applyAlignment="1">
      <alignment horizontal="left" vertical="center" wrapText="1"/>
    </xf>
    <xf numFmtId="0" fontId="87" fillId="0" borderId="21" xfId="0" applyFont="1" applyBorder="1" applyAlignment="1">
      <alignment horizontal="left" vertical="top"/>
    </xf>
    <xf numFmtId="0" fontId="84" fillId="0" borderId="0" xfId="1052" applyFont="1" applyAlignment="1">
      <alignment horizontal="right" vertical="center" wrapText="1"/>
    </xf>
    <xf numFmtId="0" fontId="84" fillId="0" borderId="0" xfId="1052" applyFont="1" applyAlignment="1">
      <alignment horizontal="right" vertical="center"/>
    </xf>
    <xf numFmtId="0" fontId="87" fillId="0" borderId="0" xfId="1052" applyFont="1" applyAlignment="1">
      <alignment horizontal="center" vertical="center" wrapText="1"/>
    </xf>
    <xf numFmtId="0" fontId="87" fillId="0" borderId="21" xfId="0" applyFont="1" applyBorder="1" applyAlignment="1">
      <alignment horizontal="center" vertical="center" wrapText="1"/>
    </xf>
    <xf numFmtId="175" fontId="87" fillId="0" borderId="21" xfId="0" applyNumberFormat="1" applyFont="1" applyBorder="1" applyAlignment="1">
      <alignment horizontal="center" vertical="center" wrapText="1"/>
    </xf>
    <xf numFmtId="0" fontId="87" fillId="0" borderId="21" xfId="0" applyFont="1" applyBorder="1" applyAlignment="1">
      <alignment horizontal="center" vertical="top" wrapText="1"/>
    </xf>
    <xf numFmtId="0" fontId="87" fillId="0" borderId="21" xfId="0" applyFont="1" applyBorder="1" applyAlignment="1">
      <alignment vertical="center" wrapText="1"/>
    </xf>
    <xf numFmtId="0" fontId="87" fillId="0" borderId="21" xfId="0" applyFont="1" applyBorder="1" applyAlignment="1">
      <alignment horizontal="left" vertical="center" wrapText="1"/>
    </xf>
    <xf numFmtId="0" fontId="87" fillId="0" borderId="21" xfId="0" applyFont="1" applyBorder="1" applyAlignment="1">
      <alignment horizontal="center" vertical="top"/>
    </xf>
    <xf numFmtId="0" fontId="87" fillId="0" borderId="21" xfId="1052" applyFont="1" applyBorder="1" applyAlignment="1">
      <alignment horizontal="left" vertical="top" wrapText="1"/>
    </xf>
    <xf numFmtId="0" fontId="87" fillId="0" borderId="21" xfId="0" applyFont="1" applyFill="1" applyBorder="1" applyAlignment="1">
      <alignment horizontal="left" vertical="center" wrapText="1"/>
    </xf>
    <xf numFmtId="0" fontId="87" fillId="0" borderId="21" xfId="0" applyFont="1" applyFill="1" applyBorder="1" applyAlignment="1">
      <alignment horizontal="left" vertical="center"/>
    </xf>
    <xf numFmtId="0" fontId="87" fillId="0" borderId="22" xfId="0" applyFont="1" applyBorder="1" applyAlignment="1">
      <alignment horizontal="center" vertical="center" wrapText="1"/>
    </xf>
    <xf numFmtId="0" fontId="87" fillId="0" borderId="30" xfId="0" applyFont="1" applyBorder="1" applyAlignment="1">
      <alignment horizontal="center" vertical="center" wrapText="1"/>
    </xf>
    <xf numFmtId="0" fontId="87" fillId="0" borderId="23" xfId="0" applyFont="1" applyBorder="1" applyAlignment="1">
      <alignment horizontal="center" vertical="center" wrapText="1"/>
    </xf>
    <xf numFmtId="0" fontId="101" fillId="0" borderId="21" xfId="0" applyFont="1" applyBorder="1" applyAlignment="1">
      <alignment horizontal="center" vertical="center" wrapText="1"/>
    </xf>
    <xf numFmtId="0" fontId="86" fillId="57" borderId="21" xfId="0" applyFont="1" applyFill="1" applyBorder="1" applyAlignment="1">
      <alignment horizontal="left" vertical="center" wrapText="1"/>
    </xf>
    <xf numFmtId="0" fontId="87" fillId="0" borderId="21" xfId="1055" applyFont="1" applyBorder="1" applyAlignment="1">
      <alignment horizontal="left" vertical="top" wrapText="1"/>
    </xf>
    <xf numFmtId="0" fontId="86" fillId="58" borderId="21" xfId="0" applyFont="1" applyFill="1" applyBorder="1" applyAlignment="1">
      <alignment horizontal="left" vertical="top" wrapText="1"/>
    </xf>
    <xf numFmtId="0" fontId="86" fillId="58" borderId="21" xfId="0" applyFont="1" applyFill="1" applyBorder="1" applyAlignment="1">
      <alignment horizontal="left" vertical="top"/>
    </xf>
    <xf numFmtId="0" fontId="86" fillId="58" borderId="21" xfId="1055" applyFont="1" applyFill="1" applyBorder="1" applyAlignment="1">
      <alignment horizontal="left" vertical="top"/>
    </xf>
    <xf numFmtId="0" fontId="86" fillId="58" borderId="21" xfId="0" applyFont="1" applyFill="1" applyBorder="1" applyAlignment="1">
      <alignment horizontal="left" vertical="center"/>
    </xf>
    <xf numFmtId="0" fontId="87" fillId="0" borderId="0" xfId="1049" applyFont="1" applyAlignment="1">
      <alignment horizontal="right" vertical="center"/>
    </xf>
    <xf numFmtId="176" fontId="87" fillId="56" borderId="0" xfId="1050" applyNumberFormat="1" applyFont="1" applyFill="1" applyBorder="1" applyAlignment="1" applyProtection="1">
      <alignment horizontal="right" vertical="center" wrapText="1"/>
    </xf>
    <xf numFmtId="0" fontId="87" fillId="0" borderId="0" xfId="1049" applyFont="1" applyAlignment="1">
      <alignment horizontal="center" vertical="center" wrapText="1"/>
    </xf>
    <xf numFmtId="0" fontId="87" fillId="0" borderId="21" xfId="1049" applyFont="1" applyBorder="1" applyAlignment="1">
      <alignment horizontal="center" vertical="center" wrapText="1"/>
    </xf>
    <xf numFmtId="175" fontId="87" fillId="0" borderId="21" xfId="1049" applyNumberFormat="1" applyFont="1" applyBorder="1" applyAlignment="1">
      <alignment horizontal="center" vertical="center" wrapText="1"/>
    </xf>
    <xf numFmtId="0" fontId="87" fillId="0" borderId="21" xfId="1049" applyFont="1" applyBorder="1" applyAlignment="1">
      <alignment horizontal="center" vertical="top" wrapText="1"/>
    </xf>
    <xf numFmtId="0" fontId="87" fillId="0" borderId="21" xfId="1049" applyFont="1" applyBorder="1" applyAlignment="1">
      <alignment horizontal="left" vertical="center" wrapText="1"/>
    </xf>
    <xf numFmtId="0" fontId="87" fillId="0" borderId="21" xfId="1049" applyFont="1" applyBorder="1" applyAlignment="1">
      <alignment horizontal="center" vertical="top"/>
    </xf>
    <xf numFmtId="0" fontId="87" fillId="0" borderId="21" xfId="1049" applyFont="1" applyBorder="1" applyAlignment="1">
      <alignment vertical="center" wrapText="1"/>
    </xf>
    <xf numFmtId="0" fontId="87" fillId="0" borderId="22" xfId="0" applyFont="1" applyBorder="1" applyAlignment="1">
      <alignment horizontal="center" vertical="top" wrapText="1"/>
    </xf>
    <xf numFmtId="0" fontId="87" fillId="0" borderId="30" xfId="0" applyFont="1" applyBorder="1" applyAlignment="1">
      <alignment horizontal="center" vertical="top" wrapText="1"/>
    </xf>
    <xf numFmtId="0" fontId="87" fillId="0" borderId="23" xfId="0" applyFont="1" applyBorder="1" applyAlignment="1">
      <alignment horizontal="center" vertical="top" wrapText="1"/>
    </xf>
    <xf numFmtId="0" fontId="87" fillId="2" borderId="46" xfId="0" applyFont="1" applyFill="1" applyBorder="1" applyAlignment="1">
      <alignment horizontal="center" vertical="center" wrapText="1"/>
    </xf>
    <xf numFmtId="0" fontId="87" fillId="2" borderId="47" xfId="0" applyFont="1" applyFill="1" applyBorder="1" applyAlignment="1">
      <alignment horizontal="center" vertical="center" wrapText="1"/>
    </xf>
    <xf numFmtId="0" fontId="87" fillId="2" borderId="48" xfId="0" applyFont="1" applyFill="1" applyBorder="1" applyAlignment="1">
      <alignment horizontal="center" vertical="center" wrapText="1"/>
    </xf>
    <xf numFmtId="0" fontId="86" fillId="2" borderId="46" xfId="0" applyFont="1" applyFill="1" applyBorder="1" applyAlignment="1">
      <alignment horizontal="left" vertical="center"/>
    </xf>
    <xf numFmtId="0" fontId="86" fillId="2" borderId="47" xfId="0" applyFont="1" applyFill="1" applyBorder="1" applyAlignment="1">
      <alignment horizontal="left" vertical="center"/>
    </xf>
    <xf numFmtId="0" fontId="86" fillId="2" borderId="48" xfId="0" applyFont="1" applyFill="1" applyBorder="1" applyAlignment="1">
      <alignment horizontal="left" vertical="center"/>
    </xf>
    <xf numFmtId="49" fontId="87" fillId="2" borderId="46" xfId="1191" applyNumberFormat="1" applyFont="1" applyFill="1" applyBorder="1" applyAlignment="1">
      <alignment horizontal="center" vertical="center" wrapText="1"/>
    </xf>
    <xf numFmtId="49" fontId="87" fillId="2" borderId="47" xfId="1191" applyNumberFormat="1" applyFont="1" applyFill="1" applyBorder="1" applyAlignment="1">
      <alignment horizontal="center" vertical="center" wrapText="1"/>
    </xf>
    <xf numFmtId="49" fontId="87" fillId="2" borderId="48" xfId="1191" applyNumberFormat="1" applyFont="1" applyFill="1" applyBorder="1" applyAlignment="1">
      <alignment horizontal="center" vertical="center" wrapText="1"/>
    </xf>
    <xf numFmtId="0" fontId="83" fillId="2" borderId="46" xfId="0" applyFont="1" applyFill="1" applyBorder="1" applyAlignment="1">
      <alignment horizontal="left" vertical="center"/>
    </xf>
    <xf numFmtId="0" fontId="83" fillId="2" borderId="47" xfId="0" applyFont="1" applyFill="1" applyBorder="1" applyAlignment="1">
      <alignment horizontal="left" vertical="center"/>
    </xf>
    <xf numFmtId="0" fontId="83" fillId="2" borderId="48" xfId="0" applyFont="1" applyFill="1" applyBorder="1" applyAlignment="1">
      <alignment horizontal="left" vertical="center"/>
    </xf>
    <xf numFmtId="49" fontId="84" fillId="2" borderId="46" xfId="1191" applyNumberFormat="1" applyFont="1" applyFill="1" applyBorder="1" applyAlignment="1">
      <alignment horizontal="left" vertical="center" wrapText="1"/>
    </xf>
    <xf numFmtId="49" fontId="84" fillId="2" borderId="47" xfId="1191" applyNumberFormat="1" applyFont="1" applyFill="1" applyBorder="1" applyAlignment="1">
      <alignment horizontal="left" vertical="center" wrapText="1"/>
    </xf>
    <xf numFmtId="49" fontId="84" fillId="2" borderId="48" xfId="1191" applyNumberFormat="1" applyFont="1" applyFill="1" applyBorder="1" applyAlignment="1">
      <alignment horizontal="left" vertical="center" wrapText="1"/>
    </xf>
    <xf numFmtId="0" fontId="87" fillId="2" borderId="46" xfId="1181" applyFont="1" applyFill="1" applyBorder="1" applyAlignment="1" applyProtection="1">
      <alignment horizontal="center" vertical="center" wrapText="1"/>
      <protection locked="0"/>
    </xf>
    <xf numFmtId="0" fontId="87" fillId="2" borderId="47" xfId="1181" applyFont="1" applyFill="1" applyBorder="1" applyAlignment="1" applyProtection="1">
      <alignment horizontal="center" vertical="center" wrapText="1"/>
      <protection locked="0"/>
    </xf>
    <xf numFmtId="0" fontId="87" fillId="2" borderId="48" xfId="1181" applyFont="1" applyFill="1" applyBorder="1" applyAlignment="1" applyProtection="1">
      <alignment horizontal="center" vertical="center" wrapText="1"/>
      <protection locked="0"/>
    </xf>
    <xf numFmtId="0" fontId="100" fillId="2" borderId="46" xfId="0" applyFont="1" applyFill="1" applyBorder="1" applyAlignment="1">
      <alignment horizontal="left" vertical="center" wrapText="1"/>
    </xf>
    <xf numFmtId="0" fontId="100" fillId="2" borderId="47" xfId="0" applyFont="1" applyFill="1" applyBorder="1" applyAlignment="1">
      <alignment horizontal="left" vertical="center" wrapText="1"/>
    </xf>
    <xf numFmtId="0" fontId="100" fillId="2" borderId="48" xfId="0" applyFont="1" applyFill="1" applyBorder="1" applyAlignment="1">
      <alignment horizontal="left" vertical="center" wrapText="1"/>
    </xf>
    <xf numFmtId="0" fontId="100" fillId="2" borderId="46" xfId="0" applyFont="1" applyFill="1" applyBorder="1" applyAlignment="1">
      <alignment horizontal="center" vertical="center" wrapText="1"/>
    </xf>
    <xf numFmtId="0" fontId="100" fillId="2" borderId="47" xfId="0" applyFont="1" applyFill="1" applyBorder="1" applyAlignment="1">
      <alignment horizontal="center" vertical="center" wrapText="1"/>
    </xf>
    <xf numFmtId="0" fontId="100" fillId="2" borderId="48" xfId="0" applyFont="1" applyFill="1" applyBorder="1" applyAlignment="1">
      <alignment horizontal="center" vertical="center" wrapText="1"/>
    </xf>
    <xf numFmtId="0" fontId="84" fillId="2" borderId="46" xfId="0" applyFont="1" applyFill="1" applyBorder="1" applyAlignment="1">
      <alignment horizontal="center" vertical="center" wrapText="1"/>
    </xf>
    <xf numFmtId="0" fontId="84" fillId="2" borderId="47" xfId="0" applyFont="1" applyFill="1" applyBorder="1" applyAlignment="1">
      <alignment horizontal="center" vertical="center" wrapText="1"/>
    </xf>
    <xf numFmtId="0" fontId="84" fillId="2" borderId="48" xfId="0" applyFont="1" applyFill="1" applyBorder="1" applyAlignment="1">
      <alignment horizontal="center" vertical="center" wrapText="1"/>
    </xf>
    <xf numFmtId="0" fontId="86" fillId="2" borderId="46" xfId="0" applyFont="1" applyFill="1" applyBorder="1" applyAlignment="1">
      <alignment horizontal="left" vertical="center" wrapText="1"/>
    </xf>
    <xf numFmtId="0" fontId="86" fillId="2" borderId="47" xfId="0" applyFont="1" applyFill="1" applyBorder="1" applyAlignment="1">
      <alignment horizontal="left" vertical="center" wrapText="1"/>
    </xf>
    <xf numFmtId="0" fontId="86" fillId="2" borderId="48" xfId="0" applyFont="1" applyFill="1" applyBorder="1" applyAlignment="1">
      <alignment horizontal="left" vertical="center" wrapText="1"/>
    </xf>
    <xf numFmtId="0" fontId="114" fillId="2" borderId="46" xfId="0" applyFont="1" applyFill="1" applyBorder="1" applyAlignment="1">
      <alignment vertical="center" wrapText="1"/>
    </xf>
    <xf numFmtId="0" fontId="114" fillId="2" borderId="47" xfId="0" applyFont="1" applyFill="1" applyBorder="1" applyAlignment="1">
      <alignment vertical="center" wrapText="1"/>
    </xf>
    <xf numFmtId="0" fontId="114" fillId="2" borderId="48" xfId="0" applyFont="1" applyFill="1" applyBorder="1" applyAlignment="1">
      <alignment vertical="center" wrapText="1"/>
    </xf>
    <xf numFmtId="0" fontId="86" fillId="2" borderId="49" xfId="1184" applyFont="1" applyFill="1" applyBorder="1" applyAlignment="1">
      <alignment horizontal="center" vertical="center"/>
    </xf>
    <xf numFmtId="0" fontId="86" fillId="2" borderId="47" xfId="1184" applyFont="1" applyFill="1" applyBorder="1" applyAlignment="1">
      <alignment horizontal="center" vertical="center"/>
    </xf>
    <xf numFmtId="0" fontId="86" fillId="2" borderId="48" xfId="1184" applyFont="1" applyFill="1" applyBorder="1" applyAlignment="1">
      <alignment horizontal="center" vertical="center"/>
    </xf>
    <xf numFmtId="0" fontId="86" fillId="2" borderId="46" xfId="0" applyFont="1" applyFill="1" applyBorder="1" applyAlignment="1">
      <alignment horizontal="center" vertical="center" wrapText="1"/>
    </xf>
    <xf numFmtId="0" fontId="86" fillId="2" borderId="47" xfId="0" applyFont="1" applyFill="1" applyBorder="1" applyAlignment="1">
      <alignment horizontal="center" vertical="center" wrapText="1"/>
    </xf>
    <xf numFmtId="0" fontId="86" fillId="2" borderId="48" xfId="0" applyFont="1" applyFill="1" applyBorder="1" applyAlignment="1">
      <alignment horizontal="center" vertical="center" wrapText="1"/>
    </xf>
    <xf numFmtId="0" fontId="86" fillId="2" borderId="46" xfId="0" applyFont="1" applyFill="1" applyBorder="1" applyAlignment="1">
      <alignment vertical="center" wrapText="1"/>
    </xf>
    <xf numFmtId="0" fontId="86" fillId="2" borderId="47" xfId="0" applyFont="1" applyFill="1" applyBorder="1" applyAlignment="1">
      <alignment vertical="center" wrapText="1"/>
    </xf>
    <xf numFmtId="0" fontId="86" fillId="2" borderId="48" xfId="0" applyFont="1" applyFill="1" applyBorder="1" applyAlignment="1">
      <alignment vertical="center" wrapText="1"/>
    </xf>
    <xf numFmtId="0" fontId="87" fillId="2" borderId="46" xfId="1182" applyFont="1" applyFill="1" applyBorder="1" applyAlignment="1">
      <alignment horizontal="center" wrapText="1"/>
    </xf>
    <xf numFmtId="0" fontId="87" fillId="2" borderId="47" xfId="1182" applyFont="1" applyFill="1" applyBorder="1" applyAlignment="1">
      <alignment horizontal="center" wrapText="1"/>
    </xf>
    <xf numFmtId="0" fontId="87" fillId="2" borderId="48" xfId="1182" applyFont="1" applyFill="1" applyBorder="1" applyAlignment="1">
      <alignment horizontal="center" wrapText="1"/>
    </xf>
    <xf numFmtId="0" fontId="87" fillId="2" borderId="0" xfId="1180" applyFont="1" applyFill="1" applyAlignment="1">
      <alignment horizontal="right" vertical="top"/>
    </xf>
    <xf numFmtId="0" fontId="86" fillId="2" borderId="29" xfId="1180" applyFont="1" applyFill="1" applyBorder="1" applyAlignment="1">
      <alignment horizontal="center" vertical="center" wrapText="1"/>
    </xf>
    <xf numFmtId="0" fontId="87" fillId="2" borderId="45" xfId="1182" applyFont="1" applyFill="1" applyBorder="1" applyAlignment="1">
      <alignment horizontal="center" vertical="center" wrapText="1"/>
    </xf>
    <xf numFmtId="0" fontId="87" fillId="2" borderId="45" xfId="7" applyFont="1" applyFill="1" applyBorder="1" applyAlignment="1">
      <alignment horizontal="center" vertical="center" wrapText="1"/>
    </xf>
    <xf numFmtId="0" fontId="87" fillId="2" borderId="45" xfId="103" applyFont="1" applyFill="1" applyBorder="1" applyAlignment="1">
      <alignment horizontal="center" vertical="center"/>
    </xf>
    <xf numFmtId="0" fontId="86" fillId="2" borderId="46" xfId="103" applyFont="1" applyFill="1" applyBorder="1" applyAlignment="1">
      <alignment horizontal="left" vertical="top" wrapText="1"/>
    </xf>
    <xf numFmtId="0" fontId="86" fillId="2" borderId="47" xfId="103" applyFont="1" applyFill="1" applyBorder="1" applyAlignment="1">
      <alignment horizontal="left" vertical="top" wrapText="1"/>
    </xf>
    <xf numFmtId="0" fontId="86" fillId="2" borderId="48" xfId="103" applyFont="1" applyFill="1" applyBorder="1" applyAlignment="1">
      <alignment horizontal="left" vertical="top" wrapText="1"/>
    </xf>
    <xf numFmtId="0" fontId="86" fillId="2" borderId="46" xfId="103" applyFont="1" applyFill="1" applyBorder="1" applyAlignment="1">
      <alignment horizontal="left" vertical="center" wrapText="1"/>
    </xf>
    <xf numFmtId="0" fontId="86" fillId="2" borderId="47" xfId="103" applyFont="1" applyFill="1" applyBorder="1" applyAlignment="1">
      <alignment horizontal="left" vertical="center" wrapText="1"/>
    </xf>
    <xf numFmtId="0" fontId="86" fillId="2" borderId="48" xfId="103" applyFont="1" applyFill="1" applyBorder="1" applyAlignment="1">
      <alignment horizontal="left" vertical="center" wrapText="1"/>
    </xf>
    <xf numFmtId="0" fontId="87" fillId="2" borderId="45" xfId="1185" applyFont="1" applyFill="1" applyBorder="1" applyAlignment="1">
      <alignment horizontal="left" vertical="center"/>
    </xf>
    <xf numFmtId="0" fontId="86" fillId="2" borderId="45" xfId="0" applyFont="1" applyFill="1" applyBorder="1" applyAlignment="1">
      <alignment vertical="top" wrapText="1"/>
    </xf>
    <xf numFmtId="0" fontId="87" fillId="2" borderId="46" xfId="1188" applyFont="1" applyFill="1" applyBorder="1" applyAlignment="1">
      <alignment horizontal="left" vertical="top" wrapText="1"/>
    </xf>
    <xf numFmtId="0" fontId="87" fillId="2" borderId="47" xfId="1188" applyFont="1" applyFill="1" applyBorder="1" applyAlignment="1">
      <alignment horizontal="left" vertical="top" wrapText="1"/>
    </xf>
    <xf numFmtId="0" fontId="87" fillId="2" borderId="48" xfId="1188" applyFont="1" applyFill="1" applyBorder="1" applyAlignment="1">
      <alignment horizontal="left" vertical="top" wrapText="1"/>
    </xf>
    <xf numFmtId="0" fontId="87" fillId="2" borderId="46" xfId="1188" applyFont="1" applyFill="1" applyBorder="1" applyAlignment="1">
      <alignment horizontal="center" vertical="top" wrapText="1"/>
    </xf>
    <xf numFmtId="0" fontId="87" fillId="2" borderId="47" xfId="1188" applyFont="1" applyFill="1" applyBorder="1" applyAlignment="1">
      <alignment horizontal="center" vertical="top" wrapText="1"/>
    </xf>
    <xf numFmtId="0" fontId="87" fillId="2" borderId="48" xfId="1188" applyFont="1" applyFill="1" applyBorder="1" applyAlignment="1">
      <alignment horizontal="center" vertical="top" wrapText="1"/>
    </xf>
    <xf numFmtId="0" fontId="87" fillId="2" borderId="45" xfId="0" applyFont="1" applyFill="1" applyBorder="1" applyAlignment="1">
      <alignment horizontal="left" vertical="top" wrapText="1"/>
    </xf>
    <xf numFmtId="0" fontId="87" fillId="2" borderId="42" xfId="0" applyFont="1" applyFill="1" applyBorder="1" applyAlignment="1">
      <alignment horizontal="left" vertical="top" wrapText="1"/>
    </xf>
    <xf numFmtId="0" fontId="87" fillId="2" borderId="43" xfId="0" applyFont="1" applyFill="1" applyBorder="1" applyAlignment="1">
      <alignment horizontal="left" vertical="top" wrapText="1"/>
    </xf>
    <xf numFmtId="0" fontId="87" fillId="2" borderId="44" xfId="0" applyFont="1" applyFill="1" applyBorder="1" applyAlignment="1">
      <alignment horizontal="left" vertical="top" wrapText="1"/>
    </xf>
    <xf numFmtId="0" fontId="87" fillId="2" borderId="46" xfId="0" applyFont="1" applyFill="1" applyBorder="1" applyAlignment="1">
      <alignment horizontal="left" vertical="top" wrapText="1"/>
    </xf>
    <xf numFmtId="0" fontId="87" fillId="2" borderId="47" xfId="0" applyFont="1" applyFill="1" applyBorder="1" applyAlignment="1">
      <alignment horizontal="left" vertical="top" wrapText="1"/>
    </xf>
    <xf numFmtId="0" fontId="87" fillId="2" borderId="48" xfId="0" applyFont="1" applyFill="1" applyBorder="1" applyAlignment="1">
      <alignment horizontal="left" vertical="top" wrapText="1"/>
    </xf>
    <xf numFmtId="0" fontId="87" fillId="2" borderId="46" xfId="0" applyFont="1" applyFill="1" applyBorder="1" applyAlignment="1">
      <alignment horizontal="left" vertical="center" wrapText="1"/>
    </xf>
    <xf numFmtId="0" fontId="87" fillId="2" borderId="47" xfId="0" applyFont="1" applyFill="1" applyBorder="1" applyAlignment="1">
      <alignment horizontal="left" vertical="center" wrapText="1"/>
    </xf>
    <xf numFmtId="0" fontId="87" fillId="2" borderId="48" xfId="0" applyFont="1" applyFill="1" applyBorder="1" applyAlignment="1">
      <alignment horizontal="left" vertical="center" wrapText="1"/>
    </xf>
    <xf numFmtId="0" fontId="86" fillId="2" borderId="45" xfId="0" applyFont="1" applyFill="1" applyBorder="1" applyAlignment="1">
      <alignment horizontal="left" vertical="center"/>
    </xf>
    <xf numFmtId="0" fontId="87" fillId="2" borderId="46" xfId="926" applyFont="1" applyFill="1" applyBorder="1" applyAlignment="1">
      <alignment horizontal="left" vertical="top" wrapText="1"/>
    </xf>
    <xf numFmtId="0" fontId="87" fillId="2" borderId="47" xfId="926" applyFont="1" applyFill="1" applyBorder="1" applyAlignment="1">
      <alignment horizontal="left" vertical="top" wrapText="1"/>
    </xf>
    <xf numFmtId="0" fontId="87" fillId="2" borderId="48" xfId="926" applyFont="1" applyFill="1" applyBorder="1" applyAlignment="1">
      <alignment horizontal="left" vertical="top" wrapText="1"/>
    </xf>
    <xf numFmtId="0" fontId="86" fillId="2" borderId="49" xfId="148" applyFont="1" applyFill="1" applyBorder="1" applyAlignment="1">
      <alignment horizontal="left" vertical="center" wrapText="1"/>
    </xf>
    <xf numFmtId="0" fontId="86" fillId="2" borderId="47" xfId="148" applyFont="1" applyFill="1" applyBorder="1" applyAlignment="1">
      <alignment horizontal="left" vertical="center" wrapText="1"/>
    </xf>
    <xf numFmtId="0" fontId="86" fillId="2" borderId="48" xfId="148" applyFont="1" applyFill="1" applyBorder="1" applyAlignment="1">
      <alignment horizontal="left" vertical="center" wrapText="1"/>
    </xf>
    <xf numFmtId="0" fontId="86" fillId="2" borderId="46" xfId="148" applyFont="1" applyFill="1" applyBorder="1" applyAlignment="1">
      <alignment horizontal="left" vertical="center" wrapText="1"/>
    </xf>
    <xf numFmtId="1" fontId="86" fillId="2" borderId="46" xfId="160" applyFont="1" applyFill="1" applyBorder="1" applyAlignment="1">
      <alignment horizontal="left" vertical="center"/>
    </xf>
    <xf numFmtId="1" fontId="86" fillId="2" borderId="47" xfId="160" applyFont="1" applyFill="1" applyBorder="1" applyAlignment="1">
      <alignment horizontal="left" vertical="center"/>
    </xf>
    <xf numFmtId="1" fontId="86" fillId="2" borderId="48" xfId="160" applyFont="1" applyFill="1" applyBorder="1" applyAlignment="1">
      <alignment horizontal="left" vertical="center"/>
    </xf>
    <xf numFmtId="0" fontId="113" fillId="2" borderId="46" xfId="0" applyFont="1" applyFill="1" applyBorder="1" applyAlignment="1">
      <alignment horizontal="center" vertical="center"/>
    </xf>
    <xf numFmtId="0" fontId="113" fillId="2" borderId="47" xfId="0" applyFont="1" applyFill="1" applyBorder="1" applyAlignment="1">
      <alignment horizontal="center" vertical="center"/>
    </xf>
    <xf numFmtId="0" fontId="113" fillId="2" borderId="48" xfId="0" applyFont="1" applyFill="1" applyBorder="1" applyAlignment="1">
      <alignment horizontal="center" vertical="center"/>
    </xf>
    <xf numFmtId="0" fontId="113" fillId="2" borderId="46" xfId="0" applyFont="1" applyFill="1" applyBorder="1" applyAlignment="1">
      <alignment horizontal="center" vertical="center" wrapText="1"/>
    </xf>
    <xf numFmtId="0" fontId="113" fillId="2" borderId="47" xfId="0" applyFont="1" applyFill="1" applyBorder="1" applyAlignment="1">
      <alignment horizontal="center" vertical="center" wrapText="1"/>
    </xf>
    <xf numFmtId="0" fontId="113" fillId="2" borderId="48" xfId="0" applyFont="1" applyFill="1" applyBorder="1" applyAlignment="1">
      <alignment horizontal="center" vertical="center" wrapText="1"/>
    </xf>
    <xf numFmtId="0" fontId="86" fillId="2" borderId="46" xfId="0" applyFont="1" applyFill="1" applyBorder="1" applyAlignment="1">
      <alignment horizontal="center" vertical="top" wrapText="1"/>
    </xf>
    <xf numFmtId="0" fontId="86" fillId="2" borderId="47" xfId="0" applyFont="1" applyFill="1" applyBorder="1" applyAlignment="1">
      <alignment horizontal="center" vertical="top" wrapText="1"/>
    </xf>
    <xf numFmtId="0" fontId="86" fillId="2" borderId="48" xfId="0" applyFont="1" applyFill="1" applyBorder="1" applyAlignment="1">
      <alignment horizontal="center" vertical="top" wrapText="1"/>
    </xf>
    <xf numFmtId="0" fontId="87" fillId="2" borderId="46" xfId="0" applyFont="1" applyFill="1" applyBorder="1" applyAlignment="1">
      <alignment horizontal="left" vertical="center"/>
    </xf>
    <xf numFmtId="0" fontId="87" fillId="2" borderId="47" xfId="0" applyFont="1" applyFill="1" applyBorder="1" applyAlignment="1">
      <alignment horizontal="left" vertical="center"/>
    </xf>
    <xf numFmtId="0" fontId="87" fillId="2" borderId="48" xfId="0" applyFont="1" applyFill="1" applyBorder="1" applyAlignment="1">
      <alignment horizontal="left" vertical="center"/>
    </xf>
    <xf numFmtId="0" fontId="113" fillId="2" borderId="46" xfId="0" applyFont="1" applyFill="1" applyBorder="1" applyAlignment="1">
      <alignment horizontal="left" vertical="center" wrapText="1"/>
    </xf>
    <xf numFmtId="0" fontId="113" fillId="2" borderId="47" xfId="0" applyFont="1" applyFill="1" applyBorder="1" applyAlignment="1">
      <alignment horizontal="left" vertical="center" wrapText="1"/>
    </xf>
    <xf numFmtId="0" fontId="113" fillId="2" borderId="48" xfId="0" applyFont="1" applyFill="1" applyBorder="1" applyAlignment="1">
      <alignment horizontal="left" vertical="center" wrapText="1"/>
    </xf>
    <xf numFmtId="0" fontId="86" fillId="2" borderId="45" xfId="0" applyFont="1" applyFill="1" applyBorder="1" applyAlignment="1">
      <alignment horizontal="center" vertical="center" wrapText="1"/>
    </xf>
    <xf numFmtId="0" fontId="87" fillId="2" borderId="45" xfId="0" applyFont="1" applyFill="1" applyBorder="1" applyAlignment="1">
      <alignment vertical="center" wrapText="1"/>
    </xf>
    <xf numFmtId="0" fontId="81" fillId="2" borderId="46" xfId="0" applyFont="1" applyFill="1" applyBorder="1" applyAlignment="1">
      <alignment horizontal="left" vertical="top" wrapText="1"/>
    </xf>
    <xf numFmtId="0" fontId="81" fillId="2" borderId="47" xfId="0" applyFont="1" applyFill="1" applyBorder="1" applyAlignment="1">
      <alignment horizontal="left" vertical="top" wrapText="1"/>
    </xf>
    <xf numFmtId="0" fontId="81" fillId="2" borderId="48" xfId="0" applyFont="1" applyFill="1" applyBorder="1" applyAlignment="1">
      <alignment horizontal="left" vertical="top" wrapText="1"/>
    </xf>
    <xf numFmtId="0" fontId="87" fillId="2" borderId="45" xfId="0" applyFont="1" applyFill="1" applyBorder="1" applyAlignment="1">
      <alignment horizontal="left" vertical="center"/>
    </xf>
    <xf numFmtId="0" fontId="86" fillId="2" borderId="45" xfId="0" applyFont="1" applyFill="1" applyBorder="1" applyAlignment="1">
      <alignment horizontal="left" vertical="center" wrapText="1"/>
    </xf>
    <xf numFmtId="49" fontId="87" fillId="2" borderId="45" xfId="0" applyNumberFormat="1" applyFont="1" applyFill="1" applyBorder="1" applyAlignment="1">
      <alignment horizontal="left" vertical="center" wrapText="1"/>
    </xf>
    <xf numFmtId="0" fontId="87" fillId="0" borderId="46" xfId="0" applyFont="1" applyBorder="1" applyAlignment="1">
      <alignment horizontal="left" vertical="center" wrapText="1"/>
    </xf>
    <xf numFmtId="0" fontId="87" fillId="0" borderId="47" xfId="0" applyFont="1" applyBorder="1" applyAlignment="1">
      <alignment horizontal="left" vertical="center" wrapText="1"/>
    </xf>
    <xf numFmtId="0" fontId="87" fillId="0" borderId="48" xfId="0" applyFont="1" applyBorder="1" applyAlignment="1">
      <alignment horizontal="left" vertical="center" wrapText="1"/>
    </xf>
    <xf numFmtId="0" fontId="87" fillId="0" borderId="46" xfId="1188" applyFont="1" applyBorder="1" applyAlignment="1">
      <alignment horizontal="left" vertical="top" wrapText="1"/>
    </xf>
    <xf numFmtId="0" fontId="87" fillId="0" borderId="47" xfId="1188" applyFont="1" applyBorder="1" applyAlignment="1">
      <alignment horizontal="left" vertical="top" wrapText="1"/>
    </xf>
    <xf numFmtId="0" fontId="87" fillId="0" borderId="48" xfId="1188" applyFont="1" applyBorder="1" applyAlignment="1">
      <alignment horizontal="left" vertical="top" wrapText="1"/>
    </xf>
    <xf numFmtId="0" fontId="87" fillId="0" borderId="46" xfId="1188" applyFont="1" applyBorder="1" applyAlignment="1">
      <alignment horizontal="center" vertical="top" wrapText="1"/>
    </xf>
    <xf numFmtId="0" fontId="87" fillId="0" borderId="47" xfId="1188" applyFont="1" applyBorder="1" applyAlignment="1">
      <alignment horizontal="center" vertical="top" wrapText="1"/>
    </xf>
    <xf numFmtId="0" fontId="87" fillId="0" borderId="48" xfId="1188" applyFont="1" applyBorder="1" applyAlignment="1">
      <alignment horizontal="center" vertical="top" wrapText="1"/>
    </xf>
    <xf numFmtId="0" fontId="87" fillId="0" borderId="45" xfId="1188" applyFont="1" applyBorder="1" applyAlignment="1">
      <alignment horizontal="left" vertical="center" wrapText="1"/>
    </xf>
    <xf numFmtId="0" fontId="87" fillId="2" borderId="45" xfId="926" applyFont="1" applyFill="1" applyBorder="1" applyAlignment="1">
      <alignment horizontal="left" vertical="top" wrapText="1"/>
    </xf>
    <xf numFmtId="0" fontId="87" fillId="2" borderId="37" xfId="0" applyFont="1" applyFill="1" applyBorder="1" applyAlignment="1">
      <alignment horizontal="center" vertical="center" wrapText="1"/>
    </xf>
    <xf numFmtId="0" fontId="87" fillId="2" borderId="37" xfId="106" applyFont="1" applyFill="1" applyBorder="1" applyAlignment="1">
      <alignment horizontal="center" vertical="center" wrapText="1"/>
    </xf>
    <xf numFmtId="177" fontId="87" fillId="2" borderId="37" xfId="0" applyNumberFormat="1" applyFont="1" applyFill="1" applyBorder="1" applyAlignment="1">
      <alignment horizontal="center" vertical="center" wrapText="1"/>
    </xf>
    <xf numFmtId="0" fontId="87" fillId="2" borderId="36" xfId="0" applyFont="1" applyFill="1" applyBorder="1" applyAlignment="1">
      <alignment horizontal="center" vertical="top" wrapText="1"/>
    </xf>
    <xf numFmtId="0" fontId="87" fillId="2" borderId="38" xfId="0" applyFont="1" applyFill="1" applyBorder="1" applyAlignment="1">
      <alignment horizontal="center" vertical="top" wrapText="1"/>
    </xf>
    <xf numFmtId="0" fontId="86" fillId="2" borderId="36" xfId="1180" applyFont="1" applyFill="1" applyBorder="1" applyAlignment="1">
      <alignment horizontal="center" vertical="center" wrapText="1"/>
    </xf>
    <xf numFmtId="0" fontId="86" fillId="2" borderId="39" xfId="1180" applyFont="1" applyFill="1" applyBorder="1" applyAlignment="1">
      <alignment horizontal="center" vertical="center" wrapText="1"/>
    </xf>
    <xf numFmtId="0" fontId="86" fillId="2" borderId="38" xfId="1180" applyFont="1" applyFill="1" applyBorder="1" applyAlignment="1">
      <alignment horizontal="center" vertical="center" wrapText="1"/>
    </xf>
    <xf numFmtId="0" fontId="86" fillId="2" borderId="34" xfId="1180" applyFont="1" applyFill="1" applyBorder="1" applyAlignment="1">
      <alignment horizontal="center" vertical="center" wrapText="1"/>
    </xf>
    <xf numFmtId="0" fontId="86" fillId="2" borderId="20" xfId="1180" applyFont="1" applyFill="1" applyBorder="1" applyAlignment="1">
      <alignment horizontal="center" vertical="center" wrapText="1"/>
    </xf>
    <xf numFmtId="0" fontId="86" fillId="2" borderId="35" xfId="1180" applyFont="1" applyFill="1" applyBorder="1" applyAlignment="1">
      <alignment horizontal="center" vertical="center" wrapText="1"/>
    </xf>
    <xf numFmtId="165" fontId="86" fillId="0" borderId="45" xfId="1043" applyNumberFormat="1" applyFont="1" applyBorder="1" applyAlignment="1">
      <alignment vertical="center"/>
    </xf>
    <xf numFmtId="165" fontId="87" fillId="0" borderId="45" xfId="6" applyNumberFormat="1" applyFont="1" applyBorder="1" applyAlignment="1">
      <alignment vertical="center"/>
    </xf>
    <xf numFmtId="181" fontId="94" fillId="0" borderId="0" xfId="0" applyNumberFormat="1" applyFont="1" applyAlignment="1">
      <alignment horizontal="left" vertical="top" wrapText="1"/>
    </xf>
    <xf numFmtId="43" fontId="87" fillId="2" borderId="0" xfId="0" applyNumberFormat="1" applyFont="1" applyFill="1" applyAlignment="1">
      <alignment horizontal="left" vertical="top" wrapText="1"/>
    </xf>
  </cellXfs>
  <cellStyles count="1198">
    <cellStyle name="_artabyuje" xfId="265"/>
    <cellStyle name="_artabyuje_3.Havelvacner_N1_12 23.01.2018" xfId="266"/>
    <cellStyle name="20% - Accent1" xfId="28" builtinId="30" customBuiltin="1"/>
    <cellStyle name="20% - Accent1 2" xfId="68"/>
    <cellStyle name="20% - Accent1 2 2" xfId="107"/>
    <cellStyle name="20% - Accent1 2 2 2" xfId="267"/>
    <cellStyle name="20% - Accent1 2 2 2 2" xfId="268"/>
    <cellStyle name="20% - Accent1 2 2 2 2 2" xfId="269"/>
    <cellStyle name="20% - Accent1 2 2 2 2 3" xfId="270"/>
    <cellStyle name="20% - Accent1 2 2 2 3" xfId="271"/>
    <cellStyle name="20% - Accent1 2 2 2 3 2" xfId="272"/>
    <cellStyle name="20% - Accent1 2 2 2 3 3" xfId="273"/>
    <cellStyle name="20% - Accent1 2 2 2 4" xfId="274"/>
    <cellStyle name="20% - Accent1 2 2 2 5" xfId="275"/>
    <cellStyle name="20% - Accent1 2 2 3" xfId="276"/>
    <cellStyle name="20% - Accent1 2 2 3 2" xfId="277"/>
    <cellStyle name="20% - Accent1 2 2 3 3" xfId="278"/>
    <cellStyle name="20% - Accent1 2 2 4" xfId="279"/>
    <cellStyle name="20% - Accent1 2 2 4 2" xfId="280"/>
    <cellStyle name="20% - Accent1 2 2 4 3" xfId="281"/>
    <cellStyle name="20% - Accent1 2 2 5" xfId="1112"/>
    <cellStyle name="20% - Accent1 2 3" xfId="282"/>
    <cellStyle name="20% - Accent1 2 3 2" xfId="283"/>
    <cellStyle name="20% - Accent1 2 3 2 2" xfId="284"/>
    <cellStyle name="20% - Accent1 2 3 2 3" xfId="285"/>
    <cellStyle name="20% - Accent1 2 3 3" xfId="286"/>
    <cellStyle name="20% - Accent1 2 3 3 2" xfId="287"/>
    <cellStyle name="20% - Accent1 2 3 3 3" xfId="288"/>
    <cellStyle name="20% - Accent1 2 3 4" xfId="289"/>
    <cellStyle name="20% - Accent1 2 3 5" xfId="290"/>
    <cellStyle name="20% - Accent1 2 4" xfId="291"/>
    <cellStyle name="20% - Accent1 2 4 2" xfId="292"/>
    <cellStyle name="20% - Accent1 2 4 2 2" xfId="293"/>
    <cellStyle name="20% - Accent1 2 4 2 3" xfId="294"/>
    <cellStyle name="20% - Accent1 2 4 3" xfId="295"/>
    <cellStyle name="20% - Accent1 2 4 3 2" xfId="296"/>
    <cellStyle name="20% - Accent1 2 4 3 3" xfId="297"/>
    <cellStyle name="20% - Accent1 2 4 4" xfId="298"/>
    <cellStyle name="20% - Accent1 2 4 5" xfId="299"/>
    <cellStyle name="20% - Accent1 2 5" xfId="300"/>
    <cellStyle name="20% - Accent1 2 5 2" xfId="301"/>
    <cellStyle name="20% - Accent1 2 5 3" xfId="302"/>
    <cellStyle name="20% - Accent1 2 6" xfId="303"/>
    <cellStyle name="20% - Accent1 2 6 2" xfId="304"/>
    <cellStyle name="20% - Accent1 2 6 3" xfId="305"/>
    <cellStyle name="20% - Accent1 3" xfId="166"/>
    <cellStyle name="20% - Accent1 3 2" xfId="306"/>
    <cellStyle name="20% - Accent1 3 3" xfId="307"/>
    <cellStyle name="20% - Accent1 3 4" xfId="1131"/>
    <cellStyle name="20% - Accent1 4" xfId="190"/>
    <cellStyle name="20% - Accent1 4 2" xfId="1144"/>
    <cellStyle name="20% - Accent1 5" xfId="1090"/>
    <cellStyle name="20% - Accent1 6" xfId="1158"/>
    <cellStyle name="20% - Accent2" xfId="32" builtinId="34" customBuiltin="1"/>
    <cellStyle name="20% - Accent2 2" xfId="71"/>
    <cellStyle name="20% - Accent2 2 2" xfId="108"/>
    <cellStyle name="20% - Accent2 2 2 2" xfId="308"/>
    <cellStyle name="20% - Accent2 2 2 2 2" xfId="309"/>
    <cellStyle name="20% - Accent2 2 2 2 2 2" xfId="310"/>
    <cellStyle name="20% - Accent2 2 2 2 2 3" xfId="311"/>
    <cellStyle name="20% - Accent2 2 2 2 3" xfId="312"/>
    <cellStyle name="20% - Accent2 2 2 2 3 2" xfId="313"/>
    <cellStyle name="20% - Accent2 2 2 2 3 3" xfId="314"/>
    <cellStyle name="20% - Accent2 2 2 2 4" xfId="315"/>
    <cellStyle name="20% - Accent2 2 2 2 5" xfId="316"/>
    <cellStyle name="20% - Accent2 2 2 3" xfId="317"/>
    <cellStyle name="20% - Accent2 2 2 3 2" xfId="318"/>
    <cellStyle name="20% - Accent2 2 2 3 3" xfId="319"/>
    <cellStyle name="20% - Accent2 2 2 4" xfId="320"/>
    <cellStyle name="20% - Accent2 2 2 4 2" xfId="321"/>
    <cellStyle name="20% - Accent2 2 2 4 3" xfId="322"/>
    <cellStyle name="20% - Accent2 2 2 5" xfId="1115"/>
    <cellStyle name="20% - Accent2 2 3" xfId="323"/>
    <cellStyle name="20% - Accent2 2 3 2" xfId="324"/>
    <cellStyle name="20% - Accent2 2 3 2 2" xfId="325"/>
    <cellStyle name="20% - Accent2 2 3 2 3" xfId="326"/>
    <cellStyle name="20% - Accent2 2 3 3" xfId="327"/>
    <cellStyle name="20% - Accent2 2 3 3 2" xfId="328"/>
    <cellStyle name="20% - Accent2 2 3 3 3" xfId="329"/>
    <cellStyle name="20% - Accent2 2 3 4" xfId="330"/>
    <cellStyle name="20% - Accent2 2 3 5" xfId="331"/>
    <cellStyle name="20% - Accent2 2 4" xfId="332"/>
    <cellStyle name="20% - Accent2 2 4 2" xfId="333"/>
    <cellStyle name="20% - Accent2 2 4 2 2" xfId="334"/>
    <cellStyle name="20% - Accent2 2 4 2 3" xfId="335"/>
    <cellStyle name="20% - Accent2 2 4 3" xfId="336"/>
    <cellStyle name="20% - Accent2 2 4 3 2" xfId="337"/>
    <cellStyle name="20% - Accent2 2 4 3 3" xfId="338"/>
    <cellStyle name="20% - Accent2 2 4 4" xfId="339"/>
    <cellStyle name="20% - Accent2 2 4 5" xfId="340"/>
    <cellStyle name="20% - Accent2 2 5" xfId="341"/>
    <cellStyle name="20% - Accent2 2 5 2" xfId="342"/>
    <cellStyle name="20% - Accent2 2 5 3" xfId="343"/>
    <cellStyle name="20% - Accent2 2 6" xfId="344"/>
    <cellStyle name="20% - Accent2 2 6 2" xfId="345"/>
    <cellStyle name="20% - Accent2 2 6 3" xfId="346"/>
    <cellStyle name="20% - Accent2 3" xfId="168"/>
    <cellStyle name="20% - Accent2 3 2" xfId="347"/>
    <cellStyle name="20% - Accent2 3 3" xfId="348"/>
    <cellStyle name="20% - Accent2 3 4" xfId="1133"/>
    <cellStyle name="20% - Accent2 4" xfId="192"/>
    <cellStyle name="20% - Accent2 4 2" xfId="1146"/>
    <cellStyle name="20% - Accent2 5" xfId="1092"/>
    <cellStyle name="20% - Accent2 6" xfId="1161"/>
    <cellStyle name="20% - Accent3" xfId="36" builtinId="38" customBuiltin="1"/>
    <cellStyle name="20% - Accent3 2" xfId="70"/>
    <cellStyle name="20% - Accent3 2 2" xfId="109"/>
    <cellStyle name="20% - Accent3 2 2 2" xfId="349"/>
    <cellStyle name="20% - Accent3 2 2 2 2" xfId="350"/>
    <cellStyle name="20% - Accent3 2 2 2 2 2" xfId="351"/>
    <cellStyle name="20% - Accent3 2 2 2 2 3" xfId="352"/>
    <cellStyle name="20% - Accent3 2 2 2 3" xfId="353"/>
    <cellStyle name="20% - Accent3 2 2 2 3 2" xfId="354"/>
    <cellStyle name="20% - Accent3 2 2 2 3 3" xfId="355"/>
    <cellStyle name="20% - Accent3 2 2 2 4" xfId="356"/>
    <cellStyle name="20% - Accent3 2 2 2 5" xfId="357"/>
    <cellStyle name="20% - Accent3 2 2 3" xfId="358"/>
    <cellStyle name="20% - Accent3 2 2 3 2" xfId="359"/>
    <cellStyle name="20% - Accent3 2 2 3 3" xfId="360"/>
    <cellStyle name="20% - Accent3 2 2 4" xfId="361"/>
    <cellStyle name="20% - Accent3 2 2 4 2" xfId="362"/>
    <cellStyle name="20% - Accent3 2 2 4 3" xfId="363"/>
    <cellStyle name="20% - Accent3 2 2 5" xfId="1118"/>
    <cellStyle name="20% - Accent3 2 3" xfId="364"/>
    <cellStyle name="20% - Accent3 2 3 2" xfId="365"/>
    <cellStyle name="20% - Accent3 2 3 2 2" xfId="366"/>
    <cellStyle name="20% - Accent3 2 3 2 3" xfId="367"/>
    <cellStyle name="20% - Accent3 2 3 3" xfId="368"/>
    <cellStyle name="20% - Accent3 2 3 3 2" xfId="369"/>
    <cellStyle name="20% - Accent3 2 3 3 3" xfId="370"/>
    <cellStyle name="20% - Accent3 2 3 4" xfId="371"/>
    <cellStyle name="20% - Accent3 2 3 5" xfId="372"/>
    <cellStyle name="20% - Accent3 2 4" xfId="373"/>
    <cellStyle name="20% - Accent3 2 4 2" xfId="374"/>
    <cellStyle name="20% - Accent3 2 4 2 2" xfId="375"/>
    <cellStyle name="20% - Accent3 2 4 2 3" xfId="376"/>
    <cellStyle name="20% - Accent3 2 4 3" xfId="377"/>
    <cellStyle name="20% - Accent3 2 4 3 2" xfId="378"/>
    <cellStyle name="20% - Accent3 2 4 3 3" xfId="379"/>
    <cellStyle name="20% - Accent3 2 4 4" xfId="380"/>
    <cellStyle name="20% - Accent3 2 4 5" xfId="381"/>
    <cellStyle name="20% - Accent3 2 5" xfId="382"/>
    <cellStyle name="20% - Accent3 2 5 2" xfId="383"/>
    <cellStyle name="20% - Accent3 2 5 3" xfId="384"/>
    <cellStyle name="20% - Accent3 2 6" xfId="385"/>
    <cellStyle name="20% - Accent3 2 6 2" xfId="386"/>
    <cellStyle name="20% - Accent3 2 6 3" xfId="387"/>
    <cellStyle name="20% - Accent3 3" xfId="170"/>
    <cellStyle name="20% - Accent3 3 2" xfId="388"/>
    <cellStyle name="20% - Accent3 3 3" xfId="389"/>
    <cellStyle name="20% - Accent3 3 4" xfId="1135"/>
    <cellStyle name="20% - Accent3 4" xfId="194"/>
    <cellStyle name="20% - Accent3 4 2" xfId="1148"/>
    <cellStyle name="20% - Accent3 5" xfId="1094"/>
    <cellStyle name="20% - Accent3 6" xfId="1164"/>
    <cellStyle name="20% - Accent4" xfId="40" builtinId="42" customBuiltin="1"/>
    <cellStyle name="20% - Accent4 2" xfId="87"/>
    <cellStyle name="20% - Accent4 2 2" xfId="110"/>
    <cellStyle name="20% - Accent4 2 2 2" xfId="390"/>
    <cellStyle name="20% - Accent4 2 2 2 2" xfId="391"/>
    <cellStyle name="20% - Accent4 2 2 2 2 2" xfId="392"/>
    <cellStyle name="20% - Accent4 2 2 2 2 3" xfId="393"/>
    <cellStyle name="20% - Accent4 2 2 2 3" xfId="394"/>
    <cellStyle name="20% - Accent4 2 2 2 3 2" xfId="395"/>
    <cellStyle name="20% - Accent4 2 2 2 3 3" xfId="396"/>
    <cellStyle name="20% - Accent4 2 2 2 4" xfId="397"/>
    <cellStyle name="20% - Accent4 2 2 2 5" xfId="398"/>
    <cellStyle name="20% - Accent4 2 2 3" xfId="399"/>
    <cellStyle name="20% - Accent4 2 2 3 2" xfId="400"/>
    <cellStyle name="20% - Accent4 2 2 3 3" xfId="401"/>
    <cellStyle name="20% - Accent4 2 2 4" xfId="402"/>
    <cellStyle name="20% - Accent4 2 2 4 2" xfId="403"/>
    <cellStyle name="20% - Accent4 2 2 4 3" xfId="404"/>
    <cellStyle name="20% - Accent4 2 2 5" xfId="1121"/>
    <cellStyle name="20% - Accent4 2 3" xfId="405"/>
    <cellStyle name="20% - Accent4 2 3 2" xfId="406"/>
    <cellStyle name="20% - Accent4 2 3 2 2" xfId="407"/>
    <cellStyle name="20% - Accent4 2 3 2 3" xfId="408"/>
    <cellStyle name="20% - Accent4 2 3 3" xfId="409"/>
    <cellStyle name="20% - Accent4 2 3 3 2" xfId="410"/>
    <cellStyle name="20% - Accent4 2 3 3 3" xfId="411"/>
    <cellStyle name="20% - Accent4 2 3 4" xfId="412"/>
    <cellStyle name="20% - Accent4 2 3 5" xfId="413"/>
    <cellStyle name="20% - Accent4 2 4" xfId="414"/>
    <cellStyle name="20% - Accent4 2 4 2" xfId="415"/>
    <cellStyle name="20% - Accent4 2 4 2 2" xfId="416"/>
    <cellStyle name="20% - Accent4 2 4 2 3" xfId="417"/>
    <cellStyle name="20% - Accent4 2 4 3" xfId="418"/>
    <cellStyle name="20% - Accent4 2 4 3 2" xfId="419"/>
    <cellStyle name="20% - Accent4 2 4 3 3" xfId="420"/>
    <cellStyle name="20% - Accent4 2 4 4" xfId="421"/>
    <cellStyle name="20% - Accent4 2 4 5" xfId="422"/>
    <cellStyle name="20% - Accent4 2 5" xfId="423"/>
    <cellStyle name="20% - Accent4 2 5 2" xfId="424"/>
    <cellStyle name="20% - Accent4 2 5 3" xfId="425"/>
    <cellStyle name="20% - Accent4 2 6" xfId="426"/>
    <cellStyle name="20% - Accent4 2 6 2" xfId="427"/>
    <cellStyle name="20% - Accent4 2 6 3" xfId="428"/>
    <cellStyle name="20% - Accent4 3" xfId="172"/>
    <cellStyle name="20% - Accent4 3 2" xfId="429"/>
    <cellStyle name="20% - Accent4 3 3" xfId="430"/>
    <cellStyle name="20% - Accent4 3 4" xfId="1137"/>
    <cellStyle name="20% - Accent4 4" xfId="196"/>
    <cellStyle name="20% - Accent4 4 2" xfId="1150"/>
    <cellStyle name="20% - Accent4 5" xfId="1096"/>
    <cellStyle name="20% - Accent4 6" xfId="1167"/>
    <cellStyle name="20% - Accent5" xfId="44" builtinId="46" customBuiltin="1"/>
    <cellStyle name="20% - Accent5 2" xfId="90"/>
    <cellStyle name="20% - Accent5 2 2" xfId="111"/>
    <cellStyle name="20% - Accent5 2 2 2" xfId="431"/>
    <cellStyle name="20% - Accent5 2 2 2 2" xfId="432"/>
    <cellStyle name="20% - Accent5 2 2 2 2 2" xfId="433"/>
    <cellStyle name="20% - Accent5 2 2 2 2 3" xfId="434"/>
    <cellStyle name="20% - Accent5 2 2 2 3" xfId="435"/>
    <cellStyle name="20% - Accent5 2 2 2 3 2" xfId="436"/>
    <cellStyle name="20% - Accent5 2 2 2 3 3" xfId="437"/>
    <cellStyle name="20% - Accent5 2 2 2 4" xfId="438"/>
    <cellStyle name="20% - Accent5 2 2 2 5" xfId="439"/>
    <cellStyle name="20% - Accent5 2 2 3" xfId="440"/>
    <cellStyle name="20% - Accent5 2 2 3 2" xfId="441"/>
    <cellStyle name="20% - Accent5 2 2 3 3" xfId="442"/>
    <cellStyle name="20% - Accent5 2 2 4" xfId="443"/>
    <cellStyle name="20% - Accent5 2 2 4 2" xfId="444"/>
    <cellStyle name="20% - Accent5 2 2 4 3" xfId="445"/>
    <cellStyle name="20% - Accent5 2 2 5" xfId="1124"/>
    <cellStyle name="20% - Accent5 2 3" xfId="446"/>
    <cellStyle name="20% - Accent5 2 3 2" xfId="447"/>
    <cellStyle name="20% - Accent5 2 3 2 2" xfId="448"/>
    <cellStyle name="20% - Accent5 2 3 2 3" xfId="449"/>
    <cellStyle name="20% - Accent5 2 3 3" xfId="450"/>
    <cellStyle name="20% - Accent5 2 3 3 2" xfId="451"/>
    <cellStyle name="20% - Accent5 2 3 3 3" xfId="452"/>
    <cellStyle name="20% - Accent5 2 3 4" xfId="453"/>
    <cellStyle name="20% - Accent5 2 3 5" xfId="454"/>
    <cellStyle name="20% - Accent5 2 4" xfId="455"/>
    <cellStyle name="20% - Accent5 2 4 2" xfId="456"/>
    <cellStyle name="20% - Accent5 2 4 2 2" xfId="457"/>
    <cellStyle name="20% - Accent5 2 4 2 3" xfId="458"/>
    <cellStyle name="20% - Accent5 2 4 3" xfId="459"/>
    <cellStyle name="20% - Accent5 2 4 3 2" xfId="460"/>
    <cellStyle name="20% - Accent5 2 4 3 3" xfId="461"/>
    <cellStyle name="20% - Accent5 2 4 4" xfId="462"/>
    <cellStyle name="20% - Accent5 2 4 5" xfId="463"/>
    <cellStyle name="20% - Accent5 2 5" xfId="464"/>
    <cellStyle name="20% - Accent5 2 5 2" xfId="465"/>
    <cellStyle name="20% - Accent5 2 5 3" xfId="466"/>
    <cellStyle name="20% - Accent5 2 6" xfId="467"/>
    <cellStyle name="20% - Accent5 2 6 2" xfId="468"/>
    <cellStyle name="20% - Accent5 2 6 3" xfId="469"/>
    <cellStyle name="20% - Accent5 3" xfId="174"/>
    <cellStyle name="20% - Accent5 3 2" xfId="470"/>
    <cellStyle name="20% - Accent5 3 3" xfId="471"/>
    <cellStyle name="20% - Accent5 3 4" xfId="1139"/>
    <cellStyle name="20% - Accent5 4" xfId="198"/>
    <cellStyle name="20% - Accent5 4 2" xfId="1152"/>
    <cellStyle name="20% - Accent5 5" xfId="1098"/>
    <cellStyle name="20% - Accent5 6" xfId="1170"/>
    <cellStyle name="20% - Accent6" xfId="48" builtinId="50" customBuiltin="1"/>
    <cellStyle name="20% - Accent6 2" xfId="58"/>
    <cellStyle name="20% - Accent6 2 2" xfId="112"/>
    <cellStyle name="20% - Accent6 2 2 2" xfId="472"/>
    <cellStyle name="20% - Accent6 2 2 2 2" xfId="473"/>
    <cellStyle name="20% - Accent6 2 2 2 2 2" xfId="474"/>
    <cellStyle name="20% - Accent6 2 2 2 2 3" xfId="475"/>
    <cellStyle name="20% - Accent6 2 2 2 3" xfId="476"/>
    <cellStyle name="20% - Accent6 2 2 2 3 2" xfId="477"/>
    <cellStyle name="20% - Accent6 2 2 2 3 3" xfId="478"/>
    <cellStyle name="20% - Accent6 2 2 2 4" xfId="479"/>
    <cellStyle name="20% - Accent6 2 2 2 5" xfId="480"/>
    <cellStyle name="20% - Accent6 2 2 3" xfId="481"/>
    <cellStyle name="20% - Accent6 2 2 3 2" xfId="482"/>
    <cellStyle name="20% - Accent6 2 2 3 3" xfId="483"/>
    <cellStyle name="20% - Accent6 2 2 4" xfId="484"/>
    <cellStyle name="20% - Accent6 2 2 4 2" xfId="485"/>
    <cellStyle name="20% - Accent6 2 2 4 3" xfId="486"/>
    <cellStyle name="20% - Accent6 2 2 5" xfId="1127"/>
    <cellStyle name="20% - Accent6 2 3" xfId="487"/>
    <cellStyle name="20% - Accent6 2 3 2" xfId="488"/>
    <cellStyle name="20% - Accent6 2 3 2 2" xfId="489"/>
    <cellStyle name="20% - Accent6 2 3 2 3" xfId="490"/>
    <cellStyle name="20% - Accent6 2 3 3" xfId="491"/>
    <cellStyle name="20% - Accent6 2 3 3 2" xfId="492"/>
    <cellStyle name="20% - Accent6 2 3 3 3" xfId="493"/>
    <cellStyle name="20% - Accent6 2 3 4" xfId="494"/>
    <cellStyle name="20% - Accent6 2 3 5" xfId="495"/>
    <cellStyle name="20% - Accent6 2 4" xfId="496"/>
    <cellStyle name="20% - Accent6 2 4 2" xfId="497"/>
    <cellStyle name="20% - Accent6 2 4 2 2" xfId="498"/>
    <cellStyle name="20% - Accent6 2 4 2 3" xfId="499"/>
    <cellStyle name="20% - Accent6 2 4 3" xfId="500"/>
    <cellStyle name="20% - Accent6 2 4 3 2" xfId="501"/>
    <cellStyle name="20% - Accent6 2 4 3 3" xfId="502"/>
    <cellStyle name="20% - Accent6 2 4 4" xfId="503"/>
    <cellStyle name="20% - Accent6 2 4 5" xfId="504"/>
    <cellStyle name="20% - Accent6 2 5" xfId="505"/>
    <cellStyle name="20% - Accent6 2 5 2" xfId="506"/>
    <cellStyle name="20% - Accent6 2 5 3" xfId="507"/>
    <cellStyle name="20% - Accent6 2 6" xfId="508"/>
    <cellStyle name="20% - Accent6 2 6 2" xfId="509"/>
    <cellStyle name="20% - Accent6 2 6 3" xfId="510"/>
    <cellStyle name="20% - Accent6 3" xfId="176"/>
    <cellStyle name="20% - Accent6 3 2" xfId="511"/>
    <cellStyle name="20% - Accent6 3 3" xfId="512"/>
    <cellStyle name="20% - Accent6 3 4" xfId="1141"/>
    <cellStyle name="20% - Accent6 4" xfId="200"/>
    <cellStyle name="20% - Accent6 4 2" xfId="1154"/>
    <cellStyle name="20% - Accent6 5" xfId="1100"/>
    <cellStyle name="20% - Accent6 6" xfId="1173"/>
    <cellStyle name="20% - Акцент1 2" xfId="222"/>
    <cellStyle name="20% — акцент1 2" xfId="513"/>
    <cellStyle name="20% - Акцент2 2" xfId="224"/>
    <cellStyle name="20% — акцент2 2" xfId="514"/>
    <cellStyle name="20% - Акцент3 2" xfId="226"/>
    <cellStyle name="20% — акцент3 2" xfId="515"/>
    <cellStyle name="20% - Акцент4 2" xfId="228"/>
    <cellStyle name="20% — акцент4 2" xfId="516"/>
    <cellStyle name="20% - Акцент5 2" xfId="230"/>
    <cellStyle name="20% — акцент5 2" xfId="517"/>
    <cellStyle name="20% - Акцент6 2" xfId="232"/>
    <cellStyle name="20% — акцент6 2" xfId="518"/>
    <cellStyle name="40% - Accent1" xfId="29" builtinId="31" customBuiltin="1"/>
    <cellStyle name="40% - Accent1 2" xfId="92"/>
    <cellStyle name="40% - Accent1 2 2" xfId="113"/>
    <cellStyle name="40% - Accent1 2 2 2" xfId="519"/>
    <cellStyle name="40% - Accent1 2 2 2 2" xfId="520"/>
    <cellStyle name="40% - Accent1 2 2 2 2 2" xfId="521"/>
    <cellStyle name="40% - Accent1 2 2 2 2 3" xfId="522"/>
    <cellStyle name="40% - Accent1 2 2 2 3" xfId="523"/>
    <cellStyle name="40% - Accent1 2 2 2 3 2" xfId="524"/>
    <cellStyle name="40% - Accent1 2 2 2 3 3" xfId="525"/>
    <cellStyle name="40% - Accent1 2 2 2 4" xfId="526"/>
    <cellStyle name="40% - Accent1 2 2 2 5" xfId="527"/>
    <cellStyle name="40% - Accent1 2 2 3" xfId="528"/>
    <cellStyle name="40% - Accent1 2 2 3 2" xfId="529"/>
    <cellStyle name="40% - Accent1 2 2 3 3" xfId="530"/>
    <cellStyle name="40% - Accent1 2 2 4" xfId="531"/>
    <cellStyle name="40% - Accent1 2 2 4 2" xfId="532"/>
    <cellStyle name="40% - Accent1 2 2 4 3" xfId="533"/>
    <cellStyle name="40% - Accent1 2 2 5" xfId="1113"/>
    <cellStyle name="40% - Accent1 2 3" xfId="534"/>
    <cellStyle name="40% - Accent1 2 3 2" xfId="535"/>
    <cellStyle name="40% - Accent1 2 3 2 2" xfId="536"/>
    <cellStyle name="40% - Accent1 2 3 2 3" xfId="537"/>
    <cellStyle name="40% - Accent1 2 3 3" xfId="538"/>
    <cellStyle name="40% - Accent1 2 3 3 2" xfId="539"/>
    <cellStyle name="40% - Accent1 2 3 3 3" xfId="540"/>
    <cellStyle name="40% - Accent1 2 3 4" xfId="541"/>
    <cellStyle name="40% - Accent1 2 3 5" xfId="542"/>
    <cellStyle name="40% - Accent1 2 4" xfId="543"/>
    <cellStyle name="40% - Accent1 2 4 2" xfId="544"/>
    <cellStyle name="40% - Accent1 2 4 2 2" xfId="545"/>
    <cellStyle name="40% - Accent1 2 4 2 3" xfId="546"/>
    <cellStyle name="40% - Accent1 2 4 3" xfId="547"/>
    <cellStyle name="40% - Accent1 2 4 3 2" xfId="548"/>
    <cellStyle name="40% - Accent1 2 4 3 3" xfId="549"/>
    <cellStyle name="40% - Accent1 2 4 4" xfId="550"/>
    <cellStyle name="40% - Accent1 2 4 5" xfId="551"/>
    <cellStyle name="40% - Accent1 2 5" xfId="552"/>
    <cellStyle name="40% - Accent1 2 5 2" xfId="553"/>
    <cellStyle name="40% - Accent1 2 5 3" xfId="554"/>
    <cellStyle name="40% - Accent1 2 6" xfId="555"/>
    <cellStyle name="40% - Accent1 2 6 2" xfId="556"/>
    <cellStyle name="40% - Accent1 2 6 3" xfId="557"/>
    <cellStyle name="40% - Accent1 3" xfId="167"/>
    <cellStyle name="40% - Accent1 3 2" xfId="558"/>
    <cellStyle name="40% - Accent1 3 3" xfId="559"/>
    <cellStyle name="40% - Accent1 3 4" xfId="1132"/>
    <cellStyle name="40% - Accent1 4" xfId="191"/>
    <cellStyle name="40% - Accent1 4 2" xfId="1145"/>
    <cellStyle name="40% - Accent1 5" xfId="1091"/>
    <cellStyle name="40% - Accent1 6" xfId="1159"/>
    <cellStyle name="40% - Accent2" xfId="33" builtinId="35" customBuiltin="1"/>
    <cellStyle name="40% - Accent2 2" xfId="60"/>
    <cellStyle name="40% - Accent2 2 2" xfId="114"/>
    <cellStyle name="40% - Accent2 2 2 2" xfId="560"/>
    <cellStyle name="40% - Accent2 2 2 2 2" xfId="561"/>
    <cellStyle name="40% - Accent2 2 2 2 2 2" xfId="562"/>
    <cellStyle name="40% - Accent2 2 2 2 2 3" xfId="563"/>
    <cellStyle name="40% - Accent2 2 2 2 3" xfId="564"/>
    <cellStyle name="40% - Accent2 2 2 2 3 2" xfId="565"/>
    <cellStyle name="40% - Accent2 2 2 2 3 3" xfId="566"/>
    <cellStyle name="40% - Accent2 2 2 2 4" xfId="567"/>
    <cellStyle name="40% - Accent2 2 2 2 5" xfId="568"/>
    <cellStyle name="40% - Accent2 2 2 3" xfId="569"/>
    <cellStyle name="40% - Accent2 2 2 3 2" xfId="570"/>
    <cellStyle name="40% - Accent2 2 2 3 3" xfId="571"/>
    <cellStyle name="40% - Accent2 2 2 4" xfId="572"/>
    <cellStyle name="40% - Accent2 2 2 4 2" xfId="573"/>
    <cellStyle name="40% - Accent2 2 2 4 3" xfId="574"/>
    <cellStyle name="40% - Accent2 2 2 5" xfId="1116"/>
    <cellStyle name="40% - Accent2 2 3" xfId="575"/>
    <cellStyle name="40% - Accent2 2 3 2" xfId="576"/>
    <cellStyle name="40% - Accent2 2 3 2 2" xfId="577"/>
    <cellStyle name="40% - Accent2 2 3 2 3" xfId="578"/>
    <cellStyle name="40% - Accent2 2 3 3" xfId="579"/>
    <cellStyle name="40% - Accent2 2 3 3 2" xfId="580"/>
    <cellStyle name="40% - Accent2 2 3 3 3" xfId="581"/>
    <cellStyle name="40% - Accent2 2 3 4" xfId="582"/>
    <cellStyle name="40% - Accent2 2 3 5" xfId="583"/>
    <cellStyle name="40% - Accent2 2 4" xfId="584"/>
    <cellStyle name="40% - Accent2 2 4 2" xfId="585"/>
    <cellStyle name="40% - Accent2 2 4 2 2" xfId="586"/>
    <cellStyle name="40% - Accent2 2 4 2 3" xfId="587"/>
    <cellStyle name="40% - Accent2 2 4 3" xfId="588"/>
    <cellStyle name="40% - Accent2 2 4 3 2" xfId="589"/>
    <cellStyle name="40% - Accent2 2 4 3 3" xfId="590"/>
    <cellStyle name="40% - Accent2 2 4 4" xfId="591"/>
    <cellStyle name="40% - Accent2 2 4 5" xfId="592"/>
    <cellStyle name="40% - Accent2 2 5" xfId="593"/>
    <cellStyle name="40% - Accent2 2 5 2" xfId="594"/>
    <cellStyle name="40% - Accent2 2 5 3" xfId="595"/>
    <cellStyle name="40% - Accent2 2 6" xfId="596"/>
    <cellStyle name="40% - Accent2 2 6 2" xfId="597"/>
    <cellStyle name="40% - Accent2 2 6 3" xfId="598"/>
    <cellStyle name="40% - Accent2 3" xfId="169"/>
    <cellStyle name="40% - Accent2 3 2" xfId="599"/>
    <cellStyle name="40% - Accent2 3 3" xfId="600"/>
    <cellStyle name="40% - Accent2 3 4" xfId="1134"/>
    <cellStyle name="40% - Accent2 4" xfId="193"/>
    <cellStyle name="40% - Accent2 4 2" xfId="1147"/>
    <cellStyle name="40% - Accent2 5" xfId="1093"/>
    <cellStyle name="40% - Accent2 6" xfId="1162"/>
    <cellStyle name="40% - Accent3" xfId="37" builtinId="39" customBuiltin="1"/>
    <cellStyle name="40% - Accent3 2" xfId="86"/>
    <cellStyle name="40% - Accent3 2 2" xfId="115"/>
    <cellStyle name="40% - Accent3 2 2 2" xfId="601"/>
    <cellStyle name="40% - Accent3 2 2 2 2" xfId="602"/>
    <cellStyle name="40% - Accent3 2 2 2 2 2" xfId="603"/>
    <cellStyle name="40% - Accent3 2 2 2 2 3" xfId="604"/>
    <cellStyle name="40% - Accent3 2 2 2 3" xfId="605"/>
    <cellStyle name="40% - Accent3 2 2 2 3 2" xfId="606"/>
    <cellStyle name="40% - Accent3 2 2 2 3 3" xfId="607"/>
    <cellStyle name="40% - Accent3 2 2 2 4" xfId="608"/>
    <cellStyle name="40% - Accent3 2 2 2 5" xfId="609"/>
    <cellStyle name="40% - Accent3 2 2 3" xfId="610"/>
    <cellStyle name="40% - Accent3 2 2 3 2" xfId="611"/>
    <cellStyle name="40% - Accent3 2 2 3 3" xfId="612"/>
    <cellStyle name="40% - Accent3 2 2 4" xfId="613"/>
    <cellStyle name="40% - Accent3 2 2 4 2" xfId="614"/>
    <cellStyle name="40% - Accent3 2 2 4 3" xfId="615"/>
    <cellStyle name="40% - Accent3 2 2 5" xfId="1119"/>
    <cellStyle name="40% - Accent3 2 3" xfId="616"/>
    <cellStyle name="40% - Accent3 2 3 2" xfId="617"/>
    <cellStyle name="40% - Accent3 2 3 2 2" xfId="618"/>
    <cellStyle name="40% - Accent3 2 3 2 3" xfId="619"/>
    <cellStyle name="40% - Accent3 2 3 3" xfId="620"/>
    <cellStyle name="40% - Accent3 2 3 3 2" xfId="621"/>
    <cellStyle name="40% - Accent3 2 3 3 3" xfId="622"/>
    <cellStyle name="40% - Accent3 2 3 4" xfId="623"/>
    <cellStyle name="40% - Accent3 2 3 5" xfId="624"/>
    <cellStyle name="40% - Accent3 2 4" xfId="625"/>
    <cellStyle name="40% - Accent3 2 4 2" xfId="626"/>
    <cellStyle name="40% - Accent3 2 4 2 2" xfId="627"/>
    <cellStyle name="40% - Accent3 2 4 2 3" xfId="628"/>
    <cellStyle name="40% - Accent3 2 4 3" xfId="629"/>
    <cellStyle name="40% - Accent3 2 4 3 2" xfId="630"/>
    <cellStyle name="40% - Accent3 2 4 3 3" xfId="631"/>
    <cellStyle name="40% - Accent3 2 4 4" xfId="632"/>
    <cellStyle name="40% - Accent3 2 4 5" xfId="633"/>
    <cellStyle name="40% - Accent3 2 5" xfId="634"/>
    <cellStyle name="40% - Accent3 2 5 2" xfId="635"/>
    <cellStyle name="40% - Accent3 2 5 3" xfId="636"/>
    <cellStyle name="40% - Accent3 2 6" xfId="637"/>
    <cellStyle name="40% - Accent3 2 6 2" xfId="638"/>
    <cellStyle name="40% - Accent3 2 6 3" xfId="639"/>
    <cellStyle name="40% - Accent3 3" xfId="171"/>
    <cellStyle name="40% - Accent3 3 2" xfId="640"/>
    <cellStyle name="40% - Accent3 3 3" xfId="641"/>
    <cellStyle name="40% - Accent3 3 4" xfId="1136"/>
    <cellStyle name="40% - Accent3 4" xfId="195"/>
    <cellStyle name="40% - Accent3 4 2" xfId="1149"/>
    <cellStyle name="40% - Accent3 5" xfId="1095"/>
    <cellStyle name="40% - Accent3 6" xfId="1165"/>
    <cellStyle name="40% - Accent4" xfId="41" builtinId="43" customBuiltin="1"/>
    <cellStyle name="40% - Accent4 2" xfId="77"/>
    <cellStyle name="40% - Accent4 2 2" xfId="116"/>
    <cellStyle name="40% - Accent4 2 2 2" xfId="642"/>
    <cellStyle name="40% - Accent4 2 2 2 2" xfId="643"/>
    <cellStyle name="40% - Accent4 2 2 2 2 2" xfId="644"/>
    <cellStyle name="40% - Accent4 2 2 2 2 3" xfId="645"/>
    <cellStyle name="40% - Accent4 2 2 2 3" xfId="646"/>
    <cellStyle name="40% - Accent4 2 2 2 3 2" xfId="647"/>
    <cellStyle name="40% - Accent4 2 2 2 3 3" xfId="648"/>
    <cellStyle name="40% - Accent4 2 2 2 4" xfId="649"/>
    <cellStyle name="40% - Accent4 2 2 2 5" xfId="650"/>
    <cellStyle name="40% - Accent4 2 2 3" xfId="651"/>
    <cellStyle name="40% - Accent4 2 2 3 2" xfId="652"/>
    <cellStyle name="40% - Accent4 2 2 3 3" xfId="653"/>
    <cellStyle name="40% - Accent4 2 2 4" xfId="654"/>
    <cellStyle name="40% - Accent4 2 2 4 2" xfId="655"/>
    <cellStyle name="40% - Accent4 2 2 4 3" xfId="656"/>
    <cellStyle name="40% - Accent4 2 2 5" xfId="1122"/>
    <cellStyle name="40% - Accent4 2 3" xfId="657"/>
    <cellStyle name="40% - Accent4 2 3 2" xfId="658"/>
    <cellStyle name="40% - Accent4 2 3 2 2" xfId="659"/>
    <cellStyle name="40% - Accent4 2 3 2 3" xfId="660"/>
    <cellStyle name="40% - Accent4 2 3 3" xfId="661"/>
    <cellStyle name="40% - Accent4 2 3 3 2" xfId="662"/>
    <cellStyle name="40% - Accent4 2 3 3 3" xfId="663"/>
    <cellStyle name="40% - Accent4 2 3 4" xfId="664"/>
    <cellStyle name="40% - Accent4 2 3 5" xfId="665"/>
    <cellStyle name="40% - Accent4 2 4" xfId="666"/>
    <cellStyle name="40% - Accent4 2 4 2" xfId="667"/>
    <cellStyle name="40% - Accent4 2 4 2 2" xfId="668"/>
    <cellStyle name="40% - Accent4 2 4 2 3" xfId="669"/>
    <cellStyle name="40% - Accent4 2 4 3" xfId="670"/>
    <cellStyle name="40% - Accent4 2 4 3 2" xfId="671"/>
    <cellStyle name="40% - Accent4 2 4 3 3" xfId="672"/>
    <cellStyle name="40% - Accent4 2 4 4" xfId="673"/>
    <cellStyle name="40% - Accent4 2 4 5" xfId="674"/>
    <cellStyle name="40% - Accent4 2 5" xfId="675"/>
    <cellStyle name="40% - Accent4 2 5 2" xfId="676"/>
    <cellStyle name="40% - Accent4 2 5 3" xfId="677"/>
    <cellStyle name="40% - Accent4 2 6" xfId="678"/>
    <cellStyle name="40% - Accent4 2 6 2" xfId="679"/>
    <cellStyle name="40% - Accent4 2 6 3" xfId="680"/>
    <cellStyle name="40% - Accent4 3" xfId="173"/>
    <cellStyle name="40% - Accent4 3 2" xfId="681"/>
    <cellStyle name="40% - Accent4 3 3" xfId="682"/>
    <cellStyle name="40% - Accent4 3 4" xfId="1138"/>
    <cellStyle name="40% - Accent4 4" xfId="197"/>
    <cellStyle name="40% - Accent4 4 2" xfId="1151"/>
    <cellStyle name="40% - Accent4 5" xfId="1097"/>
    <cellStyle name="40% - Accent4 6" xfId="1168"/>
    <cellStyle name="40% - Accent5" xfId="45" builtinId="47" customBuiltin="1"/>
    <cellStyle name="40% - Accent5 2" xfId="76"/>
    <cellStyle name="40% - Accent5 2 2" xfId="117"/>
    <cellStyle name="40% - Accent5 2 2 2" xfId="683"/>
    <cellStyle name="40% - Accent5 2 2 2 2" xfId="684"/>
    <cellStyle name="40% - Accent5 2 2 2 2 2" xfId="685"/>
    <cellStyle name="40% - Accent5 2 2 2 2 3" xfId="686"/>
    <cellStyle name="40% - Accent5 2 2 2 3" xfId="687"/>
    <cellStyle name="40% - Accent5 2 2 2 3 2" xfId="688"/>
    <cellStyle name="40% - Accent5 2 2 2 3 3" xfId="689"/>
    <cellStyle name="40% - Accent5 2 2 2 4" xfId="690"/>
    <cellStyle name="40% - Accent5 2 2 2 5" xfId="691"/>
    <cellStyle name="40% - Accent5 2 2 3" xfId="692"/>
    <cellStyle name="40% - Accent5 2 2 3 2" xfId="693"/>
    <cellStyle name="40% - Accent5 2 2 3 3" xfId="694"/>
    <cellStyle name="40% - Accent5 2 2 4" xfId="695"/>
    <cellStyle name="40% - Accent5 2 2 4 2" xfId="696"/>
    <cellStyle name="40% - Accent5 2 2 4 3" xfId="697"/>
    <cellStyle name="40% - Accent5 2 2 5" xfId="1125"/>
    <cellStyle name="40% - Accent5 2 3" xfId="698"/>
    <cellStyle name="40% - Accent5 2 3 2" xfId="699"/>
    <cellStyle name="40% - Accent5 2 3 2 2" xfId="700"/>
    <cellStyle name="40% - Accent5 2 3 2 3" xfId="701"/>
    <cellStyle name="40% - Accent5 2 3 3" xfId="702"/>
    <cellStyle name="40% - Accent5 2 3 3 2" xfId="703"/>
    <cellStyle name="40% - Accent5 2 3 3 3" xfId="704"/>
    <cellStyle name="40% - Accent5 2 3 4" xfId="705"/>
    <cellStyle name="40% - Accent5 2 3 5" xfId="706"/>
    <cellStyle name="40% - Accent5 2 4" xfId="707"/>
    <cellStyle name="40% - Accent5 2 4 2" xfId="708"/>
    <cellStyle name="40% - Accent5 2 4 2 2" xfId="709"/>
    <cellStyle name="40% - Accent5 2 4 2 3" xfId="710"/>
    <cellStyle name="40% - Accent5 2 4 3" xfId="711"/>
    <cellStyle name="40% - Accent5 2 4 3 2" xfId="712"/>
    <cellStyle name="40% - Accent5 2 4 3 3" xfId="713"/>
    <cellStyle name="40% - Accent5 2 4 4" xfId="714"/>
    <cellStyle name="40% - Accent5 2 4 5" xfId="715"/>
    <cellStyle name="40% - Accent5 2 5" xfId="716"/>
    <cellStyle name="40% - Accent5 2 5 2" xfId="717"/>
    <cellStyle name="40% - Accent5 2 5 3" xfId="718"/>
    <cellStyle name="40% - Accent5 2 6" xfId="719"/>
    <cellStyle name="40% - Accent5 2 6 2" xfId="720"/>
    <cellStyle name="40% - Accent5 2 6 3" xfId="721"/>
    <cellStyle name="40% - Accent5 3" xfId="175"/>
    <cellStyle name="40% - Accent5 3 2" xfId="722"/>
    <cellStyle name="40% - Accent5 3 3" xfId="723"/>
    <cellStyle name="40% - Accent5 3 4" xfId="1140"/>
    <cellStyle name="40% - Accent5 4" xfId="199"/>
    <cellStyle name="40% - Accent5 4 2" xfId="1153"/>
    <cellStyle name="40% - Accent5 5" xfId="1099"/>
    <cellStyle name="40% - Accent5 6" xfId="1171"/>
    <cellStyle name="40% - Accent6" xfId="49" builtinId="51" customBuiltin="1"/>
    <cellStyle name="40% - Accent6 2" xfId="59"/>
    <cellStyle name="40% - Accent6 2 2" xfId="118"/>
    <cellStyle name="40% - Accent6 2 2 2" xfId="724"/>
    <cellStyle name="40% - Accent6 2 2 2 2" xfId="725"/>
    <cellStyle name="40% - Accent6 2 2 2 2 2" xfId="726"/>
    <cellStyle name="40% - Accent6 2 2 2 2 3" xfId="727"/>
    <cellStyle name="40% - Accent6 2 2 2 3" xfId="728"/>
    <cellStyle name="40% - Accent6 2 2 2 3 2" xfId="729"/>
    <cellStyle name="40% - Accent6 2 2 2 3 3" xfId="730"/>
    <cellStyle name="40% - Accent6 2 2 2 4" xfId="731"/>
    <cellStyle name="40% - Accent6 2 2 2 5" xfId="732"/>
    <cellStyle name="40% - Accent6 2 2 3" xfId="733"/>
    <cellStyle name="40% - Accent6 2 2 3 2" xfId="734"/>
    <cellStyle name="40% - Accent6 2 2 3 3" xfId="735"/>
    <cellStyle name="40% - Accent6 2 2 4" xfId="736"/>
    <cellStyle name="40% - Accent6 2 2 4 2" xfId="737"/>
    <cellStyle name="40% - Accent6 2 2 4 3" xfId="738"/>
    <cellStyle name="40% - Accent6 2 2 5" xfId="1128"/>
    <cellStyle name="40% - Accent6 2 3" xfId="739"/>
    <cellStyle name="40% - Accent6 2 3 2" xfId="740"/>
    <cellStyle name="40% - Accent6 2 3 2 2" xfId="741"/>
    <cellStyle name="40% - Accent6 2 3 2 3" xfId="742"/>
    <cellStyle name="40% - Accent6 2 3 3" xfId="743"/>
    <cellStyle name="40% - Accent6 2 3 3 2" xfId="744"/>
    <cellStyle name="40% - Accent6 2 3 3 3" xfId="745"/>
    <cellStyle name="40% - Accent6 2 3 4" xfId="746"/>
    <cellStyle name="40% - Accent6 2 3 5" xfId="747"/>
    <cellStyle name="40% - Accent6 2 4" xfId="748"/>
    <cellStyle name="40% - Accent6 2 4 2" xfId="749"/>
    <cellStyle name="40% - Accent6 2 4 2 2" xfId="750"/>
    <cellStyle name="40% - Accent6 2 4 2 3" xfId="751"/>
    <cellStyle name="40% - Accent6 2 4 3" xfId="752"/>
    <cellStyle name="40% - Accent6 2 4 3 2" xfId="753"/>
    <cellStyle name="40% - Accent6 2 4 3 3" xfId="754"/>
    <cellStyle name="40% - Accent6 2 4 4" xfId="755"/>
    <cellStyle name="40% - Accent6 2 4 5" xfId="756"/>
    <cellStyle name="40% - Accent6 2 5" xfId="757"/>
    <cellStyle name="40% - Accent6 2 5 2" xfId="758"/>
    <cellStyle name="40% - Accent6 2 5 3" xfId="759"/>
    <cellStyle name="40% - Accent6 2 6" xfId="760"/>
    <cellStyle name="40% - Accent6 2 6 2" xfId="761"/>
    <cellStyle name="40% - Accent6 2 6 3" xfId="762"/>
    <cellStyle name="40% - Accent6 3" xfId="177"/>
    <cellStyle name="40% - Accent6 3 2" xfId="763"/>
    <cellStyle name="40% - Accent6 3 3" xfId="764"/>
    <cellStyle name="40% - Accent6 3 4" xfId="1142"/>
    <cellStyle name="40% - Accent6 4" xfId="201"/>
    <cellStyle name="40% - Accent6 4 2" xfId="1155"/>
    <cellStyle name="40% - Accent6 5" xfId="1101"/>
    <cellStyle name="40% - Accent6 6" xfId="1174"/>
    <cellStyle name="40% - Акцент1 2" xfId="223"/>
    <cellStyle name="40% — акцент1 2" xfId="765"/>
    <cellStyle name="40% - Акцент2 2" xfId="225"/>
    <cellStyle name="40% — акцент2 2" xfId="766"/>
    <cellStyle name="40% - Акцент3 2" xfId="227"/>
    <cellStyle name="40% — акцент3 2" xfId="767"/>
    <cellStyle name="40% - Акцент4 2" xfId="229"/>
    <cellStyle name="40% — акцент4 2" xfId="768"/>
    <cellStyle name="40% - Акцент5 2" xfId="231"/>
    <cellStyle name="40% — акцент5 2" xfId="769"/>
    <cellStyle name="40% - Акцент6 2" xfId="233"/>
    <cellStyle name="40% — акцент6 2" xfId="770"/>
    <cellStyle name="60% - Accent1" xfId="30" builtinId="32" customBuiltin="1"/>
    <cellStyle name="60% - Accent1 2" xfId="63"/>
    <cellStyle name="60% - Accent1 2 2" xfId="119"/>
    <cellStyle name="60% - Accent1 2 2 2" xfId="1114"/>
    <cellStyle name="60% - Accent1 3" xfId="771"/>
    <cellStyle name="60% - Accent1 3 2" xfId="1104"/>
    <cellStyle name="60% - Accent1 4" xfId="1160"/>
    <cellStyle name="60% - Accent2" xfId="34" builtinId="36" customBuiltin="1"/>
    <cellStyle name="60% - Accent2 2" xfId="61"/>
    <cellStyle name="60% - Accent2 2 2" xfId="120"/>
    <cellStyle name="60% - Accent2 2 2 2" xfId="1117"/>
    <cellStyle name="60% - Accent2 3" xfId="772"/>
    <cellStyle name="60% - Accent2 3 2" xfId="1105"/>
    <cellStyle name="60% - Accent2 4" xfId="1163"/>
    <cellStyle name="60% - Accent3" xfId="38" builtinId="40" customBuiltin="1"/>
    <cellStyle name="60% - Accent3 2" xfId="55"/>
    <cellStyle name="60% - Accent3 2 2" xfId="121"/>
    <cellStyle name="60% - Accent3 2 2 2" xfId="1120"/>
    <cellStyle name="60% - Accent3 3" xfId="773"/>
    <cellStyle name="60% - Accent3 3 2" xfId="1106"/>
    <cellStyle name="60% - Accent3 4" xfId="1166"/>
    <cellStyle name="60% - Accent4" xfId="42" builtinId="44" customBuiltin="1"/>
    <cellStyle name="60% - Accent4 2" xfId="65"/>
    <cellStyle name="60% - Accent4 2 2" xfId="122"/>
    <cellStyle name="60% - Accent4 2 2 2" xfId="1123"/>
    <cellStyle name="60% - Accent4 3" xfId="774"/>
    <cellStyle name="60% - Accent4 3 2" xfId="1107"/>
    <cellStyle name="60% - Accent4 4" xfId="1169"/>
    <cellStyle name="60% - Accent5" xfId="46" builtinId="48" customBuiltin="1"/>
    <cellStyle name="60% - Accent5 2" xfId="72"/>
    <cellStyle name="60% - Accent5 2 2" xfId="123"/>
    <cellStyle name="60% - Accent5 2 2 2" xfId="1126"/>
    <cellStyle name="60% - Accent5 3" xfId="775"/>
    <cellStyle name="60% - Accent5 3 2" xfId="1108"/>
    <cellStyle name="60% - Accent5 4" xfId="1172"/>
    <cellStyle name="60% - Accent6" xfId="50" builtinId="52" customBuiltin="1"/>
    <cellStyle name="60% - Accent6 2" xfId="54"/>
    <cellStyle name="60% - Accent6 2 2" xfId="124"/>
    <cellStyle name="60% - Accent6 2 2 2" xfId="1129"/>
    <cellStyle name="60% - Accent6 3" xfId="776"/>
    <cellStyle name="60% - Accent6 3 2" xfId="1109"/>
    <cellStyle name="60% - Accent6 4" xfId="1175"/>
    <cellStyle name="60% - Акцент1 2" xfId="234"/>
    <cellStyle name="60% — акцент1 2" xfId="777"/>
    <cellStyle name="60% - Акцент2 2" xfId="235"/>
    <cellStyle name="60% — акцент2 2" xfId="778"/>
    <cellStyle name="60% - Акцент3 2" xfId="236"/>
    <cellStyle name="60% — акцент3 2" xfId="779"/>
    <cellStyle name="60% - Акцент4 2" xfId="237"/>
    <cellStyle name="60% — акцент4 2" xfId="780"/>
    <cellStyle name="60% - Акцент5 2" xfId="238"/>
    <cellStyle name="60% — акцент5 2" xfId="781"/>
    <cellStyle name="60% - Акцент6 2" xfId="239"/>
    <cellStyle name="60% — акцент6 2" xfId="782"/>
    <cellStyle name="Accent1" xfId="27" builtinId="29" customBuiltin="1"/>
    <cellStyle name="Accent1 2" xfId="56"/>
    <cellStyle name="Accent1 2 2" xfId="125"/>
    <cellStyle name="Accent1 3" xfId="783"/>
    <cellStyle name="Accent2" xfId="31" builtinId="33" customBuiltin="1"/>
    <cellStyle name="Accent2 2" xfId="52"/>
    <cellStyle name="Accent2 2 2" xfId="126"/>
    <cellStyle name="Accent2 3" xfId="784"/>
    <cellStyle name="Accent3" xfId="35" builtinId="37" customBuiltin="1"/>
    <cellStyle name="Accent3 2" xfId="89"/>
    <cellStyle name="Accent3 2 2" xfId="127"/>
    <cellStyle name="Accent3 3" xfId="785"/>
    <cellStyle name="Accent4" xfId="39" builtinId="41" customBuiltin="1"/>
    <cellStyle name="Accent4 2" xfId="74"/>
    <cellStyle name="Accent4 2 2" xfId="128"/>
    <cellStyle name="Accent4 3" xfId="786"/>
    <cellStyle name="Accent5" xfId="43" builtinId="45" customBuiltin="1"/>
    <cellStyle name="Accent5 2" xfId="84"/>
    <cellStyle name="Accent5 2 2" xfId="129"/>
    <cellStyle name="Accent5 3" xfId="787"/>
    <cellStyle name="Accent6" xfId="47" builtinId="49" customBuiltin="1"/>
    <cellStyle name="Accent6 2" xfId="57"/>
    <cellStyle name="Accent6 2 2" xfId="130"/>
    <cellStyle name="Accent6 3" xfId="788"/>
    <cellStyle name="Bad" xfId="16" builtinId="27" customBuiltin="1"/>
    <cellStyle name="Bad 2" xfId="91"/>
    <cellStyle name="Bad 2 2" xfId="131"/>
    <cellStyle name="Bad 3" xfId="789"/>
    <cellStyle name="Calculation" xfId="20" builtinId="22" customBuiltin="1"/>
    <cellStyle name="Calculation 2" xfId="78"/>
    <cellStyle name="Calculation 2 2" xfId="132"/>
    <cellStyle name="Calculation 2 2 2" xfId="790"/>
    <cellStyle name="Calculation 2 2 3" xfId="791"/>
    <cellStyle name="Calculation 2 3" xfId="1074"/>
    <cellStyle name="Calculation 3" xfId="792"/>
    <cellStyle name="Check Cell" xfId="22" builtinId="23" customBuiltin="1"/>
    <cellStyle name="Check Cell 2" xfId="85"/>
    <cellStyle name="Check Cell 2 2" xfId="133"/>
    <cellStyle name="Check Cell 3" xfId="793"/>
    <cellStyle name="Comma" xfId="1047" builtinId="3"/>
    <cellStyle name="Comma 10" xfId="794"/>
    <cellStyle name="Comma 10 4" xfId="1190"/>
    <cellStyle name="Comma 11" xfId="1050"/>
    <cellStyle name="Comma 12" xfId="1056"/>
    <cellStyle name="Comma 13" xfId="1059"/>
    <cellStyle name="Comma 14" xfId="1177"/>
    <cellStyle name="Comma 15" xfId="262"/>
    <cellStyle name="Comma 19" xfId="1192"/>
    <cellStyle name="Comma 2" xfId="9"/>
    <cellStyle name="Comma 2 2" xfId="99"/>
    <cellStyle name="Comma 2 2 2" xfId="134"/>
    <cellStyle name="Comma 2 2 2 2" xfId="795"/>
    <cellStyle name="Comma 2 2 2 3" xfId="1063"/>
    <cellStyle name="Comma 2 2 3" xfId="1072"/>
    <cellStyle name="Comma 2 2 4" xfId="1060"/>
    <cellStyle name="Comma 2 3" xfId="102"/>
    <cellStyle name="Comma 2 3 2" xfId="796"/>
    <cellStyle name="Comma 2 4" xfId="797"/>
    <cellStyle name="Comma 2 5" xfId="798"/>
    <cellStyle name="Comma 3" xfId="98"/>
    <cellStyle name="Comma 3 2" xfId="135"/>
    <cellStyle name="Comma 3 2 2" xfId="187"/>
    <cellStyle name="Comma 3 2 2 2" xfId="210"/>
    <cellStyle name="Comma 3 2 2 3" xfId="1086"/>
    <cellStyle name="Comma 3 2 3" xfId="180"/>
    <cellStyle name="Comma 3 2 3 2" xfId="1075"/>
    <cellStyle name="Comma 3 2 4" xfId="204"/>
    <cellStyle name="Comma 3 2 5" xfId="1064"/>
    <cellStyle name="Comma 3 3" xfId="799"/>
    <cellStyle name="Comma 3 4" xfId="1061"/>
    <cellStyle name="Comma 4" xfId="101"/>
    <cellStyle name="Comma 4 2" xfId="800"/>
    <cellStyle name="Comma 4 2 2" xfId="801"/>
    <cellStyle name="Comma 4 2 3" xfId="1073"/>
    <cellStyle name="Comma 4 3" xfId="802"/>
    <cellStyle name="Comma 4 3 2" xfId="803"/>
    <cellStyle name="Comma 4 4" xfId="1062"/>
    <cellStyle name="Comma 5" xfId="94"/>
    <cellStyle name="Comma 5 2" xfId="179"/>
    <cellStyle name="Comma 5 2 2" xfId="804"/>
    <cellStyle name="Comma 5 2 3" xfId="1071"/>
    <cellStyle name="Comma 5 3" xfId="203"/>
    <cellStyle name="Comma 5 4" xfId="805"/>
    <cellStyle name="Comma 5 5" xfId="1065"/>
    <cellStyle name="Comma 6" xfId="186"/>
    <cellStyle name="Comma 6 10" xfId="806"/>
    <cellStyle name="Comma 6 11" xfId="1085"/>
    <cellStyle name="Comma 6 2" xfId="209"/>
    <cellStyle name="Comma 6 3" xfId="807"/>
    <cellStyle name="Comma 6 3 2" xfId="808"/>
    <cellStyle name="Comma 6 3 2 2" xfId="809"/>
    <cellStyle name="Comma 6 3 2 2 2" xfId="810"/>
    <cellStyle name="Comma 6 3 2 2 3" xfId="811"/>
    <cellStyle name="Comma 6 3 2 3" xfId="812"/>
    <cellStyle name="Comma 6 3 2 3 2" xfId="813"/>
    <cellStyle name="Comma 6 3 2 3 3" xfId="814"/>
    <cellStyle name="Comma 6 3 2 4" xfId="815"/>
    <cellStyle name="Comma 6 3 2 5" xfId="816"/>
    <cellStyle name="Comma 6 3 3" xfId="817"/>
    <cellStyle name="Comma 6 3 3 2" xfId="818"/>
    <cellStyle name="Comma 6 3 3 3" xfId="819"/>
    <cellStyle name="Comma 6 3 4" xfId="820"/>
    <cellStyle name="Comma 6 3 4 2" xfId="821"/>
    <cellStyle name="Comma 6 3 4 3" xfId="822"/>
    <cellStyle name="Comma 6 3 5" xfId="823"/>
    <cellStyle name="Comma 6 3 6" xfId="824"/>
    <cellStyle name="Comma 6 4" xfId="825"/>
    <cellStyle name="Comma 6 4 2" xfId="826"/>
    <cellStyle name="Comma 6 4 2 2" xfId="827"/>
    <cellStyle name="Comma 6 4 2 2 2" xfId="828"/>
    <cellStyle name="Comma 6 4 2 2 3" xfId="829"/>
    <cellStyle name="Comma 6 4 2 3" xfId="830"/>
    <cellStyle name="Comma 6 4 2 3 2" xfId="831"/>
    <cellStyle name="Comma 6 4 2 3 3" xfId="832"/>
    <cellStyle name="Comma 6 4 2 4" xfId="833"/>
    <cellStyle name="Comma 6 4 2 5" xfId="834"/>
    <cellStyle name="Comma 6 4 3" xfId="835"/>
    <cellStyle name="Comma 6 4 3 2" xfId="836"/>
    <cellStyle name="Comma 6 4 3 3" xfId="837"/>
    <cellStyle name="Comma 6 4 4" xfId="838"/>
    <cellStyle name="Comma 6 4 4 2" xfId="839"/>
    <cellStyle name="Comma 6 4 4 3" xfId="840"/>
    <cellStyle name="Comma 6 4 5" xfId="841"/>
    <cellStyle name="Comma 6 4 6" xfId="842"/>
    <cellStyle name="Comma 6 5" xfId="843"/>
    <cellStyle name="Comma 6 5 2" xfId="844"/>
    <cellStyle name="Comma 6 5 2 2" xfId="845"/>
    <cellStyle name="Comma 6 5 2 3" xfId="846"/>
    <cellStyle name="Comma 6 5 3" xfId="847"/>
    <cellStyle name="Comma 6 5 3 2" xfId="848"/>
    <cellStyle name="Comma 6 5 3 3" xfId="849"/>
    <cellStyle name="Comma 6 5 4" xfId="850"/>
    <cellStyle name="Comma 6 5 5" xfId="851"/>
    <cellStyle name="Comma 6 6" xfId="852"/>
    <cellStyle name="Comma 6 6 2" xfId="853"/>
    <cellStyle name="Comma 6 6 2 2" xfId="854"/>
    <cellStyle name="Comma 6 6 2 3" xfId="855"/>
    <cellStyle name="Comma 6 6 3" xfId="856"/>
    <cellStyle name="Comma 6 6 3 2" xfId="857"/>
    <cellStyle name="Comma 6 6 3 3" xfId="858"/>
    <cellStyle name="Comma 6 6 4" xfId="859"/>
    <cellStyle name="Comma 6 6 5" xfId="860"/>
    <cellStyle name="Comma 6 7" xfId="861"/>
    <cellStyle name="Comma 6 7 2" xfId="862"/>
    <cellStyle name="Comma 6 7 3" xfId="863"/>
    <cellStyle name="Comma 6 8" xfId="864"/>
    <cellStyle name="Comma 6 8 2" xfId="865"/>
    <cellStyle name="Comma 6 8 3" xfId="866"/>
    <cellStyle name="Comma 6 9" xfId="867"/>
    <cellStyle name="Comma 7" xfId="868"/>
    <cellStyle name="Comma 8" xfId="869"/>
    <cellStyle name="Comma 8 2" xfId="870"/>
    <cellStyle name="Comma 8 3" xfId="1067"/>
    <cellStyle name="Comma 9" xfId="871"/>
    <cellStyle name="Comma 9 2" xfId="872"/>
    <cellStyle name="Comma_General 17.02.04" xfId="1044"/>
    <cellStyle name="Explanatory Text" xfId="25" builtinId="53" customBuiltin="1"/>
    <cellStyle name="Explanatory Text 2" xfId="73"/>
    <cellStyle name="Explanatory Text 2 2" xfId="136"/>
    <cellStyle name="Explanatory Text 3" xfId="873"/>
    <cellStyle name="Good" xfId="15" builtinId="26" customBuiltin="1"/>
    <cellStyle name="Good 2" xfId="79"/>
    <cellStyle name="Good 2 2" xfId="137"/>
    <cellStyle name="Good 3" xfId="874"/>
    <cellStyle name="Heading 1" xfId="11" builtinId="16" customBuiltin="1"/>
    <cellStyle name="Heading 1 2" xfId="64"/>
    <cellStyle name="Heading 1 2 2" xfId="138"/>
    <cellStyle name="Heading 1 3" xfId="875"/>
    <cellStyle name="Heading 2" xfId="12" builtinId="17" customBuiltin="1"/>
    <cellStyle name="Heading 2 2" xfId="82"/>
    <cellStyle name="Heading 2 2 2" xfId="139"/>
    <cellStyle name="Heading 2 3" xfId="876"/>
    <cellStyle name="Heading 3" xfId="13" builtinId="18" customBuiltin="1"/>
    <cellStyle name="Heading 3 2" xfId="66"/>
    <cellStyle name="Heading 3 2 2" xfId="140"/>
    <cellStyle name="Heading 3 3" xfId="877"/>
    <cellStyle name="Heading 4" xfId="14" builtinId="19" customBuiltin="1"/>
    <cellStyle name="Heading 4 2" xfId="62"/>
    <cellStyle name="Heading 4 2 2" xfId="141"/>
    <cellStyle name="Heading 4 3" xfId="878"/>
    <cellStyle name="Hyperlink" xfId="1185" builtinId="8"/>
    <cellStyle name="Input" xfId="18" builtinId="20" customBuiltin="1"/>
    <cellStyle name="Input 2" xfId="81"/>
    <cellStyle name="Input 2 2" xfId="142"/>
    <cellStyle name="Input 2 2 2" xfId="879"/>
    <cellStyle name="Input 2 2 3" xfId="880"/>
    <cellStyle name="Input 2 3" xfId="1076"/>
    <cellStyle name="Input 3" xfId="881"/>
    <cellStyle name="Linked Cell" xfId="21" builtinId="24" customBuiltin="1"/>
    <cellStyle name="Linked Cell 2" xfId="69"/>
    <cellStyle name="Linked Cell 2 2" xfId="143"/>
    <cellStyle name="Linked Cell 3" xfId="882"/>
    <cellStyle name="Neutral" xfId="17" builtinId="28" customBuiltin="1"/>
    <cellStyle name="Neutral 2" xfId="75"/>
    <cellStyle name="Neutral 2 2" xfId="104"/>
    <cellStyle name="Neutral 2 2 2" xfId="1110"/>
    <cellStyle name="Neutral 2 3" xfId="883"/>
    <cellStyle name="Neutral 3" xfId="144"/>
    <cellStyle name="Neutral 4" xfId="884"/>
    <cellStyle name="Neutral 4 2" xfId="885"/>
    <cellStyle name="Neutral 4 3" xfId="1102"/>
    <cellStyle name="Normal" xfId="0" builtinId="0"/>
    <cellStyle name="Normal 10" xfId="4"/>
    <cellStyle name="Normal 10 2" xfId="184"/>
    <cellStyle name="Normal 10 2 2" xfId="886"/>
    <cellStyle name="Normal 10 2 2 2" xfId="887"/>
    <cellStyle name="Normal 10 2 2 2 2" xfId="888"/>
    <cellStyle name="Normal 10 2 2 2 3" xfId="889"/>
    <cellStyle name="Normal 10 2 2 3" xfId="890"/>
    <cellStyle name="Normal 10 2 2 3 2" xfId="891"/>
    <cellStyle name="Normal 10 2 2 3 2 2" xfId="1195"/>
    <cellStyle name="Normal 10 2 2 3 3" xfId="892"/>
    <cellStyle name="Normal 10 2 2 3 4" xfId="1194"/>
    <cellStyle name="Normal 10 2 2 4" xfId="893"/>
    <cellStyle name="Normal 10 2 2 5" xfId="894"/>
    <cellStyle name="Normal 10 2 3" xfId="895"/>
    <cellStyle name="Normal 10 2 3 2" xfId="896"/>
    <cellStyle name="Normal 10 2 3 3" xfId="897"/>
    <cellStyle name="Normal 10 2 4" xfId="898"/>
    <cellStyle name="Normal 10 2 4 2" xfId="899"/>
    <cellStyle name="Normal 10 2 4 3" xfId="900"/>
    <cellStyle name="Normal 10 2 5" xfId="901"/>
    <cellStyle name="Normal 10 2 6" xfId="902"/>
    <cellStyle name="Normal 10 3" xfId="207"/>
    <cellStyle name="Normal 10 3 2" xfId="903"/>
    <cellStyle name="Normal 10 3 2 2" xfId="904"/>
    <cellStyle name="Normal 10 3 2 3" xfId="905"/>
    <cellStyle name="Normal 10 3 3" xfId="906"/>
    <cellStyle name="Normal 10 3 3 2" xfId="907"/>
    <cellStyle name="Normal 10 3 3 3" xfId="908"/>
    <cellStyle name="Normal 10 3 4" xfId="909"/>
    <cellStyle name="Normal 10 3 5" xfId="910"/>
    <cellStyle name="Normal 10 4" xfId="911"/>
    <cellStyle name="Normal 10 4 2" xfId="912"/>
    <cellStyle name="Normal 10 4 2 2" xfId="913"/>
    <cellStyle name="Normal 10 4 2 3" xfId="914"/>
    <cellStyle name="Normal 10 4 3" xfId="915"/>
    <cellStyle name="Normal 10 4 3 2" xfId="916"/>
    <cellStyle name="Normal 10 4 3 3" xfId="917"/>
    <cellStyle name="Normal 10 4 4" xfId="918"/>
    <cellStyle name="Normal 10 4 5" xfId="919"/>
    <cellStyle name="Normal 10 5" xfId="920"/>
    <cellStyle name="Normal 10 5 2" xfId="921"/>
    <cellStyle name="Normal 10 5 3" xfId="922"/>
    <cellStyle name="Normal 10 6" xfId="923"/>
    <cellStyle name="Normal 10 6 2" xfId="924"/>
    <cellStyle name="Normal 10 6 3" xfId="925"/>
    <cellStyle name="Normal 10 7" xfId="1083"/>
    <cellStyle name="Normal 11" xfId="163"/>
    <cellStyle name="Normal 11 2" xfId="185"/>
    <cellStyle name="Normal 11 3" xfId="208"/>
    <cellStyle name="Normal 11 3 2" xfId="1179"/>
    <cellStyle name="Normal 11 4" xfId="1084"/>
    <cellStyle name="Normal 12" xfId="164"/>
    <cellStyle name="Normal 12 2" xfId="926"/>
    <cellStyle name="Normal 12 2 2" xfId="1057"/>
    <cellStyle name="Normal 12 3" xfId="927"/>
    <cellStyle name="Normal 12 4" xfId="1069"/>
    <cellStyle name="Normal 13" xfId="1042"/>
    <cellStyle name="Normal 14" xfId="1049"/>
    <cellStyle name="Normal 14 2" xfId="1176"/>
    <cellStyle name="Normal 15" xfId="1052"/>
    <cellStyle name="Normal 15 2 2" xfId="1039"/>
    <cellStyle name="Normal 16" xfId="1058"/>
    <cellStyle name="Normal 18" xfId="1188"/>
    <cellStyle name="Normal 19" xfId="1055"/>
    <cellStyle name="Normal 2" xfId="1"/>
    <cellStyle name="Normal 2 2" xfId="145"/>
    <cellStyle name="Normal 2 2 2" xfId="162"/>
    <cellStyle name="Normal 2 2 2 2" xfId="1077"/>
    <cellStyle name="Normal 2 2 3" xfId="928"/>
    <cellStyle name="Normal 2 2 4" xfId="1041"/>
    <cellStyle name="Normal 2 2 5" xfId="1068"/>
    <cellStyle name="Normal 2 3" xfId="146"/>
    <cellStyle name="Normal 2 4" xfId="95"/>
    <cellStyle name="Normal 2 5" xfId="218"/>
    <cellStyle name="Normal 2_3.Havelvacner_N1_12 23.01.2018" xfId="929"/>
    <cellStyle name="Normal 2_IV-ՀՐԱՏԱՊ ՓՈՒԼԵՐՈՎ" xfId="1184"/>
    <cellStyle name="Normal 3" xfId="3"/>
    <cellStyle name="Normal 3 2" xfId="103"/>
    <cellStyle name="Normal 3 2 2" xfId="147"/>
    <cellStyle name="Normal 3 2 3" xfId="930"/>
    <cellStyle name="Normal 3 3" xfId="97"/>
    <cellStyle name="Normal 3_HavelvacN2axjusakN3" xfId="105"/>
    <cellStyle name="Normal 4" xfId="5"/>
    <cellStyle name="Normal 4 2" xfId="8"/>
    <cellStyle name="Normal 4 2 2" xfId="931"/>
    <cellStyle name="Normal 4 3" xfId="100"/>
    <cellStyle name="Normal 4 3 2" xfId="1066"/>
    <cellStyle name="Normal 5" xfId="106"/>
    <cellStyle name="Normal 5 2" xfId="148"/>
    <cellStyle name="Normal 5 2 2" xfId="188"/>
    <cellStyle name="Normal 5 2 2 2" xfId="211"/>
    <cellStyle name="Normal 5 2 2 3" xfId="932"/>
    <cellStyle name="Normal 5 2 2 4" xfId="1087"/>
    <cellStyle name="Normal 5 2 3" xfId="181"/>
    <cellStyle name="Normal 5 2 4" xfId="205"/>
    <cellStyle name="Normal 5 2 5" xfId="1078"/>
    <cellStyle name="Normal 5 2 6" xfId="1196"/>
    <cellStyle name="Normal 5 2 9" xfId="1040"/>
    <cellStyle name="Normal 5 3" xfId="264"/>
    <cellStyle name="Normal 5 3 2" xfId="933"/>
    <cellStyle name="Normal 5 3 2 2" xfId="934"/>
    <cellStyle name="Normal 5 3 2 2 2" xfId="935"/>
    <cellStyle name="Normal 5 3 2 2 3" xfId="936"/>
    <cellStyle name="Normal 5 3 2 3" xfId="937"/>
    <cellStyle name="Normal 5 3 2 3 2" xfId="938"/>
    <cellStyle name="Normal 5 3 2 3 3" xfId="939"/>
    <cellStyle name="Normal 5 3 2 4" xfId="940"/>
    <cellStyle name="Normal 5 3 2 5" xfId="941"/>
    <cellStyle name="Normal 5 3 3" xfId="942"/>
    <cellStyle name="Normal 5 3 3 2" xfId="943"/>
    <cellStyle name="Normal 5 3 3 3" xfId="944"/>
    <cellStyle name="Normal 5 3 4" xfId="945"/>
    <cellStyle name="Normal 5 3 4 2" xfId="946"/>
    <cellStyle name="Normal 5 3 4 3" xfId="947"/>
    <cellStyle name="Normal 5 3 5" xfId="948"/>
    <cellStyle name="Normal 5 3 6" xfId="949"/>
    <cellStyle name="Normal 5 3 7" xfId="1178"/>
    <cellStyle name="Normal 5 4" xfId="950"/>
    <cellStyle name="Normal 5 4 2" xfId="951"/>
    <cellStyle name="Normal 5 4 2 2" xfId="952"/>
    <cellStyle name="Normal 5 4 2 2 2" xfId="953"/>
    <cellStyle name="Normal 5 4 2 2 3" xfId="954"/>
    <cellStyle name="Normal 5 4 2 3" xfId="955"/>
    <cellStyle name="Normal 5 4 2 3 2" xfId="956"/>
    <cellStyle name="Normal 5 4 2 3 3" xfId="957"/>
    <cellStyle name="Normal 5 4 2 4" xfId="958"/>
    <cellStyle name="Normal 5 4 2 5" xfId="959"/>
    <cellStyle name="Normal 5 4 3" xfId="960"/>
    <cellStyle name="Normal 5 4 3 2" xfId="961"/>
    <cellStyle name="Normal 5 4 3 3" xfId="962"/>
    <cellStyle name="Normal 5 4 4" xfId="963"/>
    <cellStyle name="Normal 5 4 4 2" xfId="964"/>
    <cellStyle name="Normal 5 4 4 3" xfId="965"/>
    <cellStyle name="Normal 5 4 5" xfId="966"/>
    <cellStyle name="Normal 5 4 6" xfId="967"/>
    <cellStyle name="Normal 5 5" xfId="968"/>
    <cellStyle name="Normal 5 5 2" xfId="969"/>
    <cellStyle name="Normal 5 5 2 2" xfId="970"/>
    <cellStyle name="Normal 5 5 2 3" xfId="971"/>
    <cellStyle name="Normal 5 5 3" xfId="972"/>
    <cellStyle name="Normal 5 5 3 2" xfId="973"/>
    <cellStyle name="Normal 5 5 3 3" xfId="974"/>
    <cellStyle name="Normal 5 5 4" xfId="975"/>
    <cellStyle name="Normal 5 5 5" xfId="976"/>
    <cellStyle name="Normal 5 6" xfId="977"/>
    <cellStyle name="Normal 5 6 2" xfId="978"/>
    <cellStyle name="Normal 5 6 2 2" xfId="979"/>
    <cellStyle name="Normal 5 6 2 3" xfId="980"/>
    <cellStyle name="Normal 5 6 3" xfId="981"/>
    <cellStyle name="Normal 5 6 3 2" xfId="982"/>
    <cellStyle name="Normal 5 6 3 3" xfId="983"/>
    <cellStyle name="Normal 5 6 4" xfId="984"/>
    <cellStyle name="Normal 5 6 5" xfId="985"/>
    <cellStyle name="Normal 5 7" xfId="986"/>
    <cellStyle name="Normal 5 7 2" xfId="987"/>
    <cellStyle name="Normal 5 7 3" xfId="988"/>
    <cellStyle name="Normal 5 8" xfId="989"/>
    <cellStyle name="Normal 5 8 2" xfId="990"/>
    <cellStyle name="Normal 5 8 3" xfId="991"/>
    <cellStyle name="Normal 5 9" xfId="992"/>
    <cellStyle name="Normal 5 9 2" xfId="993"/>
    <cellStyle name="Normal 5 9 3" xfId="994"/>
    <cellStyle name="Normal 52" xfId="1186"/>
    <cellStyle name="Normal 52 2" xfId="1193"/>
    <cellStyle name="Normal 6" xfId="149"/>
    <cellStyle name="Normal 6 2" xfId="212"/>
    <cellStyle name="Normal 7" xfId="150"/>
    <cellStyle name="Normal 7 2" xfId="1038"/>
    <cellStyle name="Normal 7 2 2" xfId="1088"/>
    <cellStyle name="Normal 8" xfId="7"/>
    <cellStyle name="Normal 8 2" xfId="161"/>
    <cellStyle name="Normal 8 3" xfId="178"/>
    <cellStyle name="Normal 8 4" xfId="202"/>
    <cellStyle name="Normal 8 5" xfId="1070"/>
    <cellStyle name="Normal 9" xfId="93"/>
    <cellStyle name="Normal 9 2" xfId="183"/>
    <cellStyle name="Normal 9 3" xfId="206"/>
    <cellStyle name="Normal 9 4" xfId="1082"/>
    <cellStyle name="Normal_MVD artabyug" xfId="1181"/>
    <cellStyle name="Normal_tax" xfId="1048"/>
    <cellStyle name="Note" xfId="24" builtinId="10" customBuiltin="1"/>
    <cellStyle name="Note 2" xfId="53"/>
    <cellStyle name="Note 2 2" xfId="151"/>
    <cellStyle name="Note 2 2 2" xfId="995"/>
    <cellStyle name="Note 2 2 3" xfId="996"/>
    <cellStyle name="Note 2 2 4" xfId="1111"/>
    <cellStyle name="Note 2 3" xfId="1079"/>
    <cellStyle name="Note 3" xfId="165"/>
    <cellStyle name="Note 3 2" xfId="997"/>
    <cellStyle name="Note 3 3" xfId="998"/>
    <cellStyle name="Note 3 4" xfId="1103"/>
    <cellStyle name="Note 4" xfId="189"/>
    <cellStyle name="Note 4 2" xfId="1130"/>
    <cellStyle name="Note 5" xfId="1143"/>
    <cellStyle name="Note 6" xfId="1157"/>
    <cellStyle name="Output" xfId="19" builtinId="21" customBuiltin="1"/>
    <cellStyle name="Output 2" xfId="80"/>
    <cellStyle name="Output 2 2" xfId="152"/>
    <cellStyle name="Output 2 2 2" xfId="999"/>
    <cellStyle name="Output 2 2 3" xfId="1000"/>
    <cellStyle name="Output 2 3" xfId="1080"/>
    <cellStyle name="Output 3" xfId="1001"/>
    <cellStyle name="Percent 2" xfId="2"/>
    <cellStyle name="Percent 2 2" xfId="96"/>
    <cellStyle name="Percent 2 2 2" xfId="1002"/>
    <cellStyle name="Percent 2 3" xfId="1003"/>
    <cellStyle name="Percent 3" xfId="1004"/>
    <cellStyle name="Percent 3 2" xfId="1005"/>
    <cellStyle name="RowLevel_1_N6+artabyuje" xfId="1006"/>
    <cellStyle name="SN_241" xfId="6"/>
    <cellStyle name="SN_241 2" xfId="1187"/>
    <cellStyle name="SN_b" xfId="1043"/>
    <cellStyle name="SN_b 2" xfId="1051"/>
    <cellStyle name="SN_b 3" xfId="1053"/>
    <cellStyle name="SN_it" xfId="1046"/>
    <cellStyle name="SN10_bold" xfId="1045"/>
    <cellStyle name="Style 1" xfId="153"/>
    <cellStyle name="Style 1 2" xfId="154"/>
    <cellStyle name="Style 1 2 2" xfId="182"/>
    <cellStyle name="Style 1_verchnakan_ax21-25_2018" xfId="155"/>
    <cellStyle name="Title" xfId="1156" builtinId="15" customBuiltin="1"/>
    <cellStyle name="Title 2" xfId="51"/>
    <cellStyle name="Title 2 2" xfId="156"/>
    <cellStyle name="Title 3" xfId="83"/>
    <cellStyle name="Title 4" xfId="1089"/>
    <cellStyle name="Total" xfId="26" builtinId="25" customBuiltin="1"/>
    <cellStyle name="Total 2" xfId="88"/>
    <cellStyle name="Total 2 2" xfId="157"/>
    <cellStyle name="Total 2 2 2" xfId="1007"/>
    <cellStyle name="Total 2 2 3" xfId="1008"/>
    <cellStyle name="Total 2 3" xfId="1081"/>
    <cellStyle name="Total 3" xfId="1009"/>
    <cellStyle name="Warning Text" xfId="23" builtinId="11" customBuiltin="1"/>
    <cellStyle name="Warning Text 2" xfId="67"/>
    <cellStyle name="Warning Text 2 2" xfId="158"/>
    <cellStyle name="Warning Text 3" xfId="1010"/>
    <cellStyle name="Акцент1 2" xfId="240"/>
    <cellStyle name="Акцент1 3" xfId="1011"/>
    <cellStyle name="Акцент2 2" xfId="241"/>
    <cellStyle name="Акцент2 3" xfId="1012"/>
    <cellStyle name="Акцент3 2" xfId="242"/>
    <cellStyle name="Акцент3 3" xfId="1013"/>
    <cellStyle name="Акцент4 2" xfId="243"/>
    <cellStyle name="Акцент4 3" xfId="1014"/>
    <cellStyle name="Акцент5 2" xfId="244"/>
    <cellStyle name="Акцент5 3" xfId="1015"/>
    <cellStyle name="Акцент6 2" xfId="245"/>
    <cellStyle name="Акцент6 3" xfId="1016"/>
    <cellStyle name="Ввод  2" xfId="246"/>
    <cellStyle name="Ввод  3" xfId="1017"/>
    <cellStyle name="Вывод 2" xfId="247"/>
    <cellStyle name="Вывод 3" xfId="1018"/>
    <cellStyle name="Вычисление 2" xfId="248"/>
    <cellStyle name="Вычисление 3" xfId="1019"/>
    <cellStyle name="Заголовок 1 2" xfId="249"/>
    <cellStyle name="Заголовок 1 3" xfId="1020"/>
    <cellStyle name="Заголовок 2 2" xfId="250"/>
    <cellStyle name="Заголовок 2 3" xfId="1021"/>
    <cellStyle name="Заголовок 3 2" xfId="251"/>
    <cellStyle name="Заголовок 3 3" xfId="1022"/>
    <cellStyle name="Заголовок 4 2" xfId="252"/>
    <cellStyle name="Заголовок 4 3" xfId="1023"/>
    <cellStyle name="Итог 2" xfId="253"/>
    <cellStyle name="Итог 3" xfId="1024"/>
    <cellStyle name="Контрольная ячейка 2" xfId="254"/>
    <cellStyle name="Контрольная ячейка 3" xfId="1025"/>
    <cellStyle name="Название 2" xfId="220"/>
    <cellStyle name="Нейтральный 2" xfId="255"/>
    <cellStyle name="Нейтральный 3" xfId="1026"/>
    <cellStyle name="Обычный 2" xfId="10"/>
    <cellStyle name="Обычный 2 2" xfId="160"/>
    <cellStyle name="Обычный 2 2 4" xfId="263"/>
    <cellStyle name="Обычный 2 3" xfId="159"/>
    <cellStyle name="Обычный 2 3 2" xfId="1054"/>
    <cellStyle name="Обычный 3" xfId="216"/>
    <cellStyle name="Обычный 3 2" xfId="1027"/>
    <cellStyle name="Обычный 3 3" xfId="1028"/>
    <cellStyle name="Обычный 3 4" xfId="1191"/>
    <cellStyle name="Обычный 3 4 2" xfId="1197"/>
    <cellStyle name="Обычный 32" xfId="1180"/>
    <cellStyle name="Обычный 34" xfId="1182"/>
    <cellStyle name="Обычный 35" xfId="1183"/>
    <cellStyle name="Обычный 36" xfId="1189"/>
    <cellStyle name="Обычный 4" xfId="219"/>
    <cellStyle name="Обычный 5" xfId="1029"/>
    <cellStyle name="Обычный 6" xfId="1030"/>
    <cellStyle name="Обычный 7" xfId="1031"/>
    <cellStyle name="Плохой 2" xfId="256"/>
    <cellStyle name="Плохой 3" xfId="1032"/>
    <cellStyle name="Пояснение 2" xfId="257"/>
    <cellStyle name="Пояснение 3" xfId="1033"/>
    <cellStyle name="Примечание 2" xfId="221"/>
    <cellStyle name="Связанная ячейка 2" xfId="258"/>
    <cellStyle name="Связанная ячейка 3" xfId="1034"/>
    <cellStyle name="Стиль 1" xfId="259"/>
    <cellStyle name="Текст предупреждения 2" xfId="260"/>
    <cellStyle name="Текст предупреждения 3" xfId="1035"/>
    <cellStyle name="Финансовый 2" xfId="213"/>
    <cellStyle name="Финансовый 2 2" xfId="214"/>
    <cellStyle name="Финансовый 3" xfId="215"/>
    <cellStyle name="Финансовый 4" xfId="217"/>
    <cellStyle name="Финансовый 5" xfId="1036"/>
    <cellStyle name="Хороший 2" xfId="261"/>
    <cellStyle name="Хороший 3" xfId="10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0</xdr:col>
      <xdr:colOff>28575</xdr:colOff>
      <xdr:row>14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11D3A4-C212-4C7F-97F1-E693E5000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804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28575" cy="9525"/>
    <xdr:pic>
      <xdr:nvPicPr>
        <xdr:cNvPr id="3" name="Picture 2">
          <a:extLst>
            <a:ext uri="{FF2B5EF4-FFF2-40B4-BE49-F238E27FC236}">
              <a16:creationId xmlns:a16="http://schemas.microsoft.com/office/drawing/2014/main" id="{9211DA41-4CCF-477D-8BE2-B2B5F7AB9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4" name="Picture 3">
          <a:extLst>
            <a:ext uri="{FF2B5EF4-FFF2-40B4-BE49-F238E27FC236}">
              <a16:creationId xmlns:a16="http://schemas.microsoft.com/office/drawing/2014/main" id="{88330F91-4BB0-4AC4-8E05-45275272A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5" name="Picture 4">
          <a:extLst>
            <a:ext uri="{FF2B5EF4-FFF2-40B4-BE49-F238E27FC236}">
              <a16:creationId xmlns:a16="http://schemas.microsoft.com/office/drawing/2014/main" id="{B45019ED-7450-4E8A-A44E-76942536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6" name="Picture 5">
          <a:extLst>
            <a:ext uri="{FF2B5EF4-FFF2-40B4-BE49-F238E27FC236}">
              <a16:creationId xmlns:a16="http://schemas.microsoft.com/office/drawing/2014/main" id="{C45CD85C-617C-4453-840F-8020F235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7" name="Picture 6">
          <a:extLst>
            <a:ext uri="{FF2B5EF4-FFF2-40B4-BE49-F238E27FC236}">
              <a16:creationId xmlns:a16="http://schemas.microsoft.com/office/drawing/2014/main" id="{ED16349B-6D07-45C7-B094-B3D6F1596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8" name="Picture 7">
          <a:extLst>
            <a:ext uri="{FF2B5EF4-FFF2-40B4-BE49-F238E27FC236}">
              <a16:creationId xmlns:a16="http://schemas.microsoft.com/office/drawing/2014/main" id="{D70663EF-2DEF-4162-928B-DB1EA8E0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9" name="Picture 8">
          <a:extLst>
            <a:ext uri="{FF2B5EF4-FFF2-40B4-BE49-F238E27FC236}">
              <a16:creationId xmlns:a16="http://schemas.microsoft.com/office/drawing/2014/main" id="{ECED9026-C744-4A2A-A86B-07B9E0CC0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117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28575</xdr:colOff>
      <xdr:row>14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BC4A4A2-B81F-49A3-801E-A097B9CB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1" name="Picture 10">
          <a:extLst>
            <a:ext uri="{FF2B5EF4-FFF2-40B4-BE49-F238E27FC236}">
              <a16:creationId xmlns:a16="http://schemas.microsoft.com/office/drawing/2014/main" id="{7078A7DD-88D7-43AF-B6EA-976E41B0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2" name="Picture 11">
          <a:extLst>
            <a:ext uri="{FF2B5EF4-FFF2-40B4-BE49-F238E27FC236}">
              <a16:creationId xmlns:a16="http://schemas.microsoft.com/office/drawing/2014/main" id="{1E09BF76-9495-4EF7-81E5-141E1BC60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3" name="Picture 12">
          <a:extLst>
            <a:ext uri="{FF2B5EF4-FFF2-40B4-BE49-F238E27FC236}">
              <a16:creationId xmlns:a16="http://schemas.microsoft.com/office/drawing/2014/main" id="{A2A7B25C-CBBF-4DBE-9196-625CB0BD2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4" name="Picture 13">
          <a:extLst>
            <a:ext uri="{FF2B5EF4-FFF2-40B4-BE49-F238E27FC236}">
              <a16:creationId xmlns:a16="http://schemas.microsoft.com/office/drawing/2014/main" id="{5290F291-D645-4FC9-8486-D447349B5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5" name="Picture 14">
          <a:extLst>
            <a:ext uri="{FF2B5EF4-FFF2-40B4-BE49-F238E27FC236}">
              <a16:creationId xmlns:a16="http://schemas.microsoft.com/office/drawing/2014/main" id="{FDDD932B-FE41-4FA1-8601-EA5C7079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6" name="Picture 15">
          <a:extLst>
            <a:ext uri="{FF2B5EF4-FFF2-40B4-BE49-F238E27FC236}">
              <a16:creationId xmlns:a16="http://schemas.microsoft.com/office/drawing/2014/main" id="{9453CEEF-521B-4FC9-AAAC-B1A98951E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7" name="Picture 16">
          <a:extLst>
            <a:ext uri="{FF2B5EF4-FFF2-40B4-BE49-F238E27FC236}">
              <a16:creationId xmlns:a16="http://schemas.microsoft.com/office/drawing/2014/main" id="{5FDDFBD7-F221-4FCF-93F7-3E473DD27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8" name="Picture 17">
          <a:extLst>
            <a:ext uri="{FF2B5EF4-FFF2-40B4-BE49-F238E27FC236}">
              <a16:creationId xmlns:a16="http://schemas.microsoft.com/office/drawing/2014/main" id="{A710DCF1-C2B5-46DA-93E5-E4F18E5B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19" name="Picture 18">
          <a:extLst>
            <a:ext uri="{FF2B5EF4-FFF2-40B4-BE49-F238E27FC236}">
              <a16:creationId xmlns:a16="http://schemas.microsoft.com/office/drawing/2014/main" id="{B12DF801-25E8-465E-99CC-3CAE3DB15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20" name="Picture 19">
          <a:extLst>
            <a:ext uri="{FF2B5EF4-FFF2-40B4-BE49-F238E27FC236}">
              <a16:creationId xmlns:a16="http://schemas.microsoft.com/office/drawing/2014/main" id="{3E84AEC7-F580-4BE4-BD7A-68579EB5D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5847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28575" cy="9525"/>
    <xdr:pic>
      <xdr:nvPicPr>
        <xdr:cNvPr id="21" name="Picture 20">
          <a:extLst>
            <a:ext uri="{FF2B5EF4-FFF2-40B4-BE49-F238E27FC236}">
              <a16:creationId xmlns:a16="http://schemas.microsoft.com/office/drawing/2014/main" id="{C3519E31-D290-4565-936E-151F74A2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131</xdr:row>
      <xdr:rowOff>0</xdr:rowOff>
    </xdr:from>
    <xdr:to>
      <xdr:col>0</xdr:col>
      <xdr:colOff>28575</xdr:colOff>
      <xdr:row>131</xdr:row>
      <xdr:rowOff>9525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1B11D3A4-C212-4C7F-97F1-E693E5000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70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23" name="Picture 22">
          <a:extLst>
            <a:ext uri="{FF2B5EF4-FFF2-40B4-BE49-F238E27FC236}">
              <a16:creationId xmlns:a16="http://schemas.microsoft.com/office/drawing/2014/main" id="{9211DA41-4CCF-477D-8BE2-B2B5F7AB9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24" name="Picture 23">
          <a:extLst>
            <a:ext uri="{FF2B5EF4-FFF2-40B4-BE49-F238E27FC236}">
              <a16:creationId xmlns:a16="http://schemas.microsoft.com/office/drawing/2014/main" id="{88330F91-4BB0-4AC4-8E05-45275272A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25" name="Picture 24">
          <a:extLst>
            <a:ext uri="{FF2B5EF4-FFF2-40B4-BE49-F238E27FC236}">
              <a16:creationId xmlns:a16="http://schemas.microsoft.com/office/drawing/2014/main" id="{B45019ED-7450-4E8A-A44E-76942536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26" name="Picture 25">
          <a:extLst>
            <a:ext uri="{FF2B5EF4-FFF2-40B4-BE49-F238E27FC236}">
              <a16:creationId xmlns:a16="http://schemas.microsoft.com/office/drawing/2014/main" id="{C45CD85C-617C-4453-840F-8020F235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27" name="Picture 26">
          <a:extLst>
            <a:ext uri="{FF2B5EF4-FFF2-40B4-BE49-F238E27FC236}">
              <a16:creationId xmlns:a16="http://schemas.microsoft.com/office/drawing/2014/main" id="{ED16349B-6D07-45C7-B094-B3D6F1596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28" name="Picture 27">
          <a:extLst>
            <a:ext uri="{FF2B5EF4-FFF2-40B4-BE49-F238E27FC236}">
              <a16:creationId xmlns:a16="http://schemas.microsoft.com/office/drawing/2014/main" id="{D70663EF-2DEF-4162-928B-DB1EA8E0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117</xdr:row>
      <xdr:rowOff>0</xdr:rowOff>
    </xdr:from>
    <xdr:ext cx="28575" cy="9525"/>
    <xdr:pic>
      <xdr:nvPicPr>
        <xdr:cNvPr id="29" name="Picture 28">
          <a:extLst>
            <a:ext uri="{FF2B5EF4-FFF2-40B4-BE49-F238E27FC236}">
              <a16:creationId xmlns:a16="http://schemas.microsoft.com/office/drawing/2014/main" id="{ECED9026-C744-4A2A-A86B-07B9E0CC0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850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121</xdr:row>
      <xdr:rowOff>0</xdr:rowOff>
    </xdr:from>
    <xdr:to>
      <xdr:col>0</xdr:col>
      <xdr:colOff>28575</xdr:colOff>
      <xdr:row>121</xdr:row>
      <xdr:rowOff>9525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2BC4A4A2-B81F-49A3-801E-A097B9CB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121</xdr:row>
      <xdr:rowOff>0</xdr:rowOff>
    </xdr:from>
    <xdr:ext cx="28575" cy="9525"/>
    <xdr:pic>
      <xdr:nvPicPr>
        <xdr:cNvPr id="31" name="Picture 30">
          <a:extLst>
            <a:ext uri="{FF2B5EF4-FFF2-40B4-BE49-F238E27FC236}">
              <a16:creationId xmlns:a16="http://schemas.microsoft.com/office/drawing/2014/main" id="{7078A7DD-88D7-43AF-B6EA-976E41B0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32" name="Picture 31">
          <a:extLst>
            <a:ext uri="{FF2B5EF4-FFF2-40B4-BE49-F238E27FC236}">
              <a16:creationId xmlns:a16="http://schemas.microsoft.com/office/drawing/2014/main" id="{1E09BF76-9495-4EF7-81E5-141E1BC60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33" name="Picture 32">
          <a:extLst>
            <a:ext uri="{FF2B5EF4-FFF2-40B4-BE49-F238E27FC236}">
              <a16:creationId xmlns:a16="http://schemas.microsoft.com/office/drawing/2014/main" id="{A2A7B25C-CBBF-4DBE-9196-625CB0BD2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34" name="Picture 33">
          <a:extLst>
            <a:ext uri="{FF2B5EF4-FFF2-40B4-BE49-F238E27FC236}">
              <a16:creationId xmlns:a16="http://schemas.microsoft.com/office/drawing/2014/main" id="{5290F291-D645-4FC9-8486-D447349B5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35" name="Picture 34">
          <a:extLst>
            <a:ext uri="{FF2B5EF4-FFF2-40B4-BE49-F238E27FC236}">
              <a16:creationId xmlns:a16="http://schemas.microsoft.com/office/drawing/2014/main" id="{FDDD932B-FE41-4FA1-8601-EA5C7079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121</xdr:row>
      <xdr:rowOff>0</xdr:rowOff>
    </xdr:from>
    <xdr:ext cx="28575" cy="9525"/>
    <xdr:pic>
      <xdr:nvPicPr>
        <xdr:cNvPr id="36" name="Picture 35">
          <a:extLst>
            <a:ext uri="{FF2B5EF4-FFF2-40B4-BE49-F238E27FC236}">
              <a16:creationId xmlns:a16="http://schemas.microsoft.com/office/drawing/2014/main" id="{9453CEEF-521B-4FC9-AAAC-B1A98951E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121</xdr:row>
      <xdr:rowOff>0</xdr:rowOff>
    </xdr:from>
    <xdr:ext cx="28575" cy="9525"/>
    <xdr:pic>
      <xdr:nvPicPr>
        <xdr:cNvPr id="37" name="Picture 36">
          <a:extLst>
            <a:ext uri="{FF2B5EF4-FFF2-40B4-BE49-F238E27FC236}">
              <a16:creationId xmlns:a16="http://schemas.microsoft.com/office/drawing/2014/main" id="{5FDDFBD7-F221-4FCF-93F7-3E473DD27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38" name="Picture 37">
          <a:extLst>
            <a:ext uri="{FF2B5EF4-FFF2-40B4-BE49-F238E27FC236}">
              <a16:creationId xmlns:a16="http://schemas.microsoft.com/office/drawing/2014/main" id="{A710DCF1-C2B5-46DA-93E5-E4F18E5B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39" name="Picture 38">
          <a:extLst>
            <a:ext uri="{FF2B5EF4-FFF2-40B4-BE49-F238E27FC236}">
              <a16:creationId xmlns:a16="http://schemas.microsoft.com/office/drawing/2014/main" id="{B12DF801-25E8-465E-99CC-3CAE3DB15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122</xdr:row>
      <xdr:rowOff>0</xdr:rowOff>
    </xdr:from>
    <xdr:ext cx="28575" cy="9525"/>
    <xdr:pic>
      <xdr:nvPicPr>
        <xdr:cNvPr id="40" name="Picture 39">
          <a:extLst>
            <a:ext uri="{FF2B5EF4-FFF2-40B4-BE49-F238E27FC236}">
              <a16:creationId xmlns:a16="http://schemas.microsoft.com/office/drawing/2014/main" id="{3E84AEC7-F580-4BE4-BD7A-68579EB5D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27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41" name="Picture 40">
          <a:extLst>
            <a:ext uri="{FF2B5EF4-FFF2-40B4-BE49-F238E27FC236}">
              <a16:creationId xmlns:a16="http://schemas.microsoft.com/office/drawing/2014/main" id="{C3519E31-D290-4565-936E-151F74A2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131</xdr:row>
      <xdr:rowOff>0</xdr:rowOff>
    </xdr:from>
    <xdr:to>
      <xdr:col>0</xdr:col>
      <xdr:colOff>28575</xdr:colOff>
      <xdr:row>131</xdr:row>
      <xdr:rowOff>9525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1B11D3A4-C212-4C7F-97F1-E693E5000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70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43" name="Picture 42">
          <a:extLst>
            <a:ext uri="{FF2B5EF4-FFF2-40B4-BE49-F238E27FC236}">
              <a16:creationId xmlns:a16="http://schemas.microsoft.com/office/drawing/2014/main" id="{9211DA41-4CCF-477D-8BE2-B2B5F7AB9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44" name="Picture 43">
          <a:extLst>
            <a:ext uri="{FF2B5EF4-FFF2-40B4-BE49-F238E27FC236}">
              <a16:creationId xmlns:a16="http://schemas.microsoft.com/office/drawing/2014/main" id="{88330F91-4BB0-4AC4-8E05-45275272A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45" name="Picture 44">
          <a:extLst>
            <a:ext uri="{FF2B5EF4-FFF2-40B4-BE49-F238E27FC236}">
              <a16:creationId xmlns:a16="http://schemas.microsoft.com/office/drawing/2014/main" id="{B45019ED-7450-4E8A-A44E-76942536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46" name="Picture 45">
          <a:extLst>
            <a:ext uri="{FF2B5EF4-FFF2-40B4-BE49-F238E27FC236}">
              <a16:creationId xmlns:a16="http://schemas.microsoft.com/office/drawing/2014/main" id="{C45CD85C-617C-4453-840F-8020F235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47" name="Picture 46">
          <a:extLst>
            <a:ext uri="{FF2B5EF4-FFF2-40B4-BE49-F238E27FC236}">
              <a16:creationId xmlns:a16="http://schemas.microsoft.com/office/drawing/2014/main" id="{ED16349B-6D07-45C7-B094-B3D6F1596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48" name="Picture 47">
          <a:extLst>
            <a:ext uri="{FF2B5EF4-FFF2-40B4-BE49-F238E27FC236}">
              <a16:creationId xmlns:a16="http://schemas.microsoft.com/office/drawing/2014/main" id="{D70663EF-2DEF-4162-928B-DB1EA8E0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117</xdr:row>
      <xdr:rowOff>0</xdr:rowOff>
    </xdr:from>
    <xdr:ext cx="28575" cy="9525"/>
    <xdr:pic>
      <xdr:nvPicPr>
        <xdr:cNvPr id="49" name="Picture 48">
          <a:extLst>
            <a:ext uri="{FF2B5EF4-FFF2-40B4-BE49-F238E27FC236}">
              <a16:creationId xmlns:a16="http://schemas.microsoft.com/office/drawing/2014/main" id="{ECED9026-C744-4A2A-A86B-07B9E0CC0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850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121</xdr:row>
      <xdr:rowOff>0</xdr:rowOff>
    </xdr:from>
    <xdr:to>
      <xdr:col>0</xdr:col>
      <xdr:colOff>28575</xdr:colOff>
      <xdr:row>121</xdr:row>
      <xdr:rowOff>9525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2BC4A4A2-B81F-49A3-801E-A097B9CB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121</xdr:row>
      <xdr:rowOff>0</xdr:rowOff>
    </xdr:from>
    <xdr:ext cx="28575" cy="9525"/>
    <xdr:pic>
      <xdr:nvPicPr>
        <xdr:cNvPr id="51" name="Picture 50">
          <a:extLst>
            <a:ext uri="{FF2B5EF4-FFF2-40B4-BE49-F238E27FC236}">
              <a16:creationId xmlns:a16="http://schemas.microsoft.com/office/drawing/2014/main" id="{7078A7DD-88D7-43AF-B6EA-976E41B0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52" name="Picture 51">
          <a:extLst>
            <a:ext uri="{FF2B5EF4-FFF2-40B4-BE49-F238E27FC236}">
              <a16:creationId xmlns:a16="http://schemas.microsoft.com/office/drawing/2014/main" id="{1E09BF76-9495-4EF7-81E5-141E1BC60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53" name="Picture 52">
          <a:extLst>
            <a:ext uri="{FF2B5EF4-FFF2-40B4-BE49-F238E27FC236}">
              <a16:creationId xmlns:a16="http://schemas.microsoft.com/office/drawing/2014/main" id="{A2A7B25C-CBBF-4DBE-9196-625CB0BD2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54" name="Picture 53">
          <a:extLst>
            <a:ext uri="{FF2B5EF4-FFF2-40B4-BE49-F238E27FC236}">
              <a16:creationId xmlns:a16="http://schemas.microsoft.com/office/drawing/2014/main" id="{5290F291-D645-4FC9-8486-D447349B5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55" name="Picture 54">
          <a:extLst>
            <a:ext uri="{FF2B5EF4-FFF2-40B4-BE49-F238E27FC236}">
              <a16:creationId xmlns:a16="http://schemas.microsoft.com/office/drawing/2014/main" id="{FDDD932B-FE41-4FA1-8601-EA5C7079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121</xdr:row>
      <xdr:rowOff>0</xdr:rowOff>
    </xdr:from>
    <xdr:ext cx="28575" cy="9525"/>
    <xdr:pic>
      <xdr:nvPicPr>
        <xdr:cNvPr id="56" name="Picture 55">
          <a:extLst>
            <a:ext uri="{FF2B5EF4-FFF2-40B4-BE49-F238E27FC236}">
              <a16:creationId xmlns:a16="http://schemas.microsoft.com/office/drawing/2014/main" id="{9453CEEF-521B-4FC9-AAAC-B1A98951E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121</xdr:row>
      <xdr:rowOff>0</xdr:rowOff>
    </xdr:from>
    <xdr:ext cx="28575" cy="9525"/>
    <xdr:pic>
      <xdr:nvPicPr>
        <xdr:cNvPr id="57" name="Picture 56">
          <a:extLst>
            <a:ext uri="{FF2B5EF4-FFF2-40B4-BE49-F238E27FC236}">
              <a16:creationId xmlns:a16="http://schemas.microsoft.com/office/drawing/2014/main" id="{5FDDFBD7-F221-4FCF-93F7-3E473DD27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58" name="Picture 57">
          <a:extLst>
            <a:ext uri="{FF2B5EF4-FFF2-40B4-BE49-F238E27FC236}">
              <a16:creationId xmlns:a16="http://schemas.microsoft.com/office/drawing/2014/main" id="{A710DCF1-C2B5-46DA-93E5-E4F18E5B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116</xdr:row>
      <xdr:rowOff>0</xdr:rowOff>
    </xdr:from>
    <xdr:ext cx="28575" cy="9525"/>
    <xdr:pic>
      <xdr:nvPicPr>
        <xdr:cNvPr id="59" name="Picture 58">
          <a:extLst>
            <a:ext uri="{FF2B5EF4-FFF2-40B4-BE49-F238E27FC236}">
              <a16:creationId xmlns:a16="http://schemas.microsoft.com/office/drawing/2014/main" id="{B12DF801-25E8-465E-99CC-3CAE3DB15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122</xdr:row>
      <xdr:rowOff>0</xdr:rowOff>
    </xdr:from>
    <xdr:ext cx="28575" cy="9525"/>
    <xdr:pic>
      <xdr:nvPicPr>
        <xdr:cNvPr id="60" name="Picture 59">
          <a:extLst>
            <a:ext uri="{FF2B5EF4-FFF2-40B4-BE49-F238E27FC236}">
              <a16:creationId xmlns:a16="http://schemas.microsoft.com/office/drawing/2014/main" id="{3E84AEC7-F580-4BE4-BD7A-68579EB5D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27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114</xdr:row>
      <xdr:rowOff>0</xdr:rowOff>
    </xdr:from>
    <xdr:ext cx="28575" cy="9525"/>
    <xdr:pic>
      <xdr:nvPicPr>
        <xdr:cNvPr id="61" name="Picture 60">
          <a:extLst>
            <a:ext uri="{FF2B5EF4-FFF2-40B4-BE49-F238E27FC236}">
              <a16:creationId xmlns:a16="http://schemas.microsoft.com/office/drawing/2014/main" id="{C3519E31-D290-4565-936E-151F74A2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/>
  </sheetViews>
  <sheetFormatPr defaultColWidth="33.28515625" defaultRowHeight="13.5"/>
  <cols>
    <col min="1" max="1" width="49.85546875" style="36" customWidth="1"/>
    <col min="2" max="2" width="37.42578125" style="36" customWidth="1"/>
    <col min="3" max="3" width="15.42578125" style="36" bestFit="1" customWidth="1"/>
    <col min="4" max="4" width="12.28515625" style="36" bestFit="1" customWidth="1"/>
    <col min="5" max="5" width="11.7109375" style="36" bestFit="1" customWidth="1"/>
    <col min="6" max="16384" width="33.28515625" style="36"/>
  </cols>
  <sheetData>
    <row r="1" spans="1:5">
      <c r="B1" s="7" t="s">
        <v>366</v>
      </c>
    </row>
    <row r="2" spans="1:5">
      <c r="B2" s="7"/>
    </row>
    <row r="3" spans="1:5">
      <c r="A3" s="474" t="s">
        <v>809</v>
      </c>
      <c r="B3" s="474"/>
    </row>
    <row r="4" spans="1:5">
      <c r="A4" s="474" t="s">
        <v>810</v>
      </c>
      <c r="B4" s="474"/>
    </row>
    <row r="5" spans="1:5">
      <c r="B5" s="8"/>
    </row>
    <row r="6" spans="1:5" ht="79.5" customHeight="1">
      <c r="A6" s="472" t="s">
        <v>383</v>
      </c>
      <c r="B6" s="472"/>
      <c r="C6" s="43"/>
    </row>
    <row r="7" spans="1:5">
      <c r="A7" s="44"/>
      <c r="B7" s="45" t="s">
        <v>374</v>
      </c>
    </row>
    <row r="8" spans="1:5" ht="75" customHeight="1">
      <c r="A8" s="46"/>
      <c r="B8" s="47" t="s">
        <v>375</v>
      </c>
      <c r="D8" s="43"/>
      <c r="E8" s="43"/>
    </row>
    <row r="9" spans="1:5" ht="30.75" customHeight="1">
      <c r="A9" s="48" t="s">
        <v>376</v>
      </c>
      <c r="B9" s="277">
        <v>0</v>
      </c>
      <c r="C9" s="49"/>
      <c r="D9" s="50"/>
      <c r="E9" s="44"/>
    </row>
    <row r="10" spans="1:5" ht="28.5" customHeight="1">
      <c r="A10" s="48" t="s">
        <v>377</v>
      </c>
      <c r="B10" s="277">
        <f>+N3.!I10</f>
        <v>4312582.9000000004</v>
      </c>
      <c r="C10" s="51"/>
      <c r="D10" s="473"/>
      <c r="E10" s="473"/>
    </row>
    <row r="11" spans="1:5" ht="48.75" customHeight="1">
      <c r="A11" s="48" t="s">
        <v>378</v>
      </c>
      <c r="B11" s="52">
        <f>+N2.!E16</f>
        <v>4312582.9000000004</v>
      </c>
      <c r="C11" s="53"/>
      <c r="D11" s="473"/>
      <c r="E11" s="473"/>
    </row>
    <row r="12" spans="1:5">
      <c r="C12" s="54"/>
      <c r="D12" s="473"/>
      <c r="E12" s="473"/>
    </row>
    <row r="13" spans="1:5">
      <c r="B13" s="55"/>
      <c r="C13" s="56"/>
    </row>
    <row r="14" spans="1:5">
      <c r="B14" s="55"/>
    </row>
    <row r="15" spans="1:5">
      <c r="B15" s="56"/>
    </row>
  </sheetData>
  <mergeCells count="6">
    <mergeCell ref="A6:B6"/>
    <mergeCell ref="D10:E10"/>
    <mergeCell ref="D11:E11"/>
    <mergeCell ref="D12:E12"/>
    <mergeCell ref="A3:B3"/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workbookViewId="0">
      <selection activeCell="A3" sqref="A3"/>
    </sheetView>
  </sheetViews>
  <sheetFormatPr defaultColWidth="9.140625" defaultRowHeight="13.5"/>
  <cols>
    <col min="1" max="1" width="55.140625" style="8" customWidth="1"/>
    <col min="2" max="2" width="16.7109375" style="8" hidden="1" customWidth="1"/>
    <col min="3" max="5" width="16.7109375" style="8" customWidth="1"/>
    <col min="6" max="6" width="15.85546875" style="8" customWidth="1"/>
    <col min="7" max="16384" width="9.140625" style="8"/>
  </cols>
  <sheetData>
    <row r="1" spans="1:29" s="1" customFormat="1" ht="17.25" customHeight="1">
      <c r="E1" s="7" t="s">
        <v>379</v>
      </c>
    </row>
    <row r="2" spans="1:29" s="1" customFormat="1" ht="17.25" customHeight="1">
      <c r="E2" s="7"/>
    </row>
    <row r="3" spans="1:29" s="1" customFormat="1">
      <c r="D3" s="474" t="s">
        <v>809</v>
      </c>
      <c r="E3" s="474"/>
    </row>
    <row r="4" spans="1:29">
      <c r="D4" s="474" t="s">
        <v>810</v>
      </c>
      <c r="E4" s="474"/>
    </row>
    <row r="5" spans="1:29" ht="52.5" customHeight="1">
      <c r="A5" s="477" t="s">
        <v>368</v>
      </c>
      <c r="B5" s="477"/>
      <c r="C5" s="477"/>
      <c r="D5" s="477"/>
      <c r="E5" s="477"/>
    </row>
    <row r="7" spans="1:29">
      <c r="A7" s="9"/>
      <c r="B7" s="9"/>
      <c r="C7" s="9"/>
      <c r="D7" s="10"/>
      <c r="E7" s="192" t="s">
        <v>320</v>
      </c>
    </row>
    <row r="8" spans="1:29" ht="78.75" customHeight="1">
      <c r="A8" s="475" t="s">
        <v>6</v>
      </c>
      <c r="B8" s="476" t="s">
        <v>506</v>
      </c>
      <c r="C8" s="476"/>
      <c r="D8" s="476"/>
      <c r="E8" s="476"/>
    </row>
    <row r="9" spans="1:29" ht="42.75" customHeight="1">
      <c r="A9" s="475"/>
      <c r="B9" s="11" t="s">
        <v>7</v>
      </c>
      <c r="C9" s="11" t="s">
        <v>2</v>
      </c>
      <c r="D9" s="12" t="s">
        <v>1</v>
      </c>
      <c r="E9" s="12" t="s">
        <v>3</v>
      </c>
    </row>
    <row r="10" spans="1:29" ht="21" customHeight="1">
      <c r="A10" s="13" t="s">
        <v>0</v>
      </c>
      <c r="B10" s="12">
        <f>B12</f>
        <v>3574865.8000000003</v>
      </c>
      <c r="C10" s="12">
        <f t="shared" ref="C10:E10" si="0">C12</f>
        <v>3574865.8000000003</v>
      </c>
      <c r="D10" s="12">
        <f t="shared" si="0"/>
        <v>3868712.7000000007</v>
      </c>
      <c r="E10" s="12">
        <f t="shared" si="0"/>
        <v>4312582.9000000004</v>
      </c>
    </row>
    <row r="11" spans="1:29" ht="18" customHeight="1">
      <c r="A11" s="14" t="s">
        <v>4</v>
      </c>
      <c r="B11" s="236"/>
      <c r="C11" s="236"/>
      <c r="D11" s="236"/>
      <c r="E11" s="236"/>
      <c r="AC11" s="15"/>
    </row>
    <row r="12" spans="1:29" s="17" customFormat="1" ht="27" customHeight="1">
      <c r="A12" s="16" t="s">
        <v>8</v>
      </c>
      <c r="B12" s="237">
        <f>B14</f>
        <v>3574865.8000000003</v>
      </c>
      <c r="C12" s="237">
        <f t="shared" ref="C12:E12" si="1">C14</f>
        <v>3574865.8000000003</v>
      </c>
      <c r="D12" s="237">
        <f t="shared" si="1"/>
        <v>3868712.7000000007</v>
      </c>
      <c r="E12" s="237">
        <f t="shared" si="1"/>
        <v>4312582.9000000004</v>
      </c>
    </row>
    <row r="13" spans="1:29" s="17" customFormat="1" ht="18" customHeight="1">
      <c r="A13" s="16" t="s">
        <v>4</v>
      </c>
      <c r="B13" s="238"/>
      <c r="C13" s="238"/>
      <c r="D13" s="238"/>
      <c r="E13" s="238"/>
    </row>
    <row r="14" spans="1:29" s="17" customFormat="1" ht="24.75" customHeight="1">
      <c r="A14" s="18" t="s">
        <v>5</v>
      </c>
      <c r="B14" s="239">
        <f>+B16</f>
        <v>3574865.8000000003</v>
      </c>
      <c r="C14" s="239">
        <f t="shared" ref="C14:E14" si="2">+C16</f>
        <v>3574865.8000000003</v>
      </c>
      <c r="D14" s="239">
        <f t="shared" si="2"/>
        <v>3868712.7000000007</v>
      </c>
      <c r="E14" s="239">
        <f t="shared" si="2"/>
        <v>4312582.9000000004</v>
      </c>
    </row>
    <row r="15" spans="1:29" s="17" customFormat="1" ht="18" customHeight="1">
      <c r="A15" s="18" t="s">
        <v>4</v>
      </c>
      <c r="B15" s="239"/>
      <c r="C15" s="239"/>
      <c r="D15" s="239"/>
      <c r="E15" s="239"/>
    </row>
    <row r="16" spans="1:29" s="17" customFormat="1" ht="45.75" customHeight="1">
      <c r="A16" s="18" t="s">
        <v>17</v>
      </c>
      <c r="B16" s="239">
        <f>+N3.!G10</f>
        <v>3574865.8000000003</v>
      </c>
      <c r="C16" s="239">
        <f>+N3.!G10</f>
        <v>3574865.8000000003</v>
      </c>
      <c r="D16" s="239">
        <f>+N3.!H10</f>
        <v>3868712.7000000007</v>
      </c>
      <c r="E16" s="239">
        <f>+N3.!I10</f>
        <v>4312582.9000000004</v>
      </c>
    </row>
    <row r="17" spans="2:5">
      <c r="B17" s="220"/>
      <c r="C17" s="220"/>
      <c r="D17" s="220"/>
      <c r="E17" s="220"/>
    </row>
  </sheetData>
  <mergeCells count="5">
    <mergeCell ref="A8:A9"/>
    <mergeCell ref="B8:E8"/>
    <mergeCell ref="A5:E5"/>
    <mergeCell ref="D3:E3"/>
    <mergeCell ref="D4:E4"/>
  </mergeCells>
  <pageMargins left="0.2" right="0.2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zoomScaleNormal="100" workbookViewId="0">
      <selection activeCell="K12" sqref="K12"/>
    </sheetView>
  </sheetViews>
  <sheetFormatPr defaultRowHeight="13.5"/>
  <cols>
    <col min="1" max="1" width="16.28515625" style="2" customWidth="1"/>
    <col min="2" max="2" width="9.5703125" style="279" customWidth="1"/>
    <col min="3" max="3" width="12.5703125" style="279" customWidth="1"/>
    <col min="4" max="4" width="18.140625" style="22" customWidth="1"/>
    <col min="5" max="5" width="24.85546875" style="22" customWidth="1"/>
    <col min="6" max="6" width="30.42578125" style="22" customWidth="1"/>
    <col min="7" max="7" width="17.5703125" style="22" customWidth="1"/>
    <col min="8" max="8" width="18.42578125" style="22" customWidth="1"/>
    <col min="9" max="9" width="15.85546875" style="22" customWidth="1"/>
    <col min="10" max="10" width="13.140625" style="2" customWidth="1"/>
    <col min="11" max="11" width="10.7109375" style="2" bestFit="1" customWidth="1"/>
    <col min="12" max="12" width="11.42578125" style="2" bestFit="1" customWidth="1"/>
    <col min="13" max="13" width="11.140625" style="2" bestFit="1" customWidth="1"/>
    <col min="14" max="16384" width="9.140625" style="2"/>
  </cols>
  <sheetData>
    <row r="1" spans="1:10" s="1" customFormat="1" ht="18.75" customHeight="1">
      <c r="B1" s="278"/>
      <c r="C1" s="278"/>
      <c r="I1" s="193" t="s">
        <v>380</v>
      </c>
      <c r="J1" s="4"/>
    </row>
    <row r="2" spans="1:10" s="1" customFormat="1">
      <c r="B2" s="278"/>
      <c r="C2" s="278"/>
      <c r="J2" s="4"/>
    </row>
    <row r="3" spans="1:10" s="1" customFormat="1" ht="18.75" customHeight="1">
      <c r="B3" s="278"/>
      <c r="C3" s="278"/>
      <c r="I3" s="391" t="s">
        <v>809</v>
      </c>
      <c r="J3" s="4"/>
    </row>
    <row r="4" spans="1:10" s="1" customFormat="1" ht="9.75" customHeight="1">
      <c r="B4" s="278"/>
      <c r="C4" s="278"/>
      <c r="I4" s="391" t="s">
        <v>810</v>
      </c>
      <c r="J4" s="4"/>
    </row>
    <row r="5" spans="1:10" s="1" customFormat="1" ht="9.75" customHeight="1">
      <c r="B5" s="278"/>
      <c r="C5" s="278"/>
      <c r="I5" s="391"/>
      <c r="J5" s="4"/>
    </row>
    <row r="6" spans="1:10" s="1" customFormat="1" ht="50.25" customHeight="1">
      <c r="B6" s="480" t="s">
        <v>370</v>
      </c>
      <c r="C6" s="480"/>
      <c r="D6" s="480"/>
      <c r="E6" s="480"/>
      <c r="F6" s="480"/>
      <c r="G6" s="480"/>
      <c r="H6" s="480"/>
      <c r="I6" s="480"/>
      <c r="J6" s="123"/>
    </row>
    <row r="7" spans="1:10" s="1" customFormat="1" ht="24" customHeight="1">
      <c r="B7" s="278"/>
      <c r="C7" s="278"/>
      <c r="D7" s="3"/>
      <c r="E7" s="3"/>
      <c r="I7" s="194" t="s">
        <v>320</v>
      </c>
    </row>
    <row r="8" spans="1:10" ht="14.25" customHeight="1">
      <c r="A8" s="479" t="s">
        <v>10</v>
      </c>
      <c r="B8" s="479" t="s">
        <v>11</v>
      </c>
      <c r="C8" s="479"/>
      <c r="D8" s="479" t="s">
        <v>12</v>
      </c>
      <c r="E8" s="479" t="s">
        <v>15</v>
      </c>
      <c r="F8" s="479" t="s">
        <v>13</v>
      </c>
      <c r="G8" s="479" t="s">
        <v>19</v>
      </c>
      <c r="H8" s="479" t="s">
        <v>20</v>
      </c>
      <c r="I8" s="479" t="s">
        <v>21</v>
      </c>
    </row>
    <row r="9" spans="1:10" ht="42.75">
      <c r="A9" s="479"/>
      <c r="B9" s="402" t="s">
        <v>14</v>
      </c>
      <c r="C9" s="402" t="s">
        <v>30</v>
      </c>
      <c r="D9" s="479"/>
      <c r="E9" s="479"/>
      <c r="F9" s="479"/>
      <c r="G9" s="479"/>
      <c r="H9" s="479"/>
      <c r="I9" s="479"/>
    </row>
    <row r="10" spans="1:10" ht="14.25">
      <c r="A10" s="478" t="s">
        <v>16</v>
      </c>
      <c r="B10" s="478"/>
      <c r="C10" s="478"/>
      <c r="D10" s="478"/>
      <c r="E10" s="478"/>
      <c r="F10" s="478"/>
      <c r="G10" s="666">
        <f>G11+G14+G17+G36+G39+G42+G45+G53+G58+G63+G66</f>
        <v>3574865.8000000003</v>
      </c>
      <c r="H10" s="666">
        <f t="shared" ref="H10:I10" si="0">H11+H14+H17+H36+H39+H42+H45+H53+H58+H63+H66</f>
        <v>3868712.7000000007</v>
      </c>
      <c r="I10" s="666">
        <f t="shared" si="0"/>
        <v>4312582.9000000004</v>
      </c>
    </row>
    <row r="11" spans="1:10" ht="14.25" customHeight="1">
      <c r="A11" s="478" t="s">
        <v>31</v>
      </c>
      <c r="B11" s="478"/>
      <c r="C11" s="478"/>
      <c r="D11" s="478"/>
      <c r="E11" s="478"/>
      <c r="F11" s="478"/>
      <c r="G11" s="666">
        <f>G12</f>
        <v>34400</v>
      </c>
      <c r="H11" s="666">
        <f t="shared" ref="H11:I12" si="1">H12</f>
        <v>34400</v>
      </c>
      <c r="I11" s="666">
        <f t="shared" si="1"/>
        <v>34400</v>
      </c>
    </row>
    <row r="12" spans="1:10" ht="67.5">
      <c r="A12" s="467"/>
      <c r="B12" s="468" t="s">
        <v>32</v>
      </c>
      <c r="C12" s="467"/>
      <c r="D12" s="469" t="s">
        <v>33</v>
      </c>
      <c r="E12" s="469" t="s">
        <v>34</v>
      </c>
      <c r="F12" s="469" t="s">
        <v>35</v>
      </c>
      <c r="G12" s="666">
        <f>G13</f>
        <v>34400</v>
      </c>
      <c r="H12" s="666">
        <f t="shared" si="1"/>
        <v>34400</v>
      </c>
      <c r="I12" s="666">
        <f t="shared" si="1"/>
        <v>34400</v>
      </c>
    </row>
    <row r="13" spans="1:10" ht="135">
      <c r="A13" s="467"/>
      <c r="B13" s="467"/>
      <c r="C13" s="470" t="s">
        <v>36</v>
      </c>
      <c r="D13" s="471" t="s">
        <v>37</v>
      </c>
      <c r="E13" s="471" t="s">
        <v>38</v>
      </c>
      <c r="F13" s="471" t="s">
        <v>39</v>
      </c>
      <c r="G13" s="667">
        <v>34400</v>
      </c>
      <c r="H13" s="667">
        <v>34400</v>
      </c>
      <c r="I13" s="667">
        <v>34400</v>
      </c>
    </row>
    <row r="14" spans="1:10" ht="14.25" customHeight="1">
      <c r="A14" s="478" t="s">
        <v>40</v>
      </c>
      <c r="B14" s="478"/>
      <c r="C14" s="478"/>
      <c r="D14" s="478"/>
      <c r="E14" s="478"/>
      <c r="F14" s="478"/>
      <c r="G14" s="666">
        <f>G15</f>
        <v>38400</v>
      </c>
      <c r="H14" s="666">
        <f t="shared" ref="H14:I15" si="2">H15</f>
        <v>38400</v>
      </c>
      <c r="I14" s="666">
        <f t="shared" si="2"/>
        <v>38400</v>
      </c>
    </row>
    <row r="15" spans="1:10" ht="94.5">
      <c r="A15" s="467"/>
      <c r="B15" s="468" t="s">
        <v>41</v>
      </c>
      <c r="C15" s="467"/>
      <c r="D15" s="469" t="s">
        <v>42</v>
      </c>
      <c r="E15" s="469" t="s">
        <v>43</v>
      </c>
      <c r="F15" s="469" t="s">
        <v>44</v>
      </c>
      <c r="G15" s="666">
        <f>G16</f>
        <v>38400</v>
      </c>
      <c r="H15" s="666">
        <f t="shared" si="2"/>
        <v>38400</v>
      </c>
      <c r="I15" s="666">
        <f t="shared" si="2"/>
        <v>38400</v>
      </c>
    </row>
    <row r="16" spans="1:10" ht="81">
      <c r="A16" s="467"/>
      <c r="B16" s="467"/>
      <c r="C16" s="470" t="s">
        <v>45</v>
      </c>
      <c r="D16" s="471" t="s">
        <v>46</v>
      </c>
      <c r="E16" s="471" t="s">
        <v>47</v>
      </c>
      <c r="F16" s="471" t="s">
        <v>39</v>
      </c>
      <c r="G16" s="667">
        <v>38400</v>
      </c>
      <c r="H16" s="667">
        <v>38400</v>
      </c>
      <c r="I16" s="667">
        <v>38400</v>
      </c>
    </row>
    <row r="17" spans="1:9" ht="14.25" customHeight="1">
      <c r="A17" s="478" t="s">
        <v>9</v>
      </c>
      <c r="B17" s="478"/>
      <c r="C17" s="478"/>
      <c r="D17" s="478"/>
      <c r="E17" s="478"/>
      <c r="F17" s="478"/>
      <c r="G17" s="666">
        <f>G18+G20+G22+G26+G28+G30+G33</f>
        <v>1489527.3</v>
      </c>
      <c r="H17" s="666">
        <f t="shared" ref="H17:I17" si="3">H18+H20+H22+H26+H28+H30+H33</f>
        <v>1489527.3</v>
      </c>
      <c r="I17" s="666">
        <f t="shared" si="3"/>
        <v>1489527.3</v>
      </c>
    </row>
    <row r="18" spans="1:9" ht="108">
      <c r="A18" s="467"/>
      <c r="B18" s="468" t="s">
        <v>48</v>
      </c>
      <c r="C18" s="467"/>
      <c r="D18" s="469" t="s">
        <v>49</v>
      </c>
      <c r="E18" s="469" t="s">
        <v>50</v>
      </c>
      <c r="F18" s="469" t="s">
        <v>51</v>
      </c>
      <c r="G18" s="666">
        <f>G19</f>
        <v>1304.0999999999999</v>
      </c>
      <c r="H18" s="666">
        <f t="shared" ref="H18:I18" si="4">H19</f>
        <v>1304.0999999999999</v>
      </c>
      <c r="I18" s="666">
        <f t="shared" si="4"/>
        <v>1304.0999999999999</v>
      </c>
    </row>
    <row r="19" spans="1:9" ht="135">
      <c r="A19" s="467"/>
      <c r="B19" s="467"/>
      <c r="C19" s="470" t="s">
        <v>52</v>
      </c>
      <c r="D19" s="471" t="s">
        <v>53</v>
      </c>
      <c r="E19" s="471" t="s">
        <v>54</v>
      </c>
      <c r="F19" s="471" t="s">
        <v>39</v>
      </c>
      <c r="G19" s="667">
        <v>1304.0999999999999</v>
      </c>
      <c r="H19" s="667">
        <v>1304.0999999999999</v>
      </c>
      <c r="I19" s="667">
        <v>1304.0999999999999</v>
      </c>
    </row>
    <row r="20" spans="1:9" ht="67.5">
      <c r="A20" s="467"/>
      <c r="B20" s="468" t="s">
        <v>55</v>
      </c>
      <c r="C20" s="467"/>
      <c r="D20" s="469" t="s">
        <v>56</v>
      </c>
      <c r="E20" s="469" t="s">
        <v>57</v>
      </c>
      <c r="F20" s="469" t="s">
        <v>58</v>
      </c>
      <c r="G20" s="666">
        <f>G21</f>
        <v>15521.2</v>
      </c>
      <c r="H20" s="666">
        <f t="shared" ref="H20:I20" si="5">H21</f>
        <v>15521.2</v>
      </c>
      <c r="I20" s="666">
        <f t="shared" si="5"/>
        <v>15521.2</v>
      </c>
    </row>
    <row r="21" spans="1:9" ht="54">
      <c r="A21" s="467"/>
      <c r="B21" s="467"/>
      <c r="C21" s="470" t="s">
        <v>59</v>
      </c>
      <c r="D21" s="471" t="s">
        <v>60</v>
      </c>
      <c r="E21" s="471" t="s">
        <v>60</v>
      </c>
      <c r="F21" s="471" t="s">
        <v>39</v>
      </c>
      <c r="G21" s="667">
        <v>15521.2</v>
      </c>
      <c r="H21" s="667">
        <v>15521.2</v>
      </c>
      <c r="I21" s="667">
        <v>15521.2</v>
      </c>
    </row>
    <row r="22" spans="1:9" ht="81">
      <c r="A22" s="467"/>
      <c r="B22" s="468" t="s">
        <v>61</v>
      </c>
      <c r="C22" s="467"/>
      <c r="D22" s="469" t="s">
        <v>62</v>
      </c>
      <c r="E22" s="469" t="s">
        <v>63</v>
      </c>
      <c r="F22" s="469" t="s">
        <v>64</v>
      </c>
      <c r="G22" s="666">
        <f>G23+G24+G25</f>
        <v>1385488.9</v>
      </c>
      <c r="H22" s="666">
        <f t="shared" ref="H22:I22" si="6">H23+H24+H25</f>
        <v>1385488.9</v>
      </c>
      <c r="I22" s="666">
        <f t="shared" si="6"/>
        <v>1385488.9</v>
      </c>
    </row>
    <row r="23" spans="1:9" ht="94.5">
      <c r="A23" s="467"/>
      <c r="B23" s="467"/>
      <c r="C23" s="470" t="s">
        <v>65</v>
      </c>
      <c r="D23" s="471" t="s">
        <v>66</v>
      </c>
      <c r="E23" s="471" t="s">
        <v>67</v>
      </c>
      <c r="F23" s="471" t="s">
        <v>68</v>
      </c>
      <c r="G23" s="667">
        <v>1279943.5</v>
      </c>
      <c r="H23" s="667">
        <v>1279943.5</v>
      </c>
      <c r="I23" s="667">
        <v>1279943.5</v>
      </c>
    </row>
    <row r="24" spans="1:9" ht="54">
      <c r="A24" s="467"/>
      <c r="B24" s="467"/>
      <c r="C24" s="470" t="s">
        <v>69</v>
      </c>
      <c r="D24" s="471" t="s">
        <v>70</v>
      </c>
      <c r="E24" s="471" t="s">
        <v>71</v>
      </c>
      <c r="F24" s="471" t="s">
        <v>68</v>
      </c>
      <c r="G24" s="667">
        <v>39564.699999999997</v>
      </c>
      <c r="H24" s="667">
        <v>39564.699999999997</v>
      </c>
      <c r="I24" s="667">
        <v>39564.699999999997</v>
      </c>
    </row>
    <row r="25" spans="1:9" ht="148.5">
      <c r="A25" s="467"/>
      <c r="B25" s="467"/>
      <c r="C25" s="470" t="s">
        <v>72</v>
      </c>
      <c r="D25" s="471" t="s">
        <v>73</v>
      </c>
      <c r="E25" s="471" t="s">
        <v>74</v>
      </c>
      <c r="F25" s="471" t="s">
        <v>68</v>
      </c>
      <c r="G25" s="667">
        <v>65980.7</v>
      </c>
      <c r="H25" s="667">
        <v>65980.7</v>
      </c>
      <c r="I25" s="667">
        <v>65980.7</v>
      </c>
    </row>
    <row r="26" spans="1:9" ht="67.5">
      <c r="A26" s="467"/>
      <c r="B26" s="468" t="s">
        <v>75</v>
      </c>
      <c r="C26" s="467"/>
      <c r="D26" s="469" t="s">
        <v>76</v>
      </c>
      <c r="E26" s="469" t="s">
        <v>77</v>
      </c>
      <c r="F26" s="469" t="s">
        <v>78</v>
      </c>
      <c r="G26" s="666">
        <f>G27</f>
        <v>9273.6</v>
      </c>
      <c r="H26" s="666">
        <f t="shared" ref="H26:I26" si="7">H27</f>
        <v>9273.6</v>
      </c>
      <c r="I26" s="666">
        <f t="shared" si="7"/>
        <v>9273.6</v>
      </c>
    </row>
    <row r="27" spans="1:9" ht="81">
      <c r="A27" s="467"/>
      <c r="B27" s="467"/>
      <c r="C27" s="470" t="s">
        <v>79</v>
      </c>
      <c r="D27" s="471" t="s">
        <v>80</v>
      </c>
      <c r="E27" s="471" t="s">
        <v>81</v>
      </c>
      <c r="F27" s="471" t="s">
        <v>39</v>
      </c>
      <c r="G27" s="667">
        <v>9273.6</v>
      </c>
      <c r="H27" s="667">
        <v>9273.6</v>
      </c>
      <c r="I27" s="667">
        <v>9273.6</v>
      </c>
    </row>
    <row r="28" spans="1:9" ht="54">
      <c r="A28" s="467"/>
      <c r="B28" s="468" t="s">
        <v>82</v>
      </c>
      <c r="C28" s="467"/>
      <c r="D28" s="469" t="s">
        <v>83</v>
      </c>
      <c r="E28" s="469" t="s">
        <v>84</v>
      </c>
      <c r="F28" s="469" t="s">
        <v>85</v>
      </c>
      <c r="G28" s="666">
        <f>G29</f>
        <v>11284.8</v>
      </c>
      <c r="H28" s="666">
        <f t="shared" ref="H28:I28" si="8">H29</f>
        <v>11284.8</v>
      </c>
      <c r="I28" s="666">
        <f t="shared" si="8"/>
        <v>11284.8</v>
      </c>
    </row>
    <row r="29" spans="1:9" ht="121.5">
      <c r="A29" s="467"/>
      <c r="B29" s="467"/>
      <c r="C29" s="470" t="s">
        <v>500</v>
      </c>
      <c r="D29" s="471" t="s">
        <v>501</v>
      </c>
      <c r="E29" s="471" t="s">
        <v>502</v>
      </c>
      <c r="F29" s="471" t="s">
        <v>39</v>
      </c>
      <c r="G29" s="667">
        <v>11284.8</v>
      </c>
      <c r="H29" s="667">
        <v>11284.8</v>
      </c>
      <c r="I29" s="667">
        <v>11284.8</v>
      </c>
    </row>
    <row r="30" spans="1:9" ht="54">
      <c r="A30" s="467"/>
      <c r="B30" s="468" t="s">
        <v>86</v>
      </c>
      <c r="C30" s="467"/>
      <c r="D30" s="469" t="s">
        <v>87</v>
      </c>
      <c r="E30" s="469" t="s">
        <v>88</v>
      </c>
      <c r="F30" s="469" t="s">
        <v>89</v>
      </c>
      <c r="G30" s="666">
        <f>G31+G32</f>
        <v>32163.3</v>
      </c>
      <c r="H30" s="666">
        <f t="shared" ref="H30:I30" si="9">H31+H32</f>
        <v>32163.3</v>
      </c>
      <c r="I30" s="666">
        <f t="shared" si="9"/>
        <v>32163.3</v>
      </c>
    </row>
    <row r="31" spans="1:9" ht="94.5">
      <c r="A31" s="467"/>
      <c r="B31" s="467"/>
      <c r="C31" s="470" t="s">
        <v>90</v>
      </c>
      <c r="D31" s="471" t="s">
        <v>91</v>
      </c>
      <c r="E31" s="471" t="s">
        <v>92</v>
      </c>
      <c r="F31" s="471" t="s">
        <v>68</v>
      </c>
      <c r="G31" s="667">
        <v>13912.5</v>
      </c>
      <c r="H31" s="667">
        <v>13912.5</v>
      </c>
      <c r="I31" s="667">
        <v>13912.5</v>
      </c>
    </row>
    <row r="32" spans="1:9" ht="81">
      <c r="A32" s="467"/>
      <c r="B32" s="467"/>
      <c r="C32" s="470" t="s">
        <v>93</v>
      </c>
      <c r="D32" s="471" t="s">
        <v>94</v>
      </c>
      <c r="E32" s="471" t="s">
        <v>95</v>
      </c>
      <c r="F32" s="471" t="s">
        <v>68</v>
      </c>
      <c r="G32" s="667">
        <v>18250.8</v>
      </c>
      <c r="H32" s="667">
        <v>18250.8</v>
      </c>
      <c r="I32" s="667">
        <v>18250.8</v>
      </c>
    </row>
    <row r="33" spans="1:9" ht="67.5">
      <c r="A33" s="467"/>
      <c r="B33" s="468" t="s">
        <v>96</v>
      </c>
      <c r="C33" s="467"/>
      <c r="D33" s="469" t="s">
        <v>97</v>
      </c>
      <c r="E33" s="469" t="s">
        <v>98</v>
      </c>
      <c r="F33" s="469" t="s">
        <v>99</v>
      </c>
      <c r="G33" s="666">
        <f>G34+G35</f>
        <v>34491.4</v>
      </c>
      <c r="H33" s="666">
        <f t="shared" ref="H33:I33" si="10">H34+H35</f>
        <v>34491.4</v>
      </c>
      <c r="I33" s="666">
        <f t="shared" si="10"/>
        <v>34491.4</v>
      </c>
    </row>
    <row r="34" spans="1:9" ht="121.5">
      <c r="A34" s="467"/>
      <c r="B34" s="467"/>
      <c r="C34" s="470" t="s">
        <v>100</v>
      </c>
      <c r="D34" s="471" t="s">
        <v>101</v>
      </c>
      <c r="E34" s="471" t="s">
        <v>102</v>
      </c>
      <c r="F34" s="471" t="s">
        <v>103</v>
      </c>
      <c r="G34" s="667">
        <v>5119.8999999999996</v>
      </c>
      <c r="H34" s="667">
        <v>5119.8999999999996</v>
      </c>
      <c r="I34" s="667">
        <v>5119.8999999999996</v>
      </c>
    </row>
    <row r="35" spans="1:9" ht="148.5">
      <c r="A35" s="467"/>
      <c r="B35" s="467"/>
      <c r="C35" s="470" t="s">
        <v>637</v>
      </c>
      <c r="D35" s="471" t="s">
        <v>589</v>
      </c>
      <c r="E35" s="471" t="s">
        <v>638</v>
      </c>
      <c r="F35" s="471" t="s">
        <v>128</v>
      </c>
      <c r="G35" s="667">
        <v>29371.5</v>
      </c>
      <c r="H35" s="667">
        <v>29371.5</v>
      </c>
      <c r="I35" s="667">
        <v>29371.5</v>
      </c>
    </row>
    <row r="36" spans="1:9" ht="14.25" customHeight="1">
      <c r="A36" s="478" t="s">
        <v>104</v>
      </c>
      <c r="B36" s="478"/>
      <c r="C36" s="478"/>
      <c r="D36" s="478"/>
      <c r="E36" s="478"/>
      <c r="F36" s="478"/>
      <c r="G36" s="666">
        <f>G37</f>
        <v>160691</v>
      </c>
      <c r="H36" s="666">
        <f t="shared" ref="H36:I37" si="11">H37</f>
        <v>160691</v>
      </c>
      <c r="I36" s="666">
        <f t="shared" si="11"/>
        <v>160691</v>
      </c>
    </row>
    <row r="37" spans="1:9" ht="121.5">
      <c r="A37" s="467"/>
      <c r="B37" s="468" t="s">
        <v>105</v>
      </c>
      <c r="C37" s="467"/>
      <c r="D37" s="469" t="s">
        <v>106</v>
      </c>
      <c r="E37" s="469" t="s">
        <v>107</v>
      </c>
      <c r="F37" s="469" t="s">
        <v>108</v>
      </c>
      <c r="G37" s="666">
        <f>G38</f>
        <v>160691</v>
      </c>
      <c r="H37" s="666">
        <f t="shared" si="11"/>
        <v>160691</v>
      </c>
      <c r="I37" s="666">
        <f t="shared" si="11"/>
        <v>160691</v>
      </c>
    </row>
    <row r="38" spans="1:9" ht="121.5">
      <c r="A38" s="467"/>
      <c r="B38" s="467"/>
      <c r="C38" s="470" t="s">
        <v>109</v>
      </c>
      <c r="D38" s="471" t="s">
        <v>110</v>
      </c>
      <c r="E38" s="471" t="s">
        <v>111</v>
      </c>
      <c r="F38" s="471" t="s">
        <v>39</v>
      </c>
      <c r="G38" s="667">
        <v>160691</v>
      </c>
      <c r="H38" s="667">
        <v>160691</v>
      </c>
      <c r="I38" s="667">
        <v>160691</v>
      </c>
    </row>
    <row r="39" spans="1:9" ht="14.25" customHeight="1">
      <c r="A39" s="478" t="s">
        <v>112</v>
      </c>
      <c r="B39" s="478"/>
      <c r="C39" s="478"/>
      <c r="D39" s="478"/>
      <c r="E39" s="478"/>
      <c r="F39" s="478"/>
      <c r="G39" s="666">
        <f>G40</f>
        <v>4880.1000000000004</v>
      </c>
      <c r="H39" s="666">
        <f t="shared" ref="H39:I40" si="12">H40</f>
        <v>4880.1000000000004</v>
      </c>
      <c r="I39" s="666">
        <f t="shared" si="12"/>
        <v>4880.1000000000004</v>
      </c>
    </row>
    <row r="40" spans="1:9" ht="67.5">
      <c r="A40" s="467"/>
      <c r="B40" s="468" t="s">
        <v>113</v>
      </c>
      <c r="C40" s="467"/>
      <c r="D40" s="469" t="s">
        <v>114</v>
      </c>
      <c r="E40" s="469" t="s">
        <v>115</v>
      </c>
      <c r="F40" s="469" t="s">
        <v>116</v>
      </c>
      <c r="G40" s="666">
        <f>G41</f>
        <v>4880.1000000000004</v>
      </c>
      <c r="H40" s="666">
        <f t="shared" si="12"/>
        <v>4880.1000000000004</v>
      </c>
      <c r="I40" s="666">
        <f t="shared" si="12"/>
        <v>4880.1000000000004</v>
      </c>
    </row>
    <row r="41" spans="1:9" ht="94.5">
      <c r="A41" s="467"/>
      <c r="B41" s="467"/>
      <c r="C41" s="470" t="s">
        <v>117</v>
      </c>
      <c r="D41" s="471" t="s">
        <v>118</v>
      </c>
      <c r="E41" s="471" t="s">
        <v>119</v>
      </c>
      <c r="F41" s="471" t="s">
        <v>39</v>
      </c>
      <c r="G41" s="667">
        <v>4880.1000000000004</v>
      </c>
      <c r="H41" s="667">
        <v>4880.1000000000004</v>
      </c>
      <c r="I41" s="667">
        <v>4880.1000000000004</v>
      </c>
    </row>
    <row r="42" spans="1:9" ht="14.25" customHeight="1">
      <c r="A42" s="478" t="s">
        <v>120</v>
      </c>
      <c r="B42" s="478"/>
      <c r="C42" s="478"/>
      <c r="D42" s="478"/>
      <c r="E42" s="478"/>
      <c r="F42" s="478"/>
      <c r="G42" s="666">
        <f>G43</f>
        <v>298200</v>
      </c>
      <c r="H42" s="666">
        <f t="shared" ref="H42:I42" si="13">H43</f>
        <v>298200</v>
      </c>
      <c r="I42" s="666">
        <f t="shared" si="13"/>
        <v>298200</v>
      </c>
    </row>
    <row r="43" spans="1:9" ht="81">
      <c r="A43" s="467"/>
      <c r="B43" s="468" t="s">
        <v>121</v>
      </c>
      <c r="C43" s="467"/>
      <c r="D43" s="469" t="s">
        <v>122</v>
      </c>
      <c r="E43" s="469" t="s">
        <v>123</v>
      </c>
      <c r="F43" s="469" t="s">
        <v>124</v>
      </c>
      <c r="G43" s="666">
        <f>G44</f>
        <v>298200</v>
      </c>
      <c r="H43" s="666">
        <f t="shared" ref="H43:I43" si="14">H44</f>
        <v>298200</v>
      </c>
      <c r="I43" s="666">
        <f t="shared" si="14"/>
        <v>298200</v>
      </c>
    </row>
    <row r="44" spans="1:9" ht="148.5">
      <c r="A44" s="467"/>
      <c r="B44" s="467"/>
      <c r="C44" s="470" t="s">
        <v>125</v>
      </c>
      <c r="D44" s="471" t="s">
        <v>126</v>
      </c>
      <c r="E44" s="471" t="s">
        <v>127</v>
      </c>
      <c r="F44" s="471" t="s">
        <v>128</v>
      </c>
      <c r="G44" s="667">
        <v>298200</v>
      </c>
      <c r="H44" s="667">
        <v>298200</v>
      </c>
      <c r="I44" s="667">
        <v>298200</v>
      </c>
    </row>
    <row r="45" spans="1:9" ht="14.25" customHeight="1">
      <c r="A45" s="478" t="s">
        <v>129</v>
      </c>
      <c r="B45" s="478"/>
      <c r="C45" s="478"/>
      <c r="D45" s="478"/>
      <c r="E45" s="478"/>
      <c r="F45" s="478"/>
      <c r="G45" s="666">
        <f>G46+G48+G51</f>
        <v>19733</v>
      </c>
      <c r="H45" s="666">
        <f t="shared" ref="H45:I45" si="15">H46+H48+H51</f>
        <v>19733</v>
      </c>
      <c r="I45" s="666">
        <f t="shared" si="15"/>
        <v>19733</v>
      </c>
    </row>
    <row r="46" spans="1:9" ht="135">
      <c r="A46" s="467"/>
      <c r="B46" s="468" t="s">
        <v>130</v>
      </c>
      <c r="C46" s="467"/>
      <c r="D46" s="469" t="s">
        <v>131</v>
      </c>
      <c r="E46" s="469" t="s">
        <v>132</v>
      </c>
      <c r="F46" s="469" t="s">
        <v>133</v>
      </c>
      <c r="G46" s="666">
        <f>G47</f>
        <v>288.89999999999998</v>
      </c>
      <c r="H46" s="666">
        <f t="shared" ref="H46:I46" si="16">H47</f>
        <v>288.89999999999998</v>
      </c>
      <c r="I46" s="666">
        <f t="shared" si="16"/>
        <v>288.89999999999998</v>
      </c>
    </row>
    <row r="47" spans="1:9" ht="175.5">
      <c r="A47" s="467"/>
      <c r="B47" s="467"/>
      <c r="C47" s="470" t="s">
        <v>134</v>
      </c>
      <c r="D47" s="471" t="s">
        <v>135</v>
      </c>
      <c r="E47" s="471" t="s">
        <v>136</v>
      </c>
      <c r="F47" s="471" t="s">
        <v>128</v>
      </c>
      <c r="G47" s="667">
        <v>288.89999999999998</v>
      </c>
      <c r="H47" s="667">
        <v>288.89999999999998</v>
      </c>
      <c r="I47" s="667">
        <v>288.89999999999998</v>
      </c>
    </row>
    <row r="48" spans="1:9" ht="67.5">
      <c r="A48" s="467"/>
      <c r="B48" s="468" t="s">
        <v>137</v>
      </c>
      <c r="C48" s="467"/>
      <c r="D48" s="469" t="s">
        <v>138</v>
      </c>
      <c r="E48" s="469" t="s">
        <v>139</v>
      </c>
      <c r="F48" s="469" t="s">
        <v>140</v>
      </c>
      <c r="G48" s="666">
        <f>G49+G50</f>
        <v>15535.300000000001</v>
      </c>
      <c r="H48" s="666">
        <f t="shared" ref="H48:I48" si="17">H49+H50</f>
        <v>15535.300000000001</v>
      </c>
      <c r="I48" s="666">
        <f t="shared" si="17"/>
        <v>15535.300000000001</v>
      </c>
    </row>
    <row r="49" spans="1:9" ht="148.5">
      <c r="A49" s="467"/>
      <c r="B49" s="467"/>
      <c r="C49" s="470" t="s">
        <v>141</v>
      </c>
      <c r="D49" s="471" t="s">
        <v>142</v>
      </c>
      <c r="E49" s="471" t="s">
        <v>143</v>
      </c>
      <c r="F49" s="471" t="s">
        <v>68</v>
      </c>
      <c r="G49" s="667">
        <v>14471.6</v>
      </c>
      <c r="H49" s="667">
        <v>14471.6</v>
      </c>
      <c r="I49" s="667">
        <v>14471.6</v>
      </c>
    </row>
    <row r="50" spans="1:9" ht="81">
      <c r="A50" s="467"/>
      <c r="B50" s="467"/>
      <c r="C50" s="470" t="s">
        <v>144</v>
      </c>
      <c r="D50" s="471" t="s">
        <v>145</v>
      </c>
      <c r="E50" s="471" t="s">
        <v>146</v>
      </c>
      <c r="F50" s="471" t="s">
        <v>128</v>
      </c>
      <c r="G50" s="667">
        <v>1063.7</v>
      </c>
      <c r="H50" s="667">
        <v>1063.7</v>
      </c>
      <c r="I50" s="667">
        <v>1063.7</v>
      </c>
    </row>
    <row r="51" spans="1:9" ht="108">
      <c r="A51" s="467"/>
      <c r="B51" s="468" t="s">
        <v>147</v>
      </c>
      <c r="C51" s="467"/>
      <c r="D51" s="469" t="s">
        <v>148</v>
      </c>
      <c r="E51" s="469" t="s">
        <v>149</v>
      </c>
      <c r="F51" s="469" t="s">
        <v>150</v>
      </c>
      <c r="G51" s="666">
        <f>G52</f>
        <v>3908.8</v>
      </c>
      <c r="H51" s="666">
        <f t="shared" ref="H51:I51" si="18">H52</f>
        <v>3908.8</v>
      </c>
      <c r="I51" s="666">
        <f t="shared" si="18"/>
        <v>3908.8</v>
      </c>
    </row>
    <row r="52" spans="1:9" ht="94.5">
      <c r="A52" s="467"/>
      <c r="B52" s="467"/>
      <c r="C52" s="470" t="s">
        <v>151</v>
      </c>
      <c r="D52" s="471" t="s">
        <v>152</v>
      </c>
      <c r="E52" s="471" t="s">
        <v>153</v>
      </c>
      <c r="F52" s="471" t="s">
        <v>128</v>
      </c>
      <c r="G52" s="667">
        <v>3908.8</v>
      </c>
      <c r="H52" s="667">
        <v>3908.8</v>
      </c>
      <c r="I52" s="667">
        <v>3908.8</v>
      </c>
    </row>
    <row r="53" spans="1:9" ht="14.25">
      <c r="A53" s="478" t="s">
        <v>154</v>
      </c>
      <c r="B53" s="478"/>
      <c r="C53" s="478"/>
      <c r="D53" s="478"/>
      <c r="E53" s="478"/>
      <c r="F53" s="478"/>
      <c r="G53" s="666">
        <f>G54+G56</f>
        <v>233380.3</v>
      </c>
      <c r="H53" s="666">
        <f t="shared" ref="H53:I53" si="19">H54+H56</f>
        <v>233380.3</v>
      </c>
      <c r="I53" s="666">
        <f t="shared" si="19"/>
        <v>233380.3</v>
      </c>
    </row>
    <row r="54" spans="1:9" ht="67.5">
      <c r="A54" s="467"/>
      <c r="B54" s="468" t="s">
        <v>155</v>
      </c>
      <c r="C54" s="467"/>
      <c r="D54" s="469" t="s">
        <v>156</v>
      </c>
      <c r="E54" s="469" t="s">
        <v>157</v>
      </c>
      <c r="F54" s="469" t="s">
        <v>158</v>
      </c>
      <c r="G54" s="666">
        <f>G55</f>
        <v>69511.3</v>
      </c>
      <c r="H54" s="666">
        <f t="shared" ref="H54:I54" si="20">H55</f>
        <v>69511.3</v>
      </c>
      <c r="I54" s="666">
        <f t="shared" si="20"/>
        <v>69511.3</v>
      </c>
    </row>
    <row r="55" spans="1:9" ht="216">
      <c r="A55" s="467"/>
      <c r="B55" s="467"/>
      <c r="C55" s="470" t="s">
        <v>159</v>
      </c>
      <c r="D55" s="471" t="s">
        <v>160</v>
      </c>
      <c r="E55" s="471" t="s">
        <v>161</v>
      </c>
      <c r="F55" s="471" t="s">
        <v>128</v>
      </c>
      <c r="G55" s="667">
        <v>69511.3</v>
      </c>
      <c r="H55" s="667">
        <v>69511.3</v>
      </c>
      <c r="I55" s="667">
        <v>69511.3</v>
      </c>
    </row>
    <row r="56" spans="1:9" ht="81">
      <c r="A56" s="467"/>
      <c r="B56" s="468" t="s">
        <v>162</v>
      </c>
      <c r="C56" s="467"/>
      <c r="D56" s="469" t="s">
        <v>163</v>
      </c>
      <c r="E56" s="469" t="s">
        <v>164</v>
      </c>
      <c r="F56" s="469" t="s">
        <v>165</v>
      </c>
      <c r="G56" s="666">
        <f>G57</f>
        <v>163869</v>
      </c>
      <c r="H56" s="666">
        <f t="shared" ref="H56:I56" si="21">H57</f>
        <v>163869</v>
      </c>
      <c r="I56" s="666">
        <f t="shared" si="21"/>
        <v>163869</v>
      </c>
    </row>
    <row r="57" spans="1:9" ht="121.5">
      <c r="A57" s="467"/>
      <c r="B57" s="467"/>
      <c r="C57" s="470" t="s">
        <v>166</v>
      </c>
      <c r="D57" s="471" t="s">
        <v>167</v>
      </c>
      <c r="E57" s="471" t="s">
        <v>168</v>
      </c>
      <c r="F57" s="471" t="s">
        <v>68</v>
      </c>
      <c r="G57" s="667">
        <v>163869</v>
      </c>
      <c r="H57" s="667">
        <v>163869</v>
      </c>
      <c r="I57" s="667">
        <v>163869</v>
      </c>
    </row>
    <row r="58" spans="1:9" ht="14.25" customHeight="1">
      <c r="A58" s="478" t="s">
        <v>169</v>
      </c>
      <c r="B58" s="478"/>
      <c r="C58" s="478"/>
      <c r="D58" s="478"/>
      <c r="E58" s="478"/>
      <c r="F58" s="478"/>
      <c r="G58" s="666">
        <f>G59+G61</f>
        <v>1234531.7</v>
      </c>
      <c r="H58" s="666">
        <f t="shared" ref="H58:I58" si="22">H59+H61</f>
        <v>1234531.7</v>
      </c>
      <c r="I58" s="666">
        <f t="shared" si="22"/>
        <v>1234531.7</v>
      </c>
    </row>
    <row r="59" spans="1:9" ht="94.5">
      <c r="A59" s="467"/>
      <c r="B59" s="468" t="s">
        <v>170</v>
      </c>
      <c r="C59" s="467"/>
      <c r="D59" s="469" t="s">
        <v>171</v>
      </c>
      <c r="E59" s="469" t="s">
        <v>172</v>
      </c>
      <c r="F59" s="469" t="s">
        <v>173</v>
      </c>
      <c r="G59" s="666">
        <f>G60</f>
        <v>947282.7</v>
      </c>
      <c r="H59" s="666">
        <f t="shared" ref="H59:I59" si="23">H60</f>
        <v>947282.7</v>
      </c>
      <c r="I59" s="666">
        <f t="shared" si="23"/>
        <v>947282.7</v>
      </c>
    </row>
    <row r="60" spans="1:9" ht="175.5">
      <c r="A60" s="467"/>
      <c r="B60" s="467"/>
      <c r="C60" s="470" t="s">
        <v>174</v>
      </c>
      <c r="D60" s="471" t="s">
        <v>175</v>
      </c>
      <c r="E60" s="471" t="s">
        <v>176</v>
      </c>
      <c r="F60" s="471" t="s">
        <v>68</v>
      </c>
      <c r="G60" s="667">
        <v>947282.7</v>
      </c>
      <c r="H60" s="667">
        <v>947282.7</v>
      </c>
      <c r="I60" s="667">
        <v>947282.7</v>
      </c>
    </row>
    <row r="61" spans="1:9" ht="67.5">
      <c r="A61" s="467"/>
      <c r="B61" s="468" t="s">
        <v>177</v>
      </c>
      <c r="C61" s="467"/>
      <c r="D61" s="469" t="s">
        <v>178</v>
      </c>
      <c r="E61" s="469" t="s">
        <v>179</v>
      </c>
      <c r="F61" s="469" t="s">
        <v>180</v>
      </c>
      <c r="G61" s="666">
        <f>G62</f>
        <v>287249</v>
      </c>
      <c r="H61" s="666">
        <f t="shared" ref="H61:I61" si="24">H62</f>
        <v>287249</v>
      </c>
      <c r="I61" s="666">
        <f t="shared" si="24"/>
        <v>287249</v>
      </c>
    </row>
    <row r="62" spans="1:9" ht="81">
      <c r="A62" s="467"/>
      <c r="B62" s="467"/>
      <c r="C62" s="470" t="s">
        <v>181</v>
      </c>
      <c r="D62" s="471" t="s">
        <v>182</v>
      </c>
      <c r="E62" s="471" t="s">
        <v>183</v>
      </c>
      <c r="F62" s="471" t="s">
        <v>39</v>
      </c>
      <c r="G62" s="667">
        <v>287249</v>
      </c>
      <c r="H62" s="667">
        <v>287249</v>
      </c>
      <c r="I62" s="667">
        <v>287249</v>
      </c>
    </row>
    <row r="63" spans="1:9" ht="14.25" customHeight="1">
      <c r="A63" s="478" t="s">
        <v>184</v>
      </c>
      <c r="B63" s="478"/>
      <c r="C63" s="478"/>
      <c r="D63" s="478"/>
      <c r="E63" s="478"/>
      <c r="F63" s="478"/>
      <c r="G63" s="666">
        <f>G64</f>
        <v>0</v>
      </c>
      <c r="H63" s="666">
        <f t="shared" ref="H63:I64" si="25">H64</f>
        <v>242614.6</v>
      </c>
      <c r="I63" s="666">
        <f t="shared" si="25"/>
        <v>606536.4</v>
      </c>
    </row>
    <row r="64" spans="1:9" ht="94.5">
      <c r="A64" s="467"/>
      <c r="B64" s="468" t="s">
        <v>185</v>
      </c>
      <c r="C64" s="467"/>
      <c r="D64" s="469" t="s">
        <v>186</v>
      </c>
      <c r="E64" s="469" t="s">
        <v>187</v>
      </c>
      <c r="F64" s="469" t="s">
        <v>188</v>
      </c>
      <c r="G64" s="666">
        <f>G65</f>
        <v>0</v>
      </c>
      <c r="H64" s="666">
        <f t="shared" si="25"/>
        <v>242614.6</v>
      </c>
      <c r="I64" s="666">
        <f t="shared" si="25"/>
        <v>606536.4</v>
      </c>
    </row>
    <row r="65" spans="1:9" ht="108">
      <c r="A65" s="467"/>
      <c r="B65" s="467"/>
      <c r="C65" s="470" t="s">
        <v>189</v>
      </c>
      <c r="D65" s="471" t="s">
        <v>190</v>
      </c>
      <c r="E65" s="471" t="s">
        <v>191</v>
      </c>
      <c r="F65" s="471" t="s">
        <v>39</v>
      </c>
      <c r="G65" s="667">
        <v>0</v>
      </c>
      <c r="H65" s="667">
        <v>242614.6</v>
      </c>
      <c r="I65" s="667">
        <v>606536.4</v>
      </c>
    </row>
    <row r="66" spans="1:9" ht="14.25">
      <c r="A66" s="478" t="s">
        <v>192</v>
      </c>
      <c r="B66" s="478"/>
      <c r="C66" s="478"/>
      <c r="D66" s="478"/>
      <c r="E66" s="478"/>
      <c r="F66" s="478"/>
      <c r="G66" s="666">
        <f>G67</f>
        <v>61122.400000000001</v>
      </c>
      <c r="H66" s="666">
        <f t="shared" ref="H66:I67" si="26">H67</f>
        <v>112354.7</v>
      </c>
      <c r="I66" s="666">
        <f t="shared" si="26"/>
        <v>192303.1</v>
      </c>
    </row>
    <row r="67" spans="1:9" ht="108">
      <c r="A67" s="467"/>
      <c r="B67" s="468" t="s">
        <v>193</v>
      </c>
      <c r="C67" s="467"/>
      <c r="D67" s="469" t="s">
        <v>194</v>
      </c>
      <c r="E67" s="469" t="s">
        <v>195</v>
      </c>
      <c r="F67" s="469" t="s">
        <v>196</v>
      </c>
      <c r="G67" s="666">
        <f>G68</f>
        <v>61122.400000000001</v>
      </c>
      <c r="H67" s="666">
        <f t="shared" si="26"/>
        <v>112354.7</v>
      </c>
      <c r="I67" s="666">
        <f t="shared" si="26"/>
        <v>192303.1</v>
      </c>
    </row>
    <row r="68" spans="1:9" ht="14.25" customHeight="1">
      <c r="A68" s="467"/>
      <c r="B68" s="467"/>
      <c r="C68" s="470" t="s">
        <v>197</v>
      </c>
      <c r="D68" s="471" t="s">
        <v>198</v>
      </c>
      <c r="E68" s="471" t="s">
        <v>199</v>
      </c>
      <c r="F68" s="471" t="s">
        <v>39</v>
      </c>
      <c r="G68" s="667">
        <v>61122.400000000001</v>
      </c>
      <c r="H68" s="667">
        <v>112354.7</v>
      </c>
      <c r="I68" s="667">
        <v>192303.1</v>
      </c>
    </row>
  </sheetData>
  <mergeCells count="21">
    <mergeCell ref="B6:I6"/>
    <mergeCell ref="A42:F42"/>
    <mergeCell ref="A45:F45"/>
    <mergeCell ref="A58:F58"/>
    <mergeCell ref="A63:F63"/>
    <mergeCell ref="G8:G9"/>
    <mergeCell ref="H8:H9"/>
    <mergeCell ref="I8:I9"/>
    <mergeCell ref="A10:F10"/>
    <mergeCell ref="A8:A9"/>
    <mergeCell ref="B8:C8"/>
    <mergeCell ref="D8:D9"/>
    <mergeCell ref="E8:E9"/>
    <mergeCell ref="A39:F39"/>
    <mergeCell ref="A53:F53"/>
    <mergeCell ref="A66:F66"/>
    <mergeCell ref="F8:F9"/>
    <mergeCell ref="A11:F11"/>
    <mergeCell ref="A14:F14"/>
    <mergeCell ref="A17:F17"/>
    <mergeCell ref="A36:F36"/>
  </mergeCells>
  <pageMargins left="0.25" right="0.25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3"/>
  <sheetViews>
    <sheetView workbookViewId="0">
      <selection activeCell="D10" sqref="D10"/>
    </sheetView>
  </sheetViews>
  <sheetFormatPr defaultRowHeight="13.5"/>
  <cols>
    <col min="1" max="2" width="9.5703125" style="286" customWidth="1"/>
    <col min="3" max="3" width="35.140625" style="145" customWidth="1"/>
    <col min="4" max="4" width="15" style="145" customWidth="1"/>
    <col min="5" max="5" width="17.7109375" style="145" customWidth="1"/>
    <col min="6" max="6" width="18.140625" style="145" customWidth="1"/>
    <col min="7" max="7" width="19" style="145" customWidth="1"/>
    <col min="8" max="8" width="18.7109375" style="145" customWidth="1"/>
    <col min="9" max="9" width="21.85546875" style="145" customWidth="1"/>
    <col min="10" max="10" width="11.7109375" style="145" bestFit="1" customWidth="1"/>
    <col min="11" max="11" width="10" style="145" bestFit="1" customWidth="1"/>
    <col min="12" max="16384" width="9.140625" style="145"/>
  </cols>
  <sheetData>
    <row r="1" spans="1:10" ht="50.1" customHeight="1">
      <c r="A1" s="481" t="s">
        <v>381</v>
      </c>
      <c r="B1" s="481"/>
      <c r="C1" s="481"/>
      <c r="D1" s="481"/>
      <c r="E1" s="481"/>
      <c r="F1" s="481"/>
      <c r="G1" s="481"/>
      <c r="H1" s="481"/>
    </row>
    <row r="2" spans="1:10">
      <c r="A2" s="241"/>
      <c r="B2" s="241"/>
      <c r="C2" s="241"/>
      <c r="D2" s="241"/>
      <c r="E2" s="241"/>
      <c r="F2" s="241"/>
      <c r="G2" s="474" t="s">
        <v>809</v>
      </c>
      <c r="H2" s="474"/>
    </row>
    <row r="3" spans="1:10">
      <c r="A3" s="241"/>
      <c r="B3" s="241"/>
      <c r="C3" s="241"/>
      <c r="D3" s="241"/>
      <c r="E3" s="241"/>
      <c r="F3" s="241"/>
      <c r="G3" s="474" t="s">
        <v>810</v>
      </c>
      <c r="H3" s="474"/>
    </row>
    <row r="4" spans="1:10">
      <c r="A4" s="241"/>
      <c r="B4" s="241"/>
      <c r="C4" s="241"/>
      <c r="D4" s="241"/>
      <c r="E4" s="241"/>
      <c r="F4" s="241"/>
      <c r="G4" s="241"/>
      <c r="H4" s="241"/>
    </row>
    <row r="5" spans="1:10" ht="43.5" customHeight="1">
      <c r="A5" s="472" t="s">
        <v>369</v>
      </c>
      <c r="B5" s="472"/>
      <c r="C5" s="472"/>
      <c r="D5" s="472"/>
      <c r="E5" s="472"/>
      <c r="F5" s="472"/>
      <c r="G5" s="472"/>
      <c r="H5" s="472"/>
    </row>
    <row r="7" spans="1:10">
      <c r="A7" s="482" t="s">
        <v>320</v>
      </c>
      <c r="B7" s="482"/>
      <c r="C7" s="482"/>
      <c r="D7" s="482"/>
      <c r="E7" s="482"/>
      <c r="F7" s="482"/>
      <c r="G7" s="482"/>
      <c r="H7" s="482"/>
    </row>
    <row r="8" spans="1:10" ht="30" customHeight="1">
      <c r="A8" s="483" t="s">
        <v>321</v>
      </c>
      <c r="B8" s="483"/>
      <c r="C8" s="483" t="s">
        <v>322</v>
      </c>
      <c r="D8" s="483" t="s">
        <v>323</v>
      </c>
      <c r="E8" s="483" t="s">
        <v>25</v>
      </c>
      <c r="F8" s="483"/>
      <c r="G8" s="483"/>
      <c r="H8" s="483"/>
    </row>
    <row r="9" spans="1:10" ht="71.25">
      <c r="A9" s="242" t="s">
        <v>14</v>
      </c>
      <c r="B9" s="242" t="s">
        <v>324</v>
      </c>
      <c r="C9" s="483"/>
      <c r="D9" s="483"/>
      <c r="E9" s="242" t="s">
        <v>325</v>
      </c>
      <c r="F9" s="242" t="s">
        <v>326</v>
      </c>
      <c r="G9" s="242" t="s">
        <v>327</v>
      </c>
      <c r="H9" s="242" t="s">
        <v>328</v>
      </c>
      <c r="J9" s="240"/>
    </row>
    <row r="10" spans="1:10" ht="14.25">
      <c r="A10" s="246"/>
      <c r="B10" s="246"/>
      <c r="C10" s="147" t="s">
        <v>0</v>
      </c>
      <c r="D10" s="287">
        <f>+D11+D14+D17+D96+D99+D102+D105+D130+D134+D138+D141</f>
        <v>4312582.9000000004</v>
      </c>
      <c r="E10" s="287">
        <f>+E11+E14+E17+E96+E99+E102+E105+E130+E134+E138+E141</f>
        <v>2095589.7</v>
      </c>
      <c r="F10" s="287">
        <f>+F11+F14+F17+F96+F99+F102+F105+F130+F134+F138+F141</f>
        <v>1486115.0000000002</v>
      </c>
      <c r="G10" s="287">
        <f>+G11+G14+G17+G96+G99+G102+G105+G130+G134+G138+G141</f>
        <v>100752.6</v>
      </c>
      <c r="H10" s="287">
        <f>+H11+H14+H17+H96+H99+H102+H105+H130+H134+H138+H141</f>
        <v>630125.6</v>
      </c>
      <c r="I10" s="148"/>
    </row>
    <row r="11" spans="1:10" ht="14.25">
      <c r="A11" s="246"/>
      <c r="B11" s="246"/>
      <c r="C11" s="149" t="s">
        <v>213</v>
      </c>
      <c r="D11" s="288">
        <f>+D13</f>
        <v>34400</v>
      </c>
      <c r="E11" s="288">
        <f t="shared" ref="E11:H11" si="0">+E13</f>
        <v>0</v>
      </c>
      <c r="F11" s="288">
        <f t="shared" si="0"/>
        <v>0</v>
      </c>
      <c r="G11" s="288">
        <f t="shared" si="0"/>
        <v>34400</v>
      </c>
      <c r="H11" s="288">
        <f t="shared" si="0"/>
        <v>0</v>
      </c>
      <c r="I11" s="148"/>
    </row>
    <row r="12" spans="1:10">
      <c r="A12" s="246"/>
      <c r="B12" s="246"/>
      <c r="C12" s="150" t="s">
        <v>329</v>
      </c>
      <c r="D12" s="246"/>
      <c r="E12" s="246"/>
      <c r="F12" s="246"/>
      <c r="G12" s="246"/>
      <c r="H12" s="246"/>
    </row>
    <row r="13" spans="1:10" ht="54">
      <c r="A13" s="245" t="s">
        <v>210</v>
      </c>
      <c r="B13" s="245" t="s">
        <v>211</v>
      </c>
      <c r="C13" s="146" t="s">
        <v>212</v>
      </c>
      <c r="D13" s="289">
        <v>34400</v>
      </c>
      <c r="E13" s="289">
        <v>0</v>
      </c>
      <c r="F13" s="289">
        <v>0</v>
      </c>
      <c r="G13" s="289">
        <v>34400</v>
      </c>
      <c r="H13" s="289">
        <v>0</v>
      </c>
    </row>
    <row r="14" spans="1:10" ht="14.25">
      <c r="A14" s="246"/>
      <c r="B14" s="246"/>
      <c r="C14" s="149" t="s">
        <v>248</v>
      </c>
      <c r="D14" s="288">
        <f>+D16</f>
        <v>38400</v>
      </c>
      <c r="E14" s="288">
        <f t="shared" ref="E14:H14" si="1">+E16</f>
        <v>0</v>
      </c>
      <c r="F14" s="288">
        <f t="shared" si="1"/>
        <v>0</v>
      </c>
      <c r="G14" s="288">
        <f t="shared" si="1"/>
        <v>0</v>
      </c>
      <c r="H14" s="288">
        <f t="shared" si="1"/>
        <v>38400</v>
      </c>
    </row>
    <row r="15" spans="1:10">
      <c r="A15" s="246"/>
      <c r="B15" s="246"/>
      <c r="C15" s="150" t="s">
        <v>329</v>
      </c>
      <c r="D15" s="246"/>
      <c r="E15" s="246"/>
      <c r="F15" s="246"/>
      <c r="G15" s="246"/>
      <c r="H15" s="246"/>
    </row>
    <row r="16" spans="1:10" ht="40.5">
      <c r="A16" s="245" t="s">
        <v>246</v>
      </c>
      <c r="B16" s="245" t="s">
        <v>207</v>
      </c>
      <c r="C16" s="146" t="s">
        <v>247</v>
      </c>
      <c r="D16" s="289">
        <v>38400</v>
      </c>
      <c r="E16" s="289">
        <v>0</v>
      </c>
      <c r="F16" s="289">
        <v>0</v>
      </c>
      <c r="G16" s="289">
        <v>0</v>
      </c>
      <c r="H16" s="289">
        <v>38400</v>
      </c>
    </row>
    <row r="17" spans="1:9" ht="42.75">
      <c r="A17" s="246"/>
      <c r="B17" s="246"/>
      <c r="C17" s="149" t="s">
        <v>209</v>
      </c>
      <c r="D17" s="288">
        <f>+D19+D20+D24+D60+D69+D76+D79+D82+D85+D88+D93</f>
        <v>1489527.3</v>
      </c>
      <c r="E17" s="288">
        <f t="shared" ref="E17:H17" si="2">+E19+E20+E24+E60+E69+E76+E79+E82+E85+E88+E93</f>
        <v>94986.200000000012</v>
      </c>
      <c r="F17" s="288">
        <f t="shared" si="2"/>
        <v>1380146.4000000001</v>
      </c>
      <c r="G17" s="288">
        <f t="shared" si="2"/>
        <v>13090.6</v>
      </c>
      <c r="H17" s="288">
        <f t="shared" si="2"/>
        <v>1304.0999999999999</v>
      </c>
    </row>
    <row r="18" spans="1:9">
      <c r="A18" s="246"/>
      <c r="B18" s="246"/>
      <c r="C18" s="150" t="s">
        <v>329</v>
      </c>
      <c r="D18" s="246"/>
      <c r="E18" s="246"/>
      <c r="F18" s="246"/>
      <c r="G18" s="246"/>
      <c r="H18" s="246"/>
    </row>
    <row r="19" spans="1:9" ht="67.5">
      <c r="A19" s="245" t="s">
        <v>206</v>
      </c>
      <c r="B19" s="245" t="s">
        <v>207</v>
      </c>
      <c r="C19" s="146" t="s">
        <v>208</v>
      </c>
      <c r="D19" s="289">
        <f>SUM(E19:H19)</f>
        <v>1304.0999999999999</v>
      </c>
      <c r="E19" s="289">
        <v>0</v>
      </c>
      <c r="F19" s="289">
        <v>0</v>
      </c>
      <c r="G19" s="289">
        <v>0</v>
      </c>
      <c r="H19" s="289">
        <v>1304.0999999999999</v>
      </c>
    </row>
    <row r="20" spans="1:9" ht="32.25" customHeight="1">
      <c r="A20" s="245" t="s">
        <v>258</v>
      </c>
      <c r="B20" s="245" t="s">
        <v>241</v>
      </c>
      <c r="C20" s="146" t="s">
        <v>259</v>
      </c>
      <c r="D20" s="289">
        <f>+D22+D23</f>
        <v>15521.2</v>
      </c>
      <c r="E20" s="289">
        <f t="shared" ref="E20:H20" si="3">+E22+E23</f>
        <v>0</v>
      </c>
      <c r="F20" s="289">
        <f t="shared" si="3"/>
        <v>15521.2</v>
      </c>
      <c r="G20" s="289">
        <f t="shared" si="3"/>
        <v>0</v>
      </c>
      <c r="H20" s="289">
        <f t="shared" si="3"/>
        <v>0</v>
      </c>
    </row>
    <row r="21" spans="1:9">
      <c r="A21" s="245"/>
      <c r="B21" s="245"/>
      <c r="C21" s="146" t="s">
        <v>4</v>
      </c>
      <c r="D21" s="289"/>
      <c r="E21" s="289"/>
      <c r="F21" s="289"/>
      <c r="G21" s="289"/>
      <c r="H21" s="289"/>
    </row>
    <row r="22" spans="1:9" ht="27.75" customHeight="1">
      <c r="A22" s="245"/>
      <c r="B22" s="245"/>
      <c r="C22" s="146" t="s">
        <v>566</v>
      </c>
      <c r="D22" s="289">
        <f>SUM(E22:H22)</f>
        <v>7727.6</v>
      </c>
      <c r="E22" s="289"/>
      <c r="F22" s="289">
        <v>7727.6</v>
      </c>
      <c r="G22" s="289"/>
      <c r="H22" s="289"/>
    </row>
    <row r="23" spans="1:9" ht="43.5" customHeight="1">
      <c r="A23" s="245"/>
      <c r="B23" s="245"/>
      <c r="C23" s="146" t="s">
        <v>563</v>
      </c>
      <c r="D23" s="289">
        <f>SUM(E23:H23)</f>
        <v>7793.6</v>
      </c>
      <c r="E23" s="289"/>
      <c r="F23" s="289">
        <v>7793.6</v>
      </c>
      <c r="G23" s="289"/>
      <c r="H23" s="289"/>
    </row>
    <row r="24" spans="1:9" ht="44.25" customHeight="1">
      <c r="A24" s="245" t="s">
        <v>262</v>
      </c>
      <c r="B24" s="245" t="s">
        <v>230</v>
      </c>
      <c r="C24" s="146" t="s">
        <v>263</v>
      </c>
      <c r="D24" s="289">
        <f>D26+D35+D45</f>
        <v>1279943.5</v>
      </c>
      <c r="E24" s="289">
        <f t="shared" ref="E24:G24" si="4">E26+E35+E45</f>
        <v>75573.600000000006</v>
      </c>
      <c r="F24" s="289">
        <f t="shared" si="4"/>
        <v>1200552.9000000001</v>
      </c>
      <c r="G24" s="289">
        <f t="shared" si="4"/>
        <v>3817</v>
      </c>
      <c r="H24" s="289">
        <v>0</v>
      </c>
    </row>
    <row r="25" spans="1:9">
      <c r="A25" s="245"/>
      <c r="B25" s="245"/>
      <c r="C25" s="146" t="s">
        <v>4</v>
      </c>
      <c r="D25" s="289"/>
      <c r="E25" s="289"/>
      <c r="F25" s="289"/>
      <c r="G25" s="289"/>
      <c r="H25" s="289"/>
    </row>
    <row r="26" spans="1:9" s="152" customFormat="1" ht="34.5" customHeight="1">
      <c r="A26" s="280"/>
      <c r="B26" s="245">
        <v>1</v>
      </c>
      <c r="C26" s="146" t="s">
        <v>594</v>
      </c>
      <c r="D26" s="289">
        <f t="shared" ref="D26:E26" si="5">SUM(D27:D34)</f>
        <v>501544.30000000005</v>
      </c>
      <c r="E26" s="289">
        <f t="shared" si="5"/>
        <v>0</v>
      </c>
      <c r="F26" s="289">
        <f>SUM(F27:F34)</f>
        <v>501544.30000000005</v>
      </c>
      <c r="G26" s="289">
        <v>0</v>
      </c>
      <c r="H26" s="290">
        <f t="shared" ref="H26" si="6">H27+H28+H29+H30+H31+H32+H33+H34+H35</f>
        <v>0</v>
      </c>
      <c r="I26" s="151"/>
    </row>
    <row r="27" spans="1:9" s="152" customFormat="1" ht="54">
      <c r="A27" s="280"/>
      <c r="B27" s="245"/>
      <c r="C27" s="146" t="s">
        <v>595</v>
      </c>
      <c r="D27" s="289">
        <f>SUM(E27:G27)</f>
        <v>61053.1</v>
      </c>
      <c r="E27" s="289"/>
      <c r="F27" s="289">
        <v>61053.1</v>
      </c>
      <c r="G27" s="289"/>
      <c r="H27" s="291"/>
    </row>
    <row r="28" spans="1:9" s="152" customFormat="1" ht="81">
      <c r="A28" s="280"/>
      <c r="B28" s="245"/>
      <c r="C28" s="146" t="s">
        <v>626</v>
      </c>
      <c r="D28" s="289">
        <f t="shared" ref="D28:D34" si="7">SUM(E28:G28)</f>
        <v>1000</v>
      </c>
      <c r="E28" s="289"/>
      <c r="F28" s="289">
        <v>1000</v>
      </c>
      <c r="G28" s="289"/>
      <c r="H28" s="291"/>
    </row>
    <row r="29" spans="1:9" s="152" customFormat="1" ht="81">
      <c r="A29" s="280"/>
      <c r="B29" s="245"/>
      <c r="C29" s="146" t="s">
        <v>596</v>
      </c>
      <c r="D29" s="289">
        <f t="shared" si="7"/>
        <v>931</v>
      </c>
      <c r="E29" s="289"/>
      <c r="F29" s="289">
        <v>931</v>
      </c>
      <c r="G29" s="289"/>
      <c r="H29" s="291"/>
    </row>
    <row r="30" spans="1:9" s="152" customFormat="1" ht="81">
      <c r="A30" s="280"/>
      <c r="B30" s="245"/>
      <c r="C30" s="146" t="s">
        <v>597</v>
      </c>
      <c r="D30" s="289">
        <f t="shared" si="7"/>
        <v>1551</v>
      </c>
      <c r="E30" s="289"/>
      <c r="F30" s="289">
        <v>1551</v>
      </c>
      <c r="G30" s="289"/>
      <c r="H30" s="291"/>
    </row>
    <row r="31" spans="1:9" s="152" customFormat="1" ht="81">
      <c r="A31" s="280"/>
      <c r="B31" s="245"/>
      <c r="C31" s="146" t="s">
        <v>598</v>
      </c>
      <c r="D31" s="289">
        <f t="shared" si="7"/>
        <v>157151.70000000001</v>
      </c>
      <c r="E31" s="289"/>
      <c r="F31" s="289">
        <v>157151.70000000001</v>
      </c>
      <c r="G31" s="289"/>
      <c r="H31" s="291"/>
    </row>
    <row r="32" spans="1:9" s="152" customFormat="1" ht="57" customHeight="1">
      <c r="A32" s="280"/>
      <c r="B32" s="245"/>
      <c r="C32" s="146" t="s">
        <v>599</v>
      </c>
      <c r="D32" s="289">
        <f t="shared" si="7"/>
        <v>97757.1</v>
      </c>
      <c r="E32" s="289"/>
      <c r="F32" s="289">
        <v>97757.1</v>
      </c>
      <c r="G32" s="289"/>
      <c r="H32" s="291"/>
    </row>
    <row r="33" spans="1:8" s="152" customFormat="1" ht="67.5">
      <c r="A33" s="280"/>
      <c r="B33" s="245"/>
      <c r="C33" s="146" t="s">
        <v>600</v>
      </c>
      <c r="D33" s="289">
        <f t="shared" si="7"/>
        <v>24271</v>
      </c>
      <c r="E33" s="289"/>
      <c r="F33" s="289">
        <v>24271</v>
      </c>
      <c r="G33" s="289"/>
      <c r="H33" s="291"/>
    </row>
    <row r="34" spans="1:8" s="152" customFormat="1" ht="54">
      <c r="A34" s="280"/>
      <c r="B34" s="245"/>
      <c r="C34" s="146" t="s">
        <v>601</v>
      </c>
      <c r="D34" s="289">
        <f t="shared" si="7"/>
        <v>157829.4</v>
      </c>
      <c r="E34" s="289"/>
      <c r="F34" s="289">
        <v>157829.4</v>
      </c>
      <c r="G34" s="289"/>
      <c r="H34" s="291"/>
    </row>
    <row r="35" spans="1:8" s="152" customFormat="1" ht="27">
      <c r="A35" s="280"/>
      <c r="B35" s="245">
        <v>2</v>
      </c>
      <c r="C35" s="146" t="s">
        <v>576</v>
      </c>
      <c r="D35" s="289">
        <f t="shared" ref="D35:E35" si="8">SUM(D36:D44)</f>
        <v>270171.49999999994</v>
      </c>
      <c r="E35" s="289">
        <f t="shared" si="8"/>
        <v>0</v>
      </c>
      <c r="F35" s="289">
        <f>SUM(F36:F44)</f>
        <v>266354.49999999994</v>
      </c>
      <c r="G35" s="289">
        <f>SUM(G36:G44)</f>
        <v>3817</v>
      </c>
      <c r="H35" s="291"/>
    </row>
    <row r="36" spans="1:8" s="152" customFormat="1" ht="42.75" customHeight="1">
      <c r="A36" s="280"/>
      <c r="B36" s="245"/>
      <c r="C36" s="146" t="s">
        <v>602</v>
      </c>
      <c r="D36" s="289">
        <f>SUM(E36:G36)</f>
        <v>38671.5</v>
      </c>
      <c r="E36" s="289"/>
      <c r="F36" s="289">
        <v>38671.5</v>
      </c>
      <c r="G36" s="289"/>
      <c r="H36" s="292">
        <f t="shared" ref="H36" si="9">H37+H38+H39+H40+H41+H42+H43+H44+H45+H46+H47</f>
        <v>0</v>
      </c>
    </row>
    <row r="37" spans="1:8" s="152" customFormat="1" ht="34.5" customHeight="1">
      <c r="A37" s="280"/>
      <c r="B37" s="245"/>
      <c r="C37" s="146" t="s">
        <v>603</v>
      </c>
      <c r="D37" s="289">
        <f t="shared" ref="D37:D44" si="10">SUM(E37:G37)</f>
        <v>29808.400000000001</v>
      </c>
      <c r="E37" s="289"/>
      <c r="F37" s="289">
        <v>29808.400000000001</v>
      </c>
      <c r="G37" s="289"/>
      <c r="H37" s="291"/>
    </row>
    <row r="38" spans="1:8" s="152" customFormat="1" ht="42.75" customHeight="1">
      <c r="A38" s="280"/>
      <c r="B38" s="245"/>
      <c r="C38" s="146" t="s">
        <v>604</v>
      </c>
      <c r="D38" s="289">
        <f t="shared" si="10"/>
        <v>21145.4</v>
      </c>
      <c r="E38" s="289"/>
      <c r="F38" s="289">
        <v>21145.4</v>
      </c>
      <c r="G38" s="289"/>
      <c r="H38" s="291"/>
    </row>
    <row r="39" spans="1:8" s="152" customFormat="1" ht="81">
      <c r="A39" s="280"/>
      <c r="B39" s="245"/>
      <c r="C39" s="146" t="s">
        <v>605</v>
      </c>
      <c r="D39" s="289">
        <f t="shared" si="10"/>
        <v>40528.199999999997</v>
      </c>
      <c r="E39" s="289"/>
      <c r="F39" s="289">
        <v>40528.199999999997</v>
      </c>
      <c r="G39" s="289"/>
      <c r="H39" s="291"/>
    </row>
    <row r="40" spans="1:8" s="152" customFormat="1" ht="67.5">
      <c r="A40" s="280"/>
      <c r="B40" s="245"/>
      <c r="C40" s="146" t="s">
        <v>606</v>
      </c>
      <c r="D40" s="289">
        <f t="shared" si="10"/>
        <v>181.4</v>
      </c>
      <c r="E40" s="289"/>
      <c r="F40" s="289">
        <v>181.4</v>
      </c>
      <c r="G40" s="289"/>
      <c r="H40" s="291"/>
    </row>
    <row r="41" spans="1:8" s="152" customFormat="1" ht="54">
      <c r="A41" s="280"/>
      <c r="B41" s="245"/>
      <c r="C41" s="146" t="s">
        <v>607</v>
      </c>
      <c r="D41" s="289">
        <f t="shared" si="10"/>
        <v>3817</v>
      </c>
      <c r="E41" s="289"/>
      <c r="F41" s="289"/>
      <c r="G41" s="289">
        <v>3817</v>
      </c>
      <c r="H41" s="291"/>
    </row>
    <row r="42" spans="1:8" s="152" customFormat="1" ht="54">
      <c r="A42" s="280"/>
      <c r="B42" s="245"/>
      <c r="C42" s="146" t="s">
        <v>608</v>
      </c>
      <c r="D42" s="289">
        <f t="shared" si="10"/>
        <v>26855</v>
      </c>
      <c r="E42" s="289"/>
      <c r="F42" s="289">
        <v>26855</v>
      </c>
      <c r="G42" s="289"/>
      <c r="H42" s="291"/>
    </row>
    <row r="43" spans="1:8" s="152" customFormat="1" ht="67.5">
      <c r="A43" s="280"/>
      <c r="B43" s="245"/>
      <c r="C43" s="146" t="s">
        <v>609</v>
      </c>
      <c r="D43" s="289">
        <f t="shared" si="10"/>
        <v>36347.4</v>
      </c>
      <c r="E43" s="289"/>
      <c r="F43" s="289">
        <v>36347.4</v>
      </c>
      <c r="G43" s="289"/>
      <c r="H43" s="291"/>
    </row>
    <row r="44" spans="1:8" s="152" customFormat="1" ht="67.5">
      <c r="A44" s="280"/>
      <c r="B44" s="245"/>
      <c r="C44" s="146" t="s">
        <v>610</v>
      </c>
      <c r="D44" s="289">
        <f t="shared" si="10"/>
        <v>72817.2</v>
      </c>
      <c r="E44" s="289"/>
      <c r="F44" s="289">
        <v>72817.2</v>
      </c>
      <c r="G44" s="289"/>
      <c r="H44" s="291"/>
    </row>
    <row r="45" spans="1:8" s="152" customFormat="1" ht="27">
      <c r="A45" s="280"/>
      <c r="B45" s="245">
        <v>3</v>
      </c>
      <c r="C45" s="146" t="s">
        <v>611</v>
      </c>
      <c r="D45" s="289">
        <f>SUM(D46:D59)</f>
        <v>508227.70000000007</v>
      </c>
      <c r="E45" s="289">
        <f>SUM(E46:E59)</f>
        <v>75573.600000000006</v>
      </c>
      <c r="F45" s="289">
        <f t="shared" ref="F45:G45" si="11">SUM(F46:F59)</f>
        <v>432654.10000000003</v>
      </c>
      <c r="G45" s="289">
        <f t="shared" si="11"/>
        <v>0</v>
      </c>
      <c r="H45" s="291"/>
    </row>
    <row r="46" spans="1:8" s="152" customFormat="1" ht="35.25" customHeight="1">
      <c r="A46" s="280"/>
      <c r="B46" s="280"/>
      <c r="C46" s="146" t="s">
        <v>612</v>
      </c>
      <c r="D46" s="289">
        <f>SUM(E46:G46)</f>
        <v>69016.100000000006</v>
      </c>
      <c r="E46" s="289"/>
      <c r="F46" s="289">
        <v>69016.100000000006</v>
      </c>
      <c r="G46" s="289"/>
      <c r="H46" s="291"/>
    </row>
    <row r="47" spans="1:8" s="152" customFormat="1" ht="54">
      <c r="A47" s="280"/>
      <c r="B47" s="280"/>
      <c r="C47" s="146" t="s">
        <v>613</v>
      </c>
      <c r="D47" s="289">
        <f t="shared" ref="D47:D59" si="12">SUM(E47:G47)</f>
        <v>93920.3</v>
      </c>
      <c r="E47" s="289"/>
      <c r="F47" s="289">
        <v>93920.3</v>
      </c>
      <c r="G47" s="289"/>
      <c r="H47" s="291"/>
    </row>
    <row r="48" spans="1:8" s="152" customFormat="1" ht="40.5">
      <c r="A48" s="281"/>
      <c r="B48" s="280"/>
      <c r="C48" s="146" t="s">
        <v>614</v>
      </c>
      <c r="D48" s="289">
        <f t="shared" si="12"/>
        <v>360</v>
      </c>
      <c r="E48" s="289"/>
      <c r="F48" s="289">
        <v>360</v>
      </c>
      <c r="G48" s="289"/>
      <c r="H48" s="292"/>
    </row>
    <row r="49" spans="1:8" s="152" customFormat="1" ht="54">
      <c r="A49" s="280"/>
      <c r="B49" s="280"/>
      <c r="C49" s="146" t="s">
        <v>615</v>
      </c>
      <c r="D49" s="289">
        <f t="shared" si="12"/>
        <v>13324.1</v>
      </c>
      <c r="E49" s="289"/>
      <c r="F49" s="289">
        <v>13324.1</v>
      </c>
      <c r="G49" s="289"/>
      <c r="H49" s="291"/>
    </row>
    <row r="50" spans="1:8" s="152" customFormat="1" ht="54">
      <c r="A50" s="280"/>
      <c r="B50" s="280"/>
      <c r="C50" s="146" t="s">
        <v>616</v>
      </c>
      <c r="D50" s="289">
        <f t="shared" si="12"/>
        <v>75573.600000000006</v>
      </c>
      <c r="E50" s="289">
        <v>75573.600000000006</v>
      </c>
      <c r="F50" s="289"/>
      <c r="G50" s="289"/>
      <c r="H50" s="291"/>
    </row>
    <row r="51" spans="1:8" s="152" customFormat="1" ht="67.5">
      <c r="A51" s="280"/>
      <c r="B51" s="280"/>
      <c r="C51" s="146" t="s">
        <v>617</v>
      </c>
      <c r="D51" s="289">
        <f t="shared" si="12"/>
        <v>29434.9</v>
      </c>
      <c r="E51" s="289"/>
      <c r="F51" s="289">
        <v>29434.9</v>
      </c>
      <c r="G51" s="289"/>
      <c r="H51" s="291"/>
    </row>
    <row r="52" spans="1:8" s="152" customFormat="1" ht="54">
      <c r="A52" s="280"/>
      <c r="B52" s="280"/>
      <c r="C52" s="146" t="s">
        <v>618</v>
      </c>
      <c r="D52" s="289">
        <f t="shared" si="12"/>
        <v>21811.5</v>
      </c>
      <c r="E52" s="289"/>
      <c r="F52" s="289">
        <v>21811.5</v>
      </c>
      <c r="G52" s="289"/>
      <c r="H52" s="291"/>
    </row>
    <row r="53" spans="1:8" s="152" customFormat="1" ht="67.5">
      <c r="A53" s="280"/>
      <c r="B53" s="280"/>
      <c r="C53" s="146" t="s">
        <v>619</v>
      </c>
      <c r="D53" s="289">
        <f t="shared" si="12"/>
        <v>30596.9</v>
      </c>
      <c r="E53" s="289"/>
      <c r="F53" s="289">
        <v>30596.9</v>
      </c>
      <c r="G53" s="289"/>
      <c r="H53" s="291"/>
    </row>
    <row r="54" spans="1:8" s="152" customFormat="1" ht="54">
      <c r="A54" s="280"/>
      <c r="B54" s="280"/>
      <c r="C54" s="146" t="s">
        <v>620</v>
      </c>
      <c r="D54" s="289">
        <f t="shared" si="12"/>
        <v>17063.5</v>
      </c>
      <c r="E54" s="289"/>
      <c r="F54" s="289">
        <v>17063.5</v>
      </c>
      <c r="G54" s="289"/>
      <c r="H54" s="291"/>
    </row>
    <row r="55" spans="1:8" s="152" customFormat="1" ht="94.5">
      <c r="A55" s="280"/>
      <c r="B55" s="280"/>
      <c r="C55" s="146" t="s">
        <v>621</v>
      </c>
      <c r="D55" s="289">
        <f t="shared" si="12"/>
        <v>58844.7</v>
      </c>
      <c r="E55" s="289"/>
      <c r="F55" s="289">
        <v>58844.7</v>
      </c>
      <c r="G55" s="289"/>
      <c r="H55" s="291"/>
    </row>
    <row r="56" spans="1:8" s="152" customFormat="1" ht="17.25" customHeight="1">
      <c r="A56" s="280"/>
      <c r="B56" s="280"/>
      <c r="C56" s="146" t="s">
        <v>622</v>
      </c>
      <c r="D56" s="289">
        <f t="shared" si="12"/>
        <v>27686.1</v>
      </c>
      <c r="E56" s="289"/>
      <c r="F56" s="289">
        <v>27686.1</v>
      </c>
      <c r="G56" s="289"/>
      <c r="H56" s="291"/>
    </row>
    <row r="57" spans="1:8" s="152" customFormat="1" ht="54">
      <c r="A57" s="280"/>
      <c r="B57" s="280"/>
      <c r="C57" s="146" t="s">
        <v>623</v>
      </c>
      <c r="D57" s="289">
        <f t="shared" si="12"/>
        <v>14128.5</v>
      </c>
      <c r="E57" s="289"/>
      <c r="F57" s="289">
        <v>14128.5</v>
      </c>
      <c r="G57" s="289"/>
      <c r="H57" s="291"/>
    </row>
    <row r="58" spans="1:8" s="152" customFormat="1" ht="54">
      <c r="A58" s="280"/>
      <c r="B58" s="280"/>
      <c r="C58" s="146" t="s">
        <v>624</v>
      </c>
      <c r="D58" s="289">
        <f t="shared" si="12"/>
        <v>445.2</v>
      </c>
      <c r="E58" s="289"/>
      <c r="F58" s="289">
        <v>445.2</v>
      </c>
      <c r="G58" s="289"/>
      <c r="H58" s="291"/>
    </row>
    <row r="59" spans="1:8" s="152" customFormat="1" ht="67.5">
      <c r="A59" s="280"/>
      <c r="B59" s="280"/>
      <c r="C59" s="146" t="s">
        <v>625</v>
      </c>
      <c r="D59" s="289">
        <f t="shared" si="12"/>
        <v>56022.3</v>
      </c>
      <c r="E59" s="289"/>
      <c r="F59" s="289">
        <v>56022.3</v>
      </c>
      <c r="G59" s="289"/>
      <c r="H59" s="291"/>
    </row>
    <row r="60" spans="1:8" ht="27">
      <c r="A60" s="245" t="s">
        <v>262</v>
      </c>
      <c r="B60" s="245" t="s">
        <v>264</v>
      </c>
      <c r="C60" s="146" t="s">
        <v>265</v>
      </c>
      <c r="D60" s="289">
        <f>SUM(D62:D68)</f>
        <v>39564.699999999997</v>
      </c>
      <c r="E60" s="289">
        <f t="shared" ref="E60:H60" si="13">SUM(E62:E68)</f>
        <v>0</v>
      </c>
      <c r="F60" s="289">
        <f t="shared" si="13"/>
        <v>39564.699999999997</v>
      </c>
      <c r="G60" s="289">
        <f t="shared" si="13"/>
        <v>0</v>
      </c>
      <c r="H60" s="289">
        <f t="shared" si="13"/>
        <v>0</v>
      </c>
    </row>
    <row r="61" spans="1:8">
      <c r="A61" s="245"/>
      <c r="B61" s="245"/>
      <c r="C61" s="146" t="s">
        <v>4</v>
      </c>
      <c r="D61" s="289"/>
      <c r="E61" s="289"/>
      <c r="F61" s="289"/>
      <c r="G61" s="289"/>
      <c r="H61" s="289"/>
    </row>
    <row r="62" spans="1:8" s="152" customFormat="1" ht="67.5">
      <c r="A62" s="280"/>
      <c r="B62" s="280"/>
      <c r="C62" s="146" t="s">
        <v>569</v>
      </c>
      <c r="D62" s="289">
        <f>E62+F62+G62+H62</f>
        <v>2360.6999999999998</v>
      </c>
      <c r="E62" s="289"/>
      <c r="F62" s="289">
        <v>2360.6999999999998</v>
      </c>
      <c r="G62" s="291"/>
      <c r="H62" s="291"/>
    </row>
    <row r="63" spans="1:8" s="152" customFormat="1" ht="94.5">
      <c r="A63" s="280"/>
      <c r="B63" s="280"/>
      <c r="C63" s="146" t="s">
        <v>570</v>
      </c>
      <c r="D63" s="289">
        <f t="shared" ref="D63:D68" si="14">E63+F63+G63+H63</f>
        <v>7456.6</v>
      </c>
      <c r="E63" s="289"/>
      <c r="F63" s="289">
        <v>7456.6</v>
      </c>
      <c r="G63" s="291"/>
      <c r="H63" s="291"/>
    </row>
    <row r="64" spans="1:8" s="152" customFormat="1" ht="67.5">
      <c r="A64" s="280"/>
      <c r="B64" s="280"/>
      <c r="C64" s="146" t="s">
        <v>571</v>
      </c>
      <c r="D64" s="289">
        <f t="shared" si="14"/>
        <v>4432</v>
      </c>
      <c r="E64" s="289"/>
      <c r="F64" s="289">
        <v>4432</v>
      </c>
      <c r="G64" s="291"/>
      <c r="H64" s="291"/>
    </row>
    <row r="65" spans="1:10" s="152" customFormat="1" ht="67.5">
      <c r="A65" s="280"/>
      <c r="B65" s="280"/>
      <c r="C65" s="146" t="s">
        <v>572</v>
      </c>
      <c r="D65" s="289">
        <f t="shared" si="14"/>
        <v>5282.1</v>
      </c>
      <c r="E65" s="289"/>
      <c r="F65" s="289">
        <v>5282.1</v>
      </c>
      <c r="G65" s="291"/>
      <c r="H65" s="291"/>
    </row>
    <row r="66" spans="1:10" s="152" customFormat="1" ht="108">
      <c r="A66" s="280"/>
      <c r="B66" s="280"/>
      <c r="C66" s="146" t="s">
        <v>573</v>
      </c>
      <c r="D66" s="289">
        <f t="shared" si="14"/>
        <v>1347.3</v>
      </c>
      <c r="E66" s="289"/>
      <c r="F66" s="289">
        <v>1347.3</v>
      </c>
      <c r="G66" s="291"/>
      <c r="H66" s="291"/>
    </row>
    <row r="67" spans="1:10" s="152" customFormat="1" ht="67.5">
      <c r="A67" s="280"/>
      <c r="B67" s="280"/>
      <c r="C67" s="146" t="s">
        <v>574</v>
      </c>
      <c r="D67" s="289">
        <f t="shared" si="14"/>
        <v>2587.3000000000002</v>
      </c>
      <c r="E67" s="289"/>
      <c r="F67" s="289">
        <v>2587.3000000000002</v>
      </c>
      <c r="G67" s="291"/>
      <c r="H67" s="291"/>
    </row>
    <row r="68" spans="1:10" s="152" customFormat="1" ht="54">
      <c r="A68" s="280"/>
      <c r="B68" s="280"/>
      <c r="C68" s="146" t="s">
        <v>575</v>
      </c>
      <c r="D68" s="289">
        <f t="shared" si="14"/>
        <v>16098.7</v>
      </c>
      <c r="E68" s="289"/>
      <c r="F68" s="289">
        <v>16098.7</v>
      </c>
      <c r="G68" s="291"/>
      <c r="H68" s="291"/>
    </row>
    <row r="69" spans="1:10" ht="40.5">
      <c r="A69" s="245" t="s">
        <v>262</v>
      </c>
      <c r="B69" s="245" t="s">
        <v>266</v>
      </c>
      <c r="C69" s="146" t="s">
        <v>267</v>
      </c>
      <c r="D69" s="289">
        <f>D71</f>
        <v>65980.7</v>
      </c>
      <c r="E69" s="289">
        <f t="shared" ref="E69:H69" si="15">E71</f>
        <v>0</v>
      </c>
      <c r="F69" s="289">
        <f t="shared" si="15"/>
        <v>65980.7</v>
      </c>
      <c r="G69" s="289">
        <f t="shared" si="15"/>
        <v>0</v>
      </c>
      <c r="H69" s="289">
        <f t="shared" si="15"/>
        <v>0</v>
      </c>
    </row>
    <row r="70" spans="1:10">
      <c r="A70" s="245"/>
      <c r="B70" s="245"/>
      <c r="C70" s="146" t="s">
        <v>4</v>
      </c>
      <c r="D70" s="289"/>
      <c r="E70" s="289"/>
      <c r="F70" s="289"/>
      <c r="G70" s="289"/>
      <c r="H70" s="289"/>
    </row>
    <row r="71" spans="1:10" s="152" customFormat="1" ht="27">
      <c r="A71" s="280"/>
      <c r="B71" s="245">
        <v>2</v>
      </c>
      <c r="C71" s="146" t="s">
        <v>576</v>
      </c>
      <c r="D71" s="289">
        <f>SUM(D72:D75)</f>
        <v>65980.7</v>
      </c>
      <c r="E71" s="289">
        <f t="shared" ref="E71:F71" si="16">SUM(E72:E75)</f>
        <v>0</v>
      </c>
      <c r="F71" s="289">
        <f t="shared" si="16"/>
        <v>65980.7</v>
      </c>
      <c r="G71" s="292">
        <f t="shared" ref="G71:H71" si="17">G72+G73+G74+G75</f>
        <v>0</v>
      </c>
      <c r="H71" s="292">
        <f t="shared" si="17"/>
        <v>0</v>
      </c>
    </row>
    <row r="72" spans="1:10" s="152" customFormat="1" ht="54">
      <c r="A72" s="280"/>
      <c r="B72" s="280"/>
      <c r="C72" s="146" t="s">
        <v>577</v>
      </c>
      <c r="D72" s="289">
        <f>F72</f>
        <v>6478.3</v>
      </c>
      <c r="E72" s="289"/>
      <c r="F72" s="289">
        <v>6478.3</v>
      </c>
      <c r="G72" s="291"/>
      <c r="H72" s="291"/>
    </row>
    <row r="73" spans="1:10" s="152" customFormat="1" ht="54">
      <c r="A73" s="280"/>
      <c r="B73" s="280"/>
      <c r="C73" s="146" t="s">
        <v>578</v>
      </c>
      <c r="D73" s="289">
        <f t="shared" ref="D73:D75" si="18">F73</f>
        <v>15000</v>
      </c>
      <c r="E73" s="289"/>
      <c r="F73" s="289">
        <v>15000</v>
      </c>
      <c r="G73" s="291"/>
      <c r="H73" s="291"/>
    </row>
    <row r="74" spans="1:10" s="152" customFormat="1" ht="67.5">
      <c r="A74" s="280"/>
      <c r="B74" s="280"/>
      <c r="C74" s="146" t="s">
        <v>579</v>
      </c>
      <c r="D74" s="289">
        <f t="shared" si="18"/>
        <v>28259</v>
      </c>
      <c r="E74" s="289"/>
      <c r="F74" s="289">
        <v>28259</v>
      </c>
      <c r="G74" s="291"/>
      <c r="H74" s="291"/>
      <c r="J74" s="151"/>
    </row>
    <row r="75" spans="1:10" s="152" customFormat="1" ht="54">
      <c r="A75" s="280"/>
      <c r="B75" s="280"/>
      <c r="C75" s="146" t="s">
        <v>580</v>
      </c>
      <c r="D75" s="289">
        <f t="shared" si="18"/>
        <v>16243.4</v>
      </c>
      <c r="E75" s="289"/>
      <c r="F75" s="289">
        <v>16243.4</v>
      </c>
      <c r="G75" s="291"/>
      <c r="H75" s="291"/>
    </row>
    <row r="76" spans="1:10" ht="25.5" customHeight="1">
      <c r="A76" s="245" t="s">
        <v>279</v>
      </c>
      <c r="B76" s="245" t="s">
        <v>280</v>
      </c>
      <c r="C76" s="146" t="s">
        <v>281</v>
      </c>
      <c r="D76" s="289">
        <f>+D78</f>
        <v>9273.6</v>
      </c>
      <c r="E76" s="289">
        <f t="shared" ref="E76:H76" si="19">+E78</f>
        <v>0</v>
      </c>
      <c r="F76" s="289">
        <f t="shared" si="19"/>
        <v>0</v>
      </c>
      <c r="G76" s="289">
        <f t="shared" si="19"/>
        <v>9273.6</v>
      </c>
      <c r="H76" s="289">
        <f t="shared" si="19"/>
        <v>0</v>
      </c>
    </row>
    <row r="77" spans="1:10">
      <c r="A77" s="245"/>
      <c r="B77" s="245"/>
      <c r="C77" s="146" t="s">
        <v>4</v>
      </c>
      <c r="D77" s="289"/>
      <c r="E77" s="289"/>
      <c r="F77" s="289"/>
      <c r="G77" s="289"/>
      <c r="H77" s="289"/>
    </row>
    <row r="78" spans="1:10" ht="30.75" customHeight="1">
      <c r="A78" s="245"/>
      <c r="B78" s="245"/>
      <c r="C78" s="146" t="s">
        <v>565</v>
      </c>
      <c r="D78" s="289">
        <f>SUM(E78:H78)</f>
        <v>9273.6</v>
      </c>
      <c r="E78" s="289"/>
      <c r="F78" s="289"/>
      <c r="G78" s="289">
        <v>9273.6</v>
      </c>
      <c r="H78" s="289"/>
    </row>
    <row r="79" spans="1:10" ht="40.5">
      <c r="A79" s="245" t="s">
        <v>226</v>
      </c>
      <c r="B79" s="245" t="s">
        <v>503</v>
      </c>
      <c r="C79" s="146" t="s">
        <v>504</v>
      </c>
      <c r="D79" s="289">
        <f>+D81</f>
        <v>11284.8</v>
      </c>
      <c r="E79" s="289">
        <v>0</v>
      </c>
      <c r="F79" s="289">
        <f>+F81</f>
        <v>11284.8</v>
      </c>
      <c r="G79" s="289">
        <v>0</v>
      </c>
      <c r="H79" s="289">
        <v>0</v>
      </c>
    </row>
    <row r="80" spans="1:10">
      <c r="A80" s="282"/>
      <c r="B80" s="282"/>
      <c r="C80" s="146" t="s">
        <v>4</v>
      </c>
      <c r="D80" s="293"/>
      <c r="E80" s="293"/>
      <c r="F80" s="293"/>
      <c r="G80" s="293"/>
      <c r="H80" s="293"/>
    </row>
    <row r="81" spans="1:8" ht="40.5">
      <c r="A81" s="282"/>
      <c r="B81" s="282"/>
      <c r="C81" s="146" t="s">
        <v>540</v>
      </c>
      <c r="D81" s="289">
        <v>11284.8</v>
      </c>
      <c r="E81" s="289">
        <v>0</v>
      </c>
      <c r="F81" s="289">
        <v>11284.8</v>
      </c>
      <c r="G81" s="289">
        <v>0</v>
      </c>
      <c r="H81" s="289">
        <v>0</v>
      </c>
    </row>
    <row r="82" spans="1:8" ht="54">
      <c r="A82" s="245" t="s">
        <v>290</v>
      </c>
      <c r="B82" s="245" t="s">
        <v>309</v>
      </c>
      <c r="C82" s="146" t="s">
        <v>310</v>
      </c>
      <c r="D82" s="289">
        <f>D84</f>
        <v>13912.5</v>
      </c>
      <c r="E82" s="289">
        <f t="shared" ref="E82:F82" si="20">E84</f>
        <v>0</v>
      </c>
      <c r="F82" s="289">
        <f t="shared" si="20"/>
        <v>13912.5</v>
      </c>
      <c r="G82" s="289">
        <v>0</v>
      </c>
      <c r="H82" s="289">
        <v>0</v>
      </c>
    </row>
    <row r="83" spans="1:8">
      <c r="A83" s="245"/>
      <c r="B83" s="245"/>
      <c r="C83" s="146" t="s">
        <v>4</v>
      </c>
      <c r="D83" s="289"/>
      <c r="E83" s="289"/>
      <c r="F83" s="289"/>
      <c r="G83" s="289"/>
      <c r="H83" s="289"/>
    </row>
    <row r="84" spans="1:8" ht="54">
      <c r="A84" s="245"/>
      <c r="B84" s="245"/>
      <c r="C84" s="146" t="s">
        <v>581</v>
      </c>
      <c r="D84" s="289">
        <v>13912.5</v>
      </c>
      <c r="E84" s="289">
        <v>0</v>
      </c>
      <c r="F84" s="289">
        <v>13912.5</v>
      </c>
      <c r="G84" s="289">
        <v>0</v>
      </c>
      <c r="H84" s="289">
        <v>0</v>
      </c>
    </row>
    <row r="85" spans="1:8" ht="40.5">
      <c r="A85" s="245" t="s">
        <v>290</v>
      </c>
      <c r="B85" s="245" t="s">
        <v>291</v>
      </c>
      <c r="C85" s="146" t="s">
        <v>292</v>
      </c>
      <c r="D85" s="289">
        <f>D87</f>
        <v>18250.8</v>
      </c>
      <c r="E85" s="289">
        <f t="shared" ref="E85:H85" si="21">E87</f>
        <v>18250.8</v>
      </c>
      <c r="F85" s="289">
        <f t="shared" si="21"/>
        <v>0</v>
      </c>
      <c r="G85" s="289">
        <f t="shared" si="21"/>
        <v>0</v>
      </c>
      <c r="H85" s="289">
        <f t="shared" si="21"/>
        <v>0</v>
      </c>
    </row>
    <row r="86" spans="1:8">
      <c r="A86" s="246"/>
      <c r="B86" s="246"/>
      <c r="C86" s="153" t="s">
        <v>26</v>
      </c>
      <c r="D86" s="246"/>
      <c r="E86" s="289"/>
      <c r="F86" s="289"/>
      <c r="G86" s="289"/>
      <c r="H86" s="289"/>
    </row>
    <row r="87" spans="1:8" ht="40.5">
      <c r="A87" s="246"/>
      <c r="B87" s="246"/>
      <c r="C87" s="154" t="s">
        <v>209</v>
      </c>
      <c r="D87" s="294">
        <f>E87</f>
        <v>18250.8</v>
      </c>
      <c r="E87" s="294">
        <v>18250.8</v>
      </c>
      <c r="F87" s="289"/>
      <c r="G87" s="289"/>
      <c r="H87" s="289"/>
    </row>
    <row r="88" spans="1:8" ht="22.5" customHeight="1">
      <c r="A88" s="245" t="s">
        <v>234</v>
      </c>
      <c r="B88" s="245" t="s">
        <v>235</v>
      </c>
      <c r="C88" s="146" t="s">
        <v>236</v>
      </c>
      <c r="D88" s="289">
        <f>D90+D91+D92</f>
        <v>5119.8999999999996</v>
      </c>
      <c r="E88" s="289">
        <f>E90+E91+E92</f>
        <v>1161.8</v>
      </c>
      <c r="F88" s="289">
        <f>F90+F91</f>
        <v>3958.1</v>
      </c>
      <c r="G88" s="289">
        <v>0</v>
      </c>
      <c r="H88" s="289">
        <v>0</v>
      </c>
    </row>
    <row r="89" spans="1:8">
      <c r="A89" s="245"/>
      <c r="B89" s="245"/>
      <c r="C89" s="146" t="s">
        <v>4</v>
      </c>
      <c r="D89" s="289"/>
      <c r="E89" s="289"/>
      <c r="F89" s="289"/>
      <c r="G89" s="289"/>
      <c r="H89" s="289"/>
    </row>
    <row r="90" spans="1:8" s="152" customFormat="1" ht="67.5">
      <c r="A90" s="283"/>
      <c r="B90" s="283"/>
      <c r="C90" s="146" t="s">
        <v>582</v>
      </c>
      <c r="D90" s="289">
        <f>F90</f>
        <v>2678.1</v>
      </c>
      <c r="E90" s="289">
        <v>0</v>
      </c>
      <c r="F90" s="289">
        <v>2678.1</v>
      </c>
      <c r="G90" s="291">
        <v>0</v>
      </c>
      <c r="H90" s="291">
        <v>0</v>
      </c>
    </row>
    <row r="91" spans="1:8" s="152" customFormat="1" ht="67.5">
      <c r="A91" s="283"/>
      <c r="B91" s="283"/>
      <c r="C91" s="146" t="s">
        <v>583</v>
      </c>
      <c r="D91" s="289">
        <v>1280</v>
      </c>
      <c r="E91" s="289">
        <v>0</v>
      </c>
      <c r="F91" s="289">
        <v>1280</v>
      </c>
      <c r="G91" s="291">
        <v>0</v>
      </c>
      <c r="H91" s="291">
        <v>0</v>
      </c>
    </row>
    <row r="92" spans="1:8" s="152" customFormat="1" ht="54">
      <c r="A92" s="283"/>
      <c r="B92" s="283"/>
      <c r="C92" s="146" t="s">
        <v>584</v>
      </c>
      <c r="D92" s="289">
        <v>1161.8</v>
      </c>
      <c r="E92" s="289">
        <v>1161.8</v>
      </c>
      <c r="F92" s="289" t="s">
        <v>585</v>
      </c>
      <c r="G92" s="291" t="s">
        <v>585</v>
      </c>
      <c r="H92" s="291" t="s">
        <v>585</v>
      </c>
    </row>
    <row r="93" spans="1:8" ht="22.5" customHeight="1">
      <c r="A93" s="245" t="s">
        <v>234</v>
      </c>
      <c r="B93" s="245">
        <v>32001</v>
      </c>
      <c r="C93" s="146" t="s">
        <v>236</v>
      </c>
      <c r="D93" s="289">
        <f>D95</f>
        <v>29371.5</v>
      </c>
      <c r="E93" s="289">
        <f t="shared" ref="E93:H93" si="22">E95</f>
        <v>0</v>
      </c>
      <c r="F93" s="289">
        <f t="shared" si="22"/>
        <v>29371.5</v>
      </c>
      <c r="G93" s="289">
        <f t="shared" si="22"/>
        <v>0</v>
      </c>
      <c r="H93" s="289">
        <f t="shared" si="22"/>
        <v>0</v>
      </c>
    </row>
    <row r="94" spans="1:8">
      <c r="A94" s="245"/>
      <c r="B94" s="245"/>
      <c r="C94" s="146" t="s">
        <v>4</v>
      </c>
      <c r="D94" s="289"/>
      <c r="E94" s="289"/>
      <c r="F94" s="289"/>
      <c r="G94" s="289"/>
      <c r="H94" s="289"/>
    </row>
    <row r="95" spans="1:8" s="152" customFormat="1" ht="67.5">
      <c r="A95" s="283"/>
      <c r="B95" s="283"/>
      <c r="C95" s="146" t="s">
        <v>586</v>
      </c>
      <c r="D95" s="289">
        <f>F95</f>
        <v>29371.5</v>
      </c>
      <c r="E95" s="289">
        <v>0</v>
      </c>
      <c r="F95" s="289">
        <v>29371.5</v>
      </c>
      <c r="G95" s="291">
        <v>0</v>
      </c>
      <c r="H95" s="291">
        <v>0</v>
      </c>
    </row>
    <row r="96" spans="1:8" ht="28.5">
      <c r="A96" s="246"/>
      <c r="B96" s="246"/>
      <c r="C96" s="149" t="s">
        <v>286</v>
      </c>
      <c r="D96" s="288">
        <f>+D98</f>
        <v>160691</v>
      </c>
      <c r="E96" s="288">
        <f t="shared" ref="E96:H96" si="23">+E98</f>
        <v>153929.9</v>
      </c>
      <c r="F96" s="288">
        <f t="shared" si="23"/>
        <v>6761.1</v>
      </c>
      <c r="G96" s="288">
        <f t="shared" si="23"/>
        <v>0</v>
      </c>
      <c r="H96" s="288">
        <f t="shared" si="23"/>
        <v>0</v>
      </c>
    </row>
    <row r="97" spans="1:13">
      <c r="A97" s="246"/>
      <c r="B97" s="246"/>
      <c r="C97" s="150" t="s">
        <v>329</v>
      </c>
      <c r="D97" s="246"/>
      <c r="E97" s="246"/>
      <c r="F97" s="246"/>
      <c r="G97" s="246"/>
      <c r="H97" s="246"/>
    </row>
    <row r="98" spans="1:13" ht="40.5">
      <c r="A98" s="245" t="s">
        <v>285</v>
      </c>
      <c r="B98" s="245" t="s">
        <v>217</v>
      </c>
      <c r="C98" s="146" t="s">
        <v>287</v>
      </c>
      <c r="D98" s="289">
        <v>160691</v>
      </c>
      <c r="E98" s="289">
        <v>153929.9</v>
      </c>
      <c r="F98" s="289">
        <v>6761.1</v>
      </c>
      <c r="G98" s="289">
        <v>0</v>
      </c>
      <c r="H98" s="289">
        <v>0</v>
      </c>
    </row>
    <row r="99" spans="1:13" ht="28.5">
      <c r="A99" s="246"/>
      <c r="B99" s="246"/>
      <c r="C99" s="149" t="s">
        <v>253</v>
      </c>
      <c r="D99" s="288">
        <f>+D101</f>
        <v>4880.1000000000004</v>
      </c>
      <c r="E99" s="288">
        <f t="shared" ref="E99:H99" si="24">+E101</f>
        <v>0</v>
      </c>
      <c r="F99" s="288">
        <f t="shared" si="24"/>
        <v>4880.1000000000004</v>
      </c>
      <c r="G99" s="288">
        <f t="shared" si="24"/>
        <v>0</v>
      </c>
      <c r="H99" s="288">
        <f t="shared" si="24"/>
        <v>0</v>
      </c>
    </row>
    <row r="100" spans="1:13">
      <c r="A100" s="246"/>
      <c r="B100" s="246"/>
      <c r="C100" s="150" t="s">
        <v>329</v>
      </c>
      <c r="D100" s="246"/>
      <c r="E100" s="246"/>
      <c r="F100" s="246"/>
      <c r="G100" s="246"/>
      <c r="H100" s="246"/>
    </row>
    <row r="101" spans="1:13" ht="27">
      <c r="A101" s="245" t="s">
        <v>251</v>
      </c>
      <c r="B101" s="245" t="s">
        <v>217</v>
      </c>
      <c r="C101" s="146" t="s">
        <v>252</v>
      </c>
      <c r="D101" s="289">
        <v>4880.1000000000004</v>
      </c>
      <c r="E101" s="289">
        <v>0</v>
      </c>
      <c r="F101" s="289">
        <v>4880.1000000000004</v>
      </c>
      <c r="G101" s="289">
        <v>0</v>
      </c>
      <c r="H101" s="289">
        <v>0</v>
      </c>
    </row>
    <row r="102" spans="1:13" ht="28.5">
      <c r="A102" s="246"/>
      <c r="B102" s="246"/>
      <c r="C102" s="149" t="s">
        <v>273</v>
      </c>
      <c r="D102" s="288">
        <f>+D104</f>
        <v>298200</v>
      </c>
      <c r="E102" s="288">
        <f t="shared" ref="E102:H102" si="25">+E104</f>
        <v>0</v>
      </c>
      <c r="F102" s="288">
        <f t="shared" si="25"/>
        <v>0</v>
      </c>
      <c r="G102" s="288">
        <f t="shared" si="25"/>
        <v>0</v>
      </c>
      <c r="H102" s="288">
        <f t="shared" si="25"/>
        <v>298200</v>
      </c>
    </row>
    <row r="103" spans="1:13">
      <c r="A103" s="246"/>
      <c r="B103" s="246"/>
      <c r="C103" s="150" t="s">
        <v>329</v>
      </c>
      <c r="D103" s="246"/>
      <c r="E103" s="246"/>
      <c r="F103" s="246"/>
      <c r="G103" s="246"/>
      <c r="H103" s="246"/>
    </row>
    <row r="104" spans="1:13" ht="33.75" customHeight="1">
      <c r="A104" s="245" t="s">
        <v>270</v>
      </c>
      <c r="B104" s="245" t="s">
        <v>271</v>
      </c>
      <c r="C104" s="146" t="s">
        <v>272</v>
      </c>
      <c r="D104" s="289">
        <v>298200</v>
      </c>
      <c r="E104" s="289">
        <v>0</v>
      </c>
      <c r="F104" s="289">
        <v>0</v>
      </c>
      <c r="G104" s="289">
        <v>0</v>
      </c>
      <c r="H104" s="289">
        <v>298200</v>
      </c>
    </row>
    <row r="105" spans="1:13" ht="43.5" customHeight="1">
      <c r="A105" s="246"/>
      <c r="B105" s="246"/>
      <c r="C105" s="149" t="s">
        <v>298</v>
      </c>
      <c r="D105" s="288">
        <f>+D107+D111+D119+D126</f>
        <v>19733</v>
      </c>
      <c r="E105" s="288">
        <f t="shared" ref="E105:H105" si="26">+E107+E111+E119+E126</f>
        <v>0</v>
      </c>
      <c r="F105" s="288">
        <f t="shared" si="26"/>
        <v>14760.5</v>
      </c>
      <c r="G105" s="288">
        <f t="shared" si="26"/>
        <v>0</v>
      </c>
      <c r="H105" s="288">
        <f t="shared" si="26"/>
        <v>4972.5</v>
      </c>
      <c r="I105" s="233"/>
      <c r="J105" s="233"/>
      <c r="K105" s="233"/>
      <c r="L105" s="233"/>
      <c r="M105" s="233"/>
    </row>
    <row r="106" spans="1:13" ht="18.75" customHeight="1">
      <c r="A106" s="246"/>
      <c r="B106" s="246"/>
      <c r="C106" s="150" t="s">
        <v>329</v>
      </c>
      <c r="D106" s="246"/>
      <c r="E106" s="246"/>
      <c r="F106" s="246"/>
      <c r="G106" s="246"/>
      <c r="H106" s="246"/>
      <c r="I106" s="155"/>
      <c r="J106" s="155"/>
      <c r="K106" s="156"/>
    </row>
    <row r="107" spans="1:13" ht="40.5">
      <c r="A107" s="245" t="s">
        <v>313</v>
      </c>
      <c r="B107" s="245" t="s">
        <v>311</v>
      </c>
      <c r="C107" s="146" t="s">
        <v>314</v>
      </c>
      <c r="D107" s="289">
        <v>288.89999999999998</v>
      </c>
      <c r="E107" s="289">
        <v>0</v>
      </c>
      <c r="F107" s="289">
        <v>288.89999999999998</v>
      </c>
      <c r="G107" s="289">
        <v>0</v>
      </c>
      <c r="H107" s="289">
        <v>0</v>
      </c>
      <c r="I107" s="155"/>
      <c r="J107" s="155"/>
      <c r="K107" s="156"/>
    </row>
    <row r="108" spans="1:13" s="222" customFormat="1">
      <c r="A108" s="284"/>
      <c r="B108" s="284"/>
      <c r="C108" s="221" t="s">
        <v>25</v>
      </c>
      <c r="D108" s="295"/>
      <c r="E108" s="296"/>
      <c r="F108" s="230"/>
      <c r="G108" s="230"/>
      <c r="H108" s="230"/>
    </row>
    <row r="109" spans="1:13" s="226" customFormat="1">
      <c r="A109" s="230"/>
      <c r="B109" s="230"/>
      <c r="C109" s="223" t="s">
        <v>633</v>
      </c>
      <c r="D109" s="224">
        <f>SUM(E109:H109)</f>
        <v>288.89999999999998</v>
      </c>
      <c r="E109" s="225">
        <f>+E110</f>
        <v>0</v>
      </c>
      <c r="F109" s="225">
        <f t="shared" ref="F109:H109" si="27">+F110</f>
        <v>288.89999999999998</v>
      </c>
      <c r="G109" s="225">
        <f t="shared" si="27"/>
        <v>0</v>
      </c>
      <c r="H109" s="225">
        <f t="shared" si="27"/>
        <v>0</v>
      </c>
    </row>
    <row r="110" spans="1:13" s="231" customFormat="1" ht="40.5">
      <c r="A110" s="285"/>
      <c r="B110" s="285"/>
      <c r="C110" s="227" t="s">
        <v>654</v>
      </c>
      <c r="D110" s="228">
        <f t="shared" ref="D110:D111" si="28">+E110+F110+G110+H110</f>
        <v>288.89999999999998</v>
      </c>
      <c r="E110" s="229"/>
      <c r="F110" s="229">
        <v>288.89999999999998</v>
      </c>
      <c r="G110" s="229"/>
      <c r="H110" s="230"/>
    </row>
    <row r="111" spans="1:13" ht="24.75" customHeight="1">
      <c r="A111" s="245" t="s">
        <v>295</v>
      </c>
      <c r="B111" s="245" t="s">
        <v>230</v>
      </c>
      <c r="C111" s="146" t="s">
        <v>304</v>
      </c>
      <c r="D111" s="228">
        <f t="shared" si="28"/>
        <v>14471.6</v>
      </c>
      <c r="E111" s="289">
        <f>E113</f>
        <v>0</v>
      </c>
      <c r="F111" s="289">
        <f>F113</f>
        <v>14471.6</v>
      </c>
      <c r="G111" s="289">
        <f t="shared" ref="G111:H111" si="29">G113</f>
        <v>0</v>
      </c>
      <c r="H111" s="289">
        <f t="shared" si="29"/>
        <v>0</v>
      </c>
    </row>
    <row r="112" spans="1:13" s="256" customFormat="1" ht="16.5">
      <c r="A112" s="254"/>
      <c r="B112" s="254"/>
      <c r="C112" s="221" t="s">
        <v>25</v>
      </c>
      <c r="D112" s="255"/>
      <c r="E112" s="255"/>
      <c r="F112" s="255"/>
      <c r="G112" s="255"/>
      <c r="H112" s="255"/>
    </row>
    <row r="113" spans="1:8" s="260" customFormat="1" ht="27">
      <c r="A113" s="257"/>
      <c r="B113" s="257"/>
      <c r="C113" s="258" t="s">
        <v>640</v>
      </c>
      <c r="D113" s="259">
        <f>SUM(E113:H113)</f>
        <v>14471.6</v>
      </c>
      <c r="E113" s="259">
        <f t="shared" ref="E113" si="30">+E115+E117</f>
        <v>0</v>
      </c>
      <c r="F113" s="259">
        <f t="shared" ref="F113" si="31">+F115+F117</f>
        <v>14471.6</v>
      </c>
      <c r="G113" s="259">
        <f t="shared" ref="G113:H113" si="32">+G115+G117</f>
        <v>0</v>
      </c>
      <c r="H113" s="259">
        <f t="shared" si="32"/>
        <v>0</v>
      </c>
    </row>
    <row r="114" spans="1:8" s="256" customFormat="1" ht="16.5">
      <c r="A114" s="254"/>
      <c r="B114" s="254"/>
      <c r="C114" s="150" t="s">
        <v>641</v>
      </c>
      <c r="D114" s="255"/>
      <c r="E114" s="255"/>
      <c r="F114" s="255"/>
      <c r="G114" s="255"/>
      <c r="H114" s="255"/>
    </row>
    <row r="115" spans="1:8" s="226" customFormat="1">
      <c r="A115" s="230"/>
      <c r="B115" s="230"/>
      <c r="C115" s="223" t="s">
        <v>642</v>
      </c>
      <c r="D115" s="224">
        <f>SUM(E115:H115)</f>
        <v>10087.6</v>
      </c>
      <c r="E115" s="225">
        <f>+E116</f>
        <v>0</v>
      </c>
      <c r="F115" s="225">
        <f t="shared" ref="F115:H117" si="33">+F116</f>
        <v>10087.6</v>
      </c>
      <c r="G115" s="225">
        <f t="shared" si="33"/>
        <v>0</v>
      </c>
      <c r="H115" s="225">
        <f t="shared" si="33"/>
        <v>0</v>
      </c>
    </row>
    <row r="116" spans="1:8" s="231" customFormat="1" ht="27">
      <c r="A116" s="285"/>
      <c r="B116" s="285"/>
      <c r="C116" s="227" t="s">
        <v>643</v>
      </c>
      <c r="D116" s="228">
        <f t="shared" ref="D116" si="34">+E116+F116+G116+H116</f>
        <v>10087.6</v>
      </c>
      <c r="E116" s="229"/>
      <c r="F116" s="229">
        <v>10087.6</v>
      </c>
      <c r="G116" s="229"/>
      <c r="H116" s="230"/>
    </row>
    <row r="117" spans="1:8" s="226" customFormat="1">
      <c r="A117" s="230"/>
      <c r="B117" s="230"/>
      <c r="C117" s="223" t="s">
        <v>644</v>
      </c>
      <c r="D117" s="224">
        <f>SUM(E117:H117)</f>
        <v>4384</v>
      </c>
      <c r="E117" s="225">
        <f>+E118</f>
        <v>0</v>
      </c>
      <c r="F117" s="225">
        <f t="shared" si="33"/>
        <v>4384</v>
      </c>
      <c r="G117" s="225">
        <f t="shared" si="33"/>
        <v>0</v>
      </c>
      <c r="H117" s="225">
        <f t="shared" si="33"/>
        <v>0</v>
      </c>
    </row>
    <row r="118" spans="1:8" s="231" customFormat="1" ht="40.5">
      <c r="A118" s="285"/>
      <c r="B118" s="285"/>
      <c r="C118" s="227" t="s">
        <v>645</v>
      </c>
      <c r="D118" s="228">
        <f t="shared" ref="D118:D119" si="35">+E118+F118+G118+H118</f>
        <v>4384</v>
      </c>
      <c r="E118" s="229"/>
      <c r="F118" s="229">
        <v>4384</v>
      </c>
      <c r="G118" s="229"/>
      <c r="H118" s="230"/>
    </row>
    <row r="119" spans="1:8" ht="54">
      <c r="A119" s="245" t="s">
        <v>295</v>
      </c>
      <c r="B119" s="245" t="s">
        <v>296</v>
      </c>
      <c r="C119" s="146" t="s">
        <v>297</v>
      </c>
      <c r="D119" s="228">
        <f t="shared" si="35"/>
        <v>1063.7</v>
      </c>
      <c r="E119" s="289">
        <v>0</v>
      </c>
      <c r="F119" s="289">
        <v>0</v>
      </c>
      <c r="G119" s="289">
        <v>0</v>
      </c>
      <c r="H119" s="289">
        <f>H121+H124</f>
        <v>1063.7</v>
      </c>
    </row>
    <row r="120" spans="1:8" s="222" customFormat="1">
      <c r="A120" s="284"/>
      <c r="B120" s="284"/>
      <c r="C120" s="221" t="s">
        <v>25</v>
      </c>
      <c r="D120" s="295"/>
      <c r="E120" s="296"/>
      <c r="F120" s="230"/>
      <c r="G120" s="230"/>
      <c r="H120" s="230"/>
    </row>
    <row r="121" spans="1:8" s="226" customFormat="1">
      <c r="A121" s="230"/>
      <c r="B121" s="230"/>
      <c r="C121" s="223" t="s">
        <v>646</v>
      </c>
      <c r="D121" s="224">
        <f>SUM(E121:H121)</f>
        <v>646.70000000000005</v>
      </c>
      <c r="E121" s="225">
        <f>+E122+E123</f>
        <v>0</v>
      </c>
      <c r="F121" s="225">
        <f t="shared" ref="F121:H121" si="36">+F122+F123</f>
        <v>0</v>
      </c>
      <c r="G121" s="225">
        <f t="shared" si="36"/>
        <v>0</v>
      </c>
      <c r="H121" s="225">
        <f t="shared" si="36"/>
        <v>646.70000000000005</v>
      </c>
    </row>
    <row r="122" spans="1:8" s="231" customFormat="1" ht="27">
      <c r="A122" s="285"/>
      <c r="B122" s="285"/>
      <c r="C122" s="227" t="s">
        <v>647</v>
      </c>
      <c r="D122" s="228">
        <f>+E122+F122+G122+H122</f>
        <v>529.70000000000005</v>
      </c>
      <c r="E122" s="229"/>
      <c r="F122" s="229"/>
      <c r="G122" s="229"/>
      <c r="H122" s="230">
        <v>529.70000000000005</v>
      </c>
    </row>
    <row r="123" spans="1:8" s="231" customFormat="1" ht="27">
      <c r="A123" s="285"/>
      <c r="B123" s="285"/>
      <c r="C123" s="227" t="s">
        <v>648</v>
      </c>
      <c r="D123" s="228">
        <f t="shared" ref="D123" si="37">+E123+F123+G123+H123</f>
        <v>117</v>
      </c>
      <c r="E123" s="229"/>
      <c r="F123" s="229"/>
      <c r="G123" s="229"/>
      <c r="H123" s="232">
        <v>117</v>
      </c>
    </row>
    <row r="124" spans="1:8" s="226" customFormat="1">
      <c r="A124" s="230"/>
      <c r="B124" s="230"/>
      <c r="C124" s="223" t="s">
        <v>633</v>
      </c>
      <c r="D124" s="224">
        <f>SUM(E124:H124)</f>
        <v>417</v>
      </c>
      <c r="E124" s="225">
        <f>+E125</f>
        <v>0</v>
      </c>
      <c r="F124" s="225">
        <f t="shared" ref="F124:H124" si="38">+F125</f>
        <v>0</v>
      </c>
      <c r="G124" s="225">
        <f t="shared" si="38"/>
        <v>0</v>
      </c>
      <c r="H124" s="225">
        <f t="shared" si="38"/>
        <v>417</v>
      </c>
    </row>
    <row r="125" spans="1:8" s="231" customFormat="1" ht="27">
      <c r="A125" s="285"/>
      <c r="B125" s="285"/>
      <c r="C125" s="227" t="s">
        <v>649</v>
      </c>
      <c r="D125" s="228">
        <f t="shared" ref="D125:D126" si="39">+E125+F125+G125+H125</f>
        <v>417</v>
      </c>
      <c r="E125" s="229"/>
      <c r="F125" s="229"/>
      <c r="G125" s="229"/>
      <c r="H125" s="232">
        <v>417</v>
      </c>
    </row>
    <row r="126" spans="1:8" ht="54">
      <c r="A126" s="245" t="s">
        <v>300</v>
      </c>
      <c r="B126" s="245" t="s">
        <v>301</v>
      </c>
      <c r="C126" s="146" t="s">
        <v>302</v>
      </c>
      <c r="D126" s="228">
        <f t="shared" si="39"/>
        <v>3908.8</v>
      </c>
      <c r="E126" s="289">
        <v>0</v>
      </c>
      <c r="F126" s="289">
        <v>0</v>
      </c>
      <c r="G126" s="289">
        <v>0</v>
      </c>
      <c r="H126" s="289">
        <f>H128</f>
        <v>3908.8</v>
      </c>
    </row>
    <row r="127" spans="1:8" s="222" customFormat="1">
      <c r="A127" s="284"/>
      <c r="B127" s="284"/>
      <c r="C127" s="221" t="s">
        <v>25</v>
      </c>
      <c r="D127" s="295"/>
      <c r="E127" s="296"/>
      <c r="F127" s="296"/>
      <c r="G127" s="296"/>
      <c r="H127" s="296"/>
    </row>
    <row r="128" spans="1:8" s="226" customFormat="1">
      <c r="A128" s="230"/>
      <c r="B128" s="230"/>
      <c r="C128" s="223" t="s">
        <v>646</v>
      </c>
      <c r="D128" s="224">
        <f>SUM(E128:H128)</f>
        <v>3908.8</v>
      </c>
      <c r="E128" s="225">
        <f>+E129</f>
        <v>0</v>
      </c>
      <c r="F128" s="225">
        <f t="shared" ref="F128:H128" si="40">+F129</f>
        <v>0</v>
      </c>
      <c r="G128" s="225">
        <f t="shared" si="40"/>
        <v>0</v>
      </c>
      <c r="H128" s="225">
        <f t="shared" si="40"/>
        <v>3908.8</v>
      </c>
    </row>
    <row r="129" spans="1:9" s="231" customFormat="1" ht="27">
      <c r="A129" s="285"/>
      <c r="B129" s="285"/>
      <c r="C129" s="227" t="s">
        <v>650</v>
      </c>
      <c r="D129" s="228">
        <f t="shared" ref="D129" si="41">+E129+F129+G129+H129</f>
        <v>3908.8</v>
      </c>
      <c r="E129" s="229"/>
      <c r="F129" s="229"/>
      <c r="G129" s="229"/>
      <c r="H129" s="230">
        <v>3908.8</v>
      </c>
    </row>
    <row r="130" spans="1:9" ht="28.5">
      <c r="A130" s="246"/>
      <c r="B130" s="246"/>
      <c r="C130" s="149" t="s">
        <v>277</v>
      </c>
      <c r="D130" s="288">
        <f>+D132+D133</f>
        <v>233380.3</v>
      </c>
      <c r="E130" s="288">
        <f t="shared" ref="E130:H130" si="42">+E132+E133</f>
        <v>163869</v>
      </c>
      <c r="F130" s="288">
        <f t="shared" si="42"/>
        <v>17551.3</v>
      </c>
      <c r="G130" s="288">
        <f t="shared" si="42"/>
        <v>51960</v>
      </c>
      <c r="H130" s="288">
        <f t="shared" si="42"/>
        <v>0</v>
      </c>
    </row>
    <row r="131" spans="1:9">
      <c r="A131" s="246"/>
      <c r="B131" s="246"/>
      <c r="C131" s="150" t="s">
        <v>329</v>
      </c>
      <c r="D131" s="246"/>
      <c r="E131" s="246"/>
      <c r="F131" s="246"/>
      <c r="G131" s="246"/>
      <c r="H131" s="246"/>
    </row>
    <row r="132" spans="1:9" ht="67.5">
      <c r="A132" s="245" t="s">
        <v>318</v>
      </c>
      <c r="B132" s="245" t="s">
        <v>301</v>
      </c>
      <c r="C132" s="146" t="s">
        <v>319</v>
      </c>
      <c r="D132" s="289">
        <f>+F132+G132</f>
        <v>69511.3</v>
      </c>
      <c r="E132" s="289">
        <v>0</v>
      </c>
      <c r="F132" s="289">
        <v>17551.3</v>
      </c>
      <c r="G132" s="289">
        <v>51960</v>
      </c>
      <c r="H132" s="289">
        <v>0</v>
      </c>
    </row>
    <row r="133" spans="1:9">
      <c r="A133" s="245" t="s">
        <v>276</v>
      </c>
      <c r="B133" s="245" t="s">
        <v>230</v>
      </c>
      <c r="C133" s="146" t="s">
        <v>275</v>
      </c>
      <c r="D133" s="289">
        <v>163869</v>
      </c>
      <c r="E133" s="289">
        <v>163869</v>
      </c>
      <c r="F133" s="289">
        <v>0</v>
      </c>
      <c r="G133" s="289">
        <v>0</v>
      </c>
      <c r="H133" s="289">
        <v>0</v>
      </c>
    </row>
    <row r="134" spans="1:9" ht="42.75">
      <c r="A134" s="246"/>
      <c r="B134" s="246"/>
      <c r="C134" s="149" t="s">
        <v>225</v>
      </c>
      <c r="D134" s="288">
        <f>+D136+D137</f>
        <v>1234531.7</v>
      </c>
      <c r="E134" s="288">
        <f>+E136+E137</f>
        <v>946389.5</v>
      </c>
      <c r="F134" s="288">
        <f t="shared" ref="F134:H134" si="43">+F136+F137</f>
        <v>893.2</v>
      </c>
      <c r="G134" s="288">
        <f t="shared" si="43"/>
        <v>0</v>
      </c>
      <c r="H134" s="288">
        <f t="shared" si="43"/>
        <v>287249</v>
      </c>
    </row>
    <row r="135" spans="1:9">
      <c r="A135" s="246"/>
      <c r="B135" s="246"/>
      <c r="C135" s="150" t="s">
        <v>329</v>
      </c>
      <c r="D135" s="246"/>
      <c r="E135" s="246"/>
      <c r="F135" s="246"/>
      <c r="G135" s="246"/>
      <c r="H135" s="246"/>
    </row>
    <row r="136" spans="1:9" ht="54">
      <c r="A136" s="245" t="s">
        <v>229</v>
      </c>
      <c r="B136" s="245" t="s">
        <v>230</v>
      </c>
      <c r="C136" s="146" t="s">
        <v>231</v>
      </c>
      <c r="D136" s="289">
        <f>+E136+F136</f>
        <v>947282.7</v>
      </c>
      <c r="E136" s="289">
        <v>946389.5</v>
      </c>
      <c r="F136" s="289">
        <v>893.2</v>
      </c>
      <c r="G136" s="289">
        <v>0</v>
      </c>
      <c r="H136" s="289">
        <v>0</v>
      </c>
    </row>
    <row r="137" spans="1:9" ht="27">
      <c r="A137" s="245" t="s">
        <v>223</v>
      </c>
      <c r="B137" s="245" t="s">
        <v>207</v>
      </c>
      <c r="C137" s="146" t="s">
        <v>224</v>
      </c>
      <c r="D137" s="289">
        <v>287249</v>
      </c>
      <c r="E137" s="289">
        <v>0</v>
      </c>
      <c r="F137" s="289">
        <v>0</v>
      </c>
      <c r="G137" s="289">
        <v>0</v>
      </c>
      <c r="H137" s="289">
        <v>287249</v>
      </c>
      <c r="I137" s="240"/>
    </row>
    <row r="138" spans="1:9" ht="28.5">
      <c r="A138" s="246"/>
      <c r="B138" s="246"/>
      <c r="C138" s="149" t="s">
        <v>219</v>
      </c>
      <c r="D138" s="288">
        <f>+D140</f>
        <v>606536.4</v>
      </c>
      <c r="E138" s="288">
        <f t="shared" ref="E138:H138" si="44">+E140</f>
        <v>606536.4</v>
      </c>
      <c r="F138" s="288">
        <f t="shared" si="44"/>
        <v>0</v>
      </c>
      <c r="G138" s="288">
        <f t="shared" si="44"/>
        <v>0</v>
      </c>
      <c r="H138" s="288">
        <f t="shared" si="44"/>
        <v>0</v>
      </c>
    </row>
    <row r="139" spans="1:9">
      <c r="A139" s="246"/>
      <c r="B139" s="246"/>
      <c r="C139" s="150" t="s">
        <v>329</v>
      </c>
      <c r="D139" s="246"/>
      <c r="E139" s="246"/>
      <c r="F139" s="246"/>
      <c r="G139" s="246"/>
      <c r="H139" s="246"/>
    </row>
    <row r="140" spans="1:9" ht="40.5">
      <c r="A140" s="245" t="s">
        <v>216</v>
      </c>
      <c r="B140" s="245" t="s">
        <v>217</v>
      </c>
      <c r="C140" s="146" t="s">
        <v>218</v>
      </c>
      <c r="D140" s="289">
        <v>606536.4</v>
      </c>
      <c r="E140" s="289">
        <v>606536.4</v>
      </c>
      <c r="F140" s="289">
        <v>0</v>
      </c>
      <c r="G140" s="289">
        <v>0</v>
      </c>
      <c r="H140" s="289">
        <v>0</v>
      </c>
    </row>
    <row r="141" spans="1:9" ht="28.5">
      <c r="A141" s="246"/>
      <c r="B141" s="246"/>
      <c r="C141" s="149" t="s">
        <v>243</v>
      </c>
      <c r="D141" s="288">
        <f>+D143</f>
        <v>192303.1</v>
      </c>
      <c r="E141" s="288">
        <f t="shared" ref="E141:H141" si="45">+E143</f>
        <v>129878.7</v>
      </c>
      <c r="F141" s="288">
        <f t="shared" si="45"/>
        <v>61122.400000000001</v>
      </c>
      <c r="G141" s="288">
        <f t="shared" si="45"/>
        <v>1302</v>
      </c>
      <c r="H141" s="288">
        <f t="shared" si="45"/>
        <v>0</v>
      </c>
    </row>
    <row r="142" spans="1:9">
      <c r="A142" s="246"/>
      <c r="B142" s="246"/>
      <c r="C142" s="150" t="s">
        <v>329</v>
      </c>
      <c r="D142" s="246"/>
      <c r="E142" s="246"/>
      <c r="F142" s="246"/>
      <c r="G142" s="246"/>
      <c r="H142" s="246"/>
    </row>
    <row r="143" spans="1:9" ht="40.5">
      <c r="A143" s="245" t="s">
        <v>240</v>
      </c>
      <c r="B143" s="245" t="s">
        <v>241</v>
      </c>
      <c r="C143" s="146" t="s">
        <v>242</v>
      </c>
      <c r="D143" s="289">
        <v>192303.1</v>
      </c>
      <c r="E143" s="289">
        <v>129878.7</v>
      </c>
      <c r="F143" s="289">
        <v>61122.400000000001</v>
      </c>
      <c r="G143" s="289">
        <v>1302</v>
      </c>
      <c r="H143" s="289">
        <v>0</v>
      </c>
    </row>
  </sheetData>
  <autoFilter ref="A1:A143"/>
  <mergeCells count="9">
    <mergeCell ref="A1:H1"/>
    <mergeCell ref="A5:H5"/>
    <mergeCell ref="A7:H7"/>
    <mergeCell ref="A8:B8"/>
    <mergeCell ref="C8:C9"/>
    <mergeCell ref="D8:D9"/>
    <mergeCell ref="E8:H8"/>
    <mergeCell ref="G2:H2"/>
    <mergeCell ref="G3:H3"/>
  </mergeCells>
  <dataValidations count="1">
    <dataValidation type="list" allowBlank="1" showInputMessage="1" showErrorMessage="1" sqref="C62">
      <formula1>_1__հայտարարվել_է_նախ_մրցույթ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workbookViewId="0">
      <selection activeCell="G13" sqref="G13"/>
    </sheetView>
  </sheetViews>
  <sheetFormatPr defaultRowHeight="13.5"/>
  <cols>
    <col min="1" max="3" width="7.5703125" style="279" customWidth="1"/>
    <col min="4" max="4" width="9.7109375" style="279" customWidth="1"/>
    <col min="5" max="5" width="7.5703125" style="279" customWidth="1"/>
    <col min="6" max="6" width="45.5703125" style="2" customWidth="1"/>
    <col min="7" max="8" width="15.28515625" style="2" customWidth="1"/>
    <col min="9" max="9" width="18.7109375" style="2" customWidth="1"/>
    <col min="10" max="10" width="16.7109375" style="2" customWidth="1"/>
    <col min="11" max="11" width="10.7109375" style="2" bestFit="1" customWidth="1"/>
    <col min="12" max="12" width="11.42578125" style="2" bestFit="1" customWidth="1"/>
    <col min="13" max="13" width="11.140625" style="2" bestFit="1" customWidth="1"/>
    <col min="14" max="16384" width="9.140625" style="2"/>
  </cols>
  <sheetData>
    <row r="1" spans="1:9" s="1" customFormat="1">
      <c r="A1" s="278"/>
      <c r="B1" s="278"/>
      <c r="C1" s="278"/>
      <c r="D1" s="297"/>
      <c r="E1" s="297"/>
      <c r="I1" s="4" t="s">
        <v>367</v>
      </c>
    </row>
    <row r="2" spans="1:9" s="1" customFormat="1">
      <c r="A2" s="278"/>
      <c r="B2" s="278"/>
      <c r="C2" s="278"/>
      <c r="D2" s="297"/>
      <c r="E2" s="297"/>
      <c r="I2" s="4"/>
    </row>
    <row r="3" spans="1:9" s="1" customFormat="1">
      <c r="A3" s="278"/>
      <c r="B3" s="278"/>
      <c r="C3" s="278"/>
      <c r="D3" s="297"/>
      <c r="E3" s="297"/>
      <c r="H3" s="474" t="s">
        <v>809</v>
      </c>
      <c r="I3" s="474"/>
    </row>
    <row r="4" spans="1:9" s="1" customFormat="1">
      <c r="A4" s="278"/>
      <c r="B4" s="278"/>
      <c r="C4" s="278"/>
      <c r="D4" s="297"/>
      <c r="E4" s="297"/>
      <c r="H4" s="474" t="s">
        <v>810</v>
      </c>
      <c r="I4" s="474"/>
    </row>
    <row r="5" spans="1:9" s="1" customFormat="1" ht="15.75" customHeight="1">
      <c r="A5" s="278"/>
      <c r="B5" s="278"/>
      <c r="C5" s="278"/>
      <c r="D5" s="191"/>
      <c r="E5" s="191"/>
      <c r="F5" s="4"/>
      <c r="G5" s="4"/>
      <c r="H5" s="4"/>
    </row>
    <row r="6" spans="1:9" s="1" customFormat="1" ht="48" customHeight="1">
      <c r="A6" s="480" t="s">
        <v>373</v>
      </c>
      <c r="B6" s="480"/>
      <c r="C6" s="480"/>
      <c r="D6" s="480"/>
      <c r="E6" s="480"/>
      <c r="F6" s="480"/>
      <c r="G6" s="480"/>
      <c r="H6" s="480"/>
      <c r="I6" s="480"/>
    </row>
    <row r="8" spans="1:9" ht="15" customHeight="1">
      <c r="H8" s="484" t="s">
        <v>320</v>
      </c>
      <c r="I8" s="484"/>
    </row>
    <row r="9" spans="1:9" ht="30" customHeight="1">
      <c r="A9" s="485" t="s">
        <v>22</v>
      </c>
      <c r="B9" s="485"/>
      <c r="C9" s="485"/>
      <c r="D9" s="485" t="s">
        <v>11</v>
      </c>
      <c r="E9" s="485"/>
      <c r="F9" s="486" t="s">
        <v>23</v>
      </c>
      <c r="G9" s="487" t="s">
        <v>506</v>
      </c>
      <c r="H9" s="488"/>
      <c r="I9" s="489"/>
    </row>
    <row r="10" spans="1:9" ht="54" customHeight="1">
      <c r="A10" s="464" t="s">
        <v>200</v>
      </c>
      <c r="B10" s="464" t="s">
        <v>201</v>
      </c>
      <c r="C10" s="464" t="s">
        <v>24</v>
      </c>
      <c r="D10" s="464" t="s">
        <v>14</v>
      </c>
      <c r="E10" s="464" t="s">
        <v>202</v>
      </c>
      <c r="F10" s="486"/>
      <c r="G10" s="464" t="s">
        <v>19</v>
      </c>
      <c r="H10" s="464" t="s">
        <v>20</v>
      </c>
      <c r="I10" s="464" t="s">
        <v>21</v>
      </c>
    </row>
    <row r="11" spans="1:9" ht="14.25">
      <c r="A11" s="403"/>
      <c r="B11" s="403"/>
      <c r="C11" s="403"/>
      <c r="D11" s="403"/>
      <c r="E11" s="403"/>
      <c r="F11" s="404" t="s">
        <v>28</v>
      </c>
      <c r="G11" s="405">
        <v>3574865.8</v>
      </c>
      <c r="H11" s="405">
        <v>3868712.7</v>
      </c>
      <c r="I11" s="405">
        <v>4312582.9000000004</v>
      </c>
    </row>
    <row r="12" spans="1:9">
      <c r="A12" s="403"/>
      <c r="B12" s="403"/>
      <c r="C12" s="403"/>
      <c r="D12" s="403"/>
      <c r="E12" s="403"/>
      <c r="F12" s="403" t="s">
        <v>25</v>
      </c>
      <c r="G12" s="403"/>
      <c r="H12" s="403"/>
      <c r="I12" s="403"/>
    </row>
    <row r="13" spans="1:9" ht="28.5">
      <c r="A13" s="404" t="s">
        <v>29</v>
      </c>
      <c r="B13" s="403"/>
      <c r="C13" s="403"/>
      <c r="D13" s="403"/>
      <c r="E13" s="403"/>
      <c r="F13" s="404" t="s">
        <v>203</v>
      </c>
      <c r="G13" s="405">
        <v>1316012</v>
      </c>
      <c r="H13" s="405">
        <v>1558626.6</v>
      </c>
      <c r="I13" s="405">
        <v>1922548.4</v>
      </c>
    </row>
    <row r="14" spans="1:9">
      <c r="A14" s="403"/>
      <c r="B14" s="403"/>
      <c r="C14" s="403"/>
      <c r="D14" s="403"/>
      <c r="E14" s="403"/>
      <c r="F14" s="403" t="s">
        <v>25</v>
      </c>
      <c r="G14" s="403"/>
      <c r="H14" s="403"/>
      <c r="I14" s="403"/>
    </row>
    <row r="15" spans="1:9" ht="57">
      <c r="A15" s="403"/>
      <c r="B15" s="404" t="s">
        <v>29</v>
      </c>
      <c r="C15" s="403"/>
      <c r="D15" s="403"/>
      <c r="E15" s="403"/>
      <c r="F15" s="404" t="s">
        <v>204</v>
      </c>
      <c r="G15" s="405">
        <v>46988.9</v>
      </c>
      <c r="H15" s="405">
        <v>289603.5</v>
      </c>
      <c r="I15" s="405">
        <v>653525.30000000005</v>
      </c>
    </row>
    <row r="16" spans="1:9">
      <c r="A16" s="403"/>
      <c r="B16" s="403"/>
      <c r="C16" s="403"/>
      <c r="D16" s="403"/>
      <c r="E16" s="403"/>
      <c r="F16" s="403" t="s">
        <v>25</v>
      </c>
      <c r="G16" s="403"/>
      <c r="H16" s="403"/>
      <c r="I16" s="403"/>
    </row>
    <row r="17" spans="1:9" ht="28.5">
      <c r="A17" s="403"/>
      <c r="B17" s="403"/>
      <c r="C17" s="404" t="s">
        <v>29</v>
      </c>
      <c r="D17" s="403"/>
      <c r="E17" s="403"/>
      <c r="F17" s="404" t="s">
        <v>205</v>
      </c>
      <c r="G17" s="405">
        <v>46988.9</v>
      </c>
      <c r="H17" s="405">
        <v>46988.9</v>
      </c>
      <c r="I17" s="405">
        <v>46988.9</v>
      </c>
    </row>
    <row r="18" spans="1:9">
      <c r="A18" s="403"/>
      <c r="B18" s="403"/>
      <c r="C18" s="403"/>
      <c r="D18" s="403"/>
      <c r="E18" s="403"/>
      <c r="F18" s="403" t="s">
        <v>25</v>
      </c>
      <c r="G18" s="403"/>
      <c r="H18" s="403"/>
      <c r="I18" s="403"/>
    </row>
    <row r="19" spans="1:9" ht="54">
      <c r="A19" s="403"/>
      <c r="B19" s="403"/>
      <c r="C19" s="403"/>
      <c r="D19" s="403" t="s">
        <v>206</v>
      </c>
      <c r="E19" s="403" t="s">
        <v>207</v>
      </c>
      <c r="F19" s="403" t="s">
        <v>208</v>
      </c>
      <c r="G19" s="406">
        <v>1304.0999999999999</v>
      </c>
      <c r="H19" s="406">
        <v>1304.0999999999999</v>
      </c>
      <c r="I19" s="406">
        <v>1304.0999999999999</v>
      </c>
    </row>
    <row r="20" spans="1:9" ht="27">
      <c r="A20" s="403"/>
      <c r="B20" s="403"/>
      <c r="C20" s="403"/>
      <c r="D20" s="403"/>
      <c r="E20" s="403"/>
      <c r="F20" s="403" t="s">
        <v>209</v>
      </c>
      <c r="G20" s="406">
        <v>1304.0999999999999</v>
      </c>
      <c r="H20" s="406">
        <v>1304.0999999999999</v>
      </c>
      <c r="I20" s="406">
        <v>1304.0999999999999</v>
      </c>
    </row>
    <row r="21" spans="1:9" ht="40.5">
      <c r="A21" s="403"/>
      <c r="B21" s="403"/>
      <c r="C21" s="403"/>
      <c r="D21" s="403" t="s">
        <v>226</v>
      </c>
      <c r="E21" s="403" t="s">
        <v>503</v>
      </c>
      <c r="F21" s="403" t="s">
        <v>504</v>
      </c>
      <c r="G21" s="406">
        <v>11284.8</v>
      </c>
      <c r="H21" s="406">
        <v>11284.8</v>
      </c>
      <c r="I21" s="406">
        <v>11284.8</v>
      </c>
    </row>
    <row r="22" spans="1:9" ht="27">
      <c r="A22" s="403"/>
      <c r="B22" s="403"/>
      <c r="C22" s="403"/>
      <c r="D22" s="403"/>
      <c r="E22" s="403"/>
      <c r="F22" s="403" t="s">
        <v>209</v>
      </c>
      <c r="G22" s="406">
        <v>11284.8</v>
      </c>
      <c r="H22" s="406">
        <v>11284.8</v>
      </c>
      <c r="I22" s="406">
        <v>11284.8</v>
      </c>
    </row>
    <row r="23" spans="1:9" ht="40.5">
      <c r="A23" s="403"/>
      <c r="B23" s="403"/>
      <c r="C23" s="403"/>
      <c r="D23" s="403" t="s">
        <v>210</v>
      </c>
      <c r="E23" s="403" t="s">
        <v>211</v>
      </c>
      <c r="F23" s="403" t="s">
        <v>212</v>
      </c>
      <c r="G23" s="406">
        <v>34400</v>
      </c>
      <c r="H23" s="406">
        <v>34400</v>
      </c>
      <c r="I23" s="406">
        <v>34400</v>
      </c>
    </row>
    <row r="24" spans="1:9">
      <c r="A24" s="403"/>
      <c r="B24" s="403"/>
      <c r="C24" s="403"/>
      <c r="D24" s="403"/>
      <c r="E24" s="403"/>
      <c r="F24" s="403" t="s">
        <v>213</v>
      </c>
      <c r="G24" s="406">
        <v>34400</v>
      </c>
      <c r="H24" s="406">
        <v>34400</v>
      </c>
      <c r="I24" s="406">
        <v>34400</v>
      </c>
    </row>
    <row r="25" spans="1:9" ht="28.5">
      <c r="A25" s="403"/>
      <c r="B25" s="403"/>
      <c r="C25" s="404" t="s">
        <v>214</v>
      </c>
      <c r="D25" s="403"/>
      <c r="E25" s="403"/>
      <c r="F25" s="404" t="s">
        <v>215</v>
      </c>
      <c r="G25" s="405">
        <v>0</v>
      </c>
      <c r="H25" s="405">
        <v>242614.6</v>
      </c>
      <c r="I25" s="405">
        <v>606536.4</v>
      </c>
    </row>
    <row r="26" spans="1:9">
      <c r="A26" s="403"/>
      <c r="B26" s="403"/>
      <c r="C26" s="403"/>
      <c r="D26" s="403"/>
      <c r="E26" s="403"/>
      <c r="F26" s="403" t="s">
        <v>25</v>
      </c>
      <c r="G26" s="403"/>
      <c r="H26" s="403"/>
      <c r="I26" s="403"/>
    </row>
    <row r="27" spans="1:9" ht="27">
      <c r="A27" s="403"/>
      <c r="B27" s="403"/>
      <c r="C27" s="403"/>
      <c r="D27" s="403" t="s">
        <v>216</v>
      </c>
      <c r="E27" s="403" t="s">
        <v>217</v>
      </c>
      <c r="F27" s="403" t="s">
        <v>218</v>
      </c>
      <c r="G27" s="406">
        <v>0</v>
      </c>
      <c r="H27" s="406">
        <v>242614.6</v>
      </c>
      <c r="I27" s="406">
        <v>606536.4</v>
      </c>
    </row>
    <row r="28" spans="1:9">
      <c r="A28" s="403"/>
      <c r="B28" s="403"/>
      <c r="C28" s="403"/>
      <c r="D28" s="403"/>
      <c r="E28" s="403"/>
      <c r="F28" s="403" t="s">
        <v>219</v>
      </c>
      <c r="G28" s="406">
        <v>0</v>
      </c>
      <c r="H28" s="406">
        <v>242614.6</v>
      </c>
      <c r="I28" s="406">
        <v>606536.4</v>
      </c>
    </row>
    <row r="29" spans="1:9" ht="14.25">
      <c r="A29" s="403"/>
      <c r="B29" s="404" t="s">
        <v>220</v>
      </c>
      <c r="C29" s="403"/>
      <c r="D29" s="403"/>
      <c r="E29" s="403"/>
      <c r="F29" s="404" t="s">
        <v>221</v>
      </c>
      <c r="G29" s="405">
        <v>287249</v>
      </c>
      <c r="H29" s="405">
        <v>287249</v>
      </c>
      <c r="I29" s="405">
        <v>287249</v>
      </c>
    </row>
    <row r="30" spans="1:9">
      <c r="A30" s="403"/>
      <c r="B30" s="403"/>
      <c r="C30" s="403"/>
      <c r="D30" s="403"/>
      <c r="E30" s="403"/>
      <c r="F30" s="403" t="s">
        <v>25</v>
      </c>
      <c r="G30" s="403"/>
      <c r="H30" s="403"/>
      <c r="I30" s="403"/>
    </row>
    <row r="31" spans="1:9" ht="28.5">
      <c r="A31" s="403"/>
      <c r="B31" s="403"/>
      <c r="C31" s="404" t="s">
        <v>214</v>
      </c>
      <c r="D31" s="403"/>
      <c r="E31" s="403"/>
      <c r="F31" s="404" t="s">
        <v>222</v>
      </c>
      <c r="G31" s="405">
        <v>287249</v>
      </c>
      <c r="H31" s="405">
        <v>287249</v>
      </c>
      <c r="I31" s="405">
        <v>287249</v>
      </c>
    </row>
    <row r="32" spans="1:9">
      <c r="A32" s="403"/>
      <c r="B32" s="403"/>
      <c r="C32" s="403"/>
      <c r="D32" s="403"/>
      <c r="E32" s="403"/>
      <c r="F32" s="403" t="s">
        <v>25</v>
      </c>
      <c r="G32" s="403"/>
      <c r="H32" s="403"/>
      <c r="I32" s="403"/>
    </row>
    <row r="33" spans="1:9">
      <c r="A33" s="403"/>
      <c r="B33" s="403"/>
      <c r="C33" s="403"/>
      <c r="D33" s="403" t="s">
        <v>223</v>
      </c>
      <c r="E33" s="403" t="s">
        <v>207</v>
      </c>
      <c r="F33" s="403" t="s">
        <v>224</v>
      </c>
      <c r="G33" s="406">
        <v>287249</v>
      </c>
      <c r="H33" s="406">
        <v>287249</v>
      </c>
      <c r="I33" s="406">
        <v>287249</v>
      </c>
    </row>
    <row r="34" spans="1:9" ht="27">
      <c r="A34" s="403"/>
      <c r="B34" s="403"/>
      <c r="C34" s="403"/>
      <c r="D34" s="403"/>
      <c r="E34" s="403"/>
      <c r="F34" s="403" t="s">
        <v>225</v>
      </c>
      <c r="G34" s="406">
        <v>287249</v>
      </c>
      <c r="H34" s="406">
        <v>287249</v>
      </c>
      <c r="I34" s="406">
        <v>287249</v>
      </c>
    </row>
    <row r="35" spans="1:9" ht="28.5">
      <c r="A35" s="403"/>
      <c r="B35" s="404" t="s">
        <v>227</v>
      </c>
      <c r="C35" s="403"/>
      <c r="D35" s="403"/>
      <c r="E35" s="403"/>
      <c r="F35" s="404" t="s">
        <v>228</v>
      </c>
      <c r="G35" s="405">
        <v>947282.7</v>
      </c>
      <c r="H35" s="405">
        <v>947282.7</v>
      </c>
      <c r="I35" s="405">
        <v>947282.7</v>
      </c>
    </row>
    <row r="36" spans="1:9">
      <c r="A36" s="403"/>
      <c r="B36" s="403"/>
      <c r="C36" s="403"/>
      <c r="D36" s="403"/>
      <c r="E36" s="403"/>
      <c r="F36" s="403" t="s">
        <v>25</v>
      </c>
      <c r="G36" s="403"/>
      <c r="H36" s="403"/>
      <c r="I36" s="403"/>
    </row>
    <row r="37" spans="1:9" ht="28.5">
      <c r="A37" s="403"/>
      <c r="B37" s="403"/>
      <c r="C37" s="404" t="s">
        <v>29</v>
      </c>
      <c r="D37" s="403"/>
      <c r="E37" s="403"/>
      <c r="F37" s="404" t="s">
        <v>228</v>
      </c>
      <c r="G37" s="405">
        <v>947282.7</v>
      </c>
      <c r="H37" s="405">
        <v>947282.7</v>
      </c>
      <c r="I37" s="405">
        <v>947282.7</v>
      </c>
    </row>
    <row r="38" spans="1:9">
      <c r="A38" s="403"/>
      <c r="B38" s="403"/>
      <c r="C38" s="403"/>
      <c r="D38" s="403"/>
      <c r="E38" s="403"/>
      <c r="F38" s="403" t="s">
        <v>25</v>
      </c>
      <c r="G38" s="403"/>
      <c r="H38" s="403"/>
      <c r="I38" s="403"/>
    </row>
    <row r="39" spans="1:9" ht="40.5">
      <c r="A39" s="403"/>
      <c r="B39" s="403"/>
      <c r="C39" s="403"/>
      <c r="D39" s="403" t="s">
        <v>229</v>
      </c>
      <c r="E39" s="403" t="s">
        <v>230</v>
      </c>
      <c r="F39" s="403" t="s">
        <v>231</v>
      </c>
      <c r="G39" s="406">
        <v>947282.7</v>
      </c>
      <c r="H39" s="406">
        <v>947282.7</v>
      </c>
      <c r="I39" s="406">
        <v>947282.7</v>
      </c>
    </row>
    <row r="40" spans="1:9" ht="27">
      <c r="A40" s="403"/>
      <c r="B40" s="403"/>
      <c r="C40" s="403"/>
      <c r="D40" s="403"/>
      <c r="E40" s="403"/>
      <c r="F40" s="403" t="s">
        <v>225</v>
      </c>
      <c r="G40" s="406">
        <v>947282.7</v>
      </c>
      <c r="H40" s="406">
        <v>947282.7</v>
      </c>
      <c r="I40" s="406">
        <v>947282.7</v>
      </c>
    </row>
    <row r="41" spans="1:9" ht="42.75">
      <c r="A41" s="403"/>
      <c r="B41" s="404" t="s">
        <v>232</v>
      </c>
      <c r="C41" s="403"/>
      <c r="D41" s="403"/>
      <c r="E41" s="403"/>
      <c r="F41" s="404" t="s">
        <v>233</v>
      </c>
      <c r="G41" s="405">
        <v>34491.4</v>
      </c>
      <c r="H41" s="405">
        <v>34491.4</v>
      </c>
      <c r="I41" s="405">
        <v>34491.4</v>
      </c>
    </row>
    <row r="42" spans="1:9">
      <c r="A42" s="403"/>
      <c r="B42" s="403"/>
      <c r="C42" s="403"/>
      <c r="D42" s="403"/>
      <c r="E42" s="403"/>
      <c r="F42" s="403" t="s">
        <v>25</v>
      </c>
      <c r="G42" s="403"/>
      <c r="H42" s="403"/>
      <c r="I42" s="403"/>
    </row>
    <row r="43" spans="1:9" ht="42.75">
      <c r="A43" s="403"/>
      <c r="B43" s="403"/>
      <c r="C43" s="404" t="s">
        <v>29</v>
      </c>
      <c r="D43" s="403"/>
      <c r="E43" s="403"/>
      <c r="F43" s="404" t="s">
        <v>233</v>
      </c>
      <c r="G43" s="405">
        <v>34491.4</v>
      </c>
      <c r="H43" s="405">
        <v>34491.4</v>
      </c>
      <c r="I43" s="405">
        <v>34491.4</v>
      </c>
    </row>
    <row r="44" spans="1:9">
      <c r="A44" s="403"/>
      <c r="B44" s="403"/>
      <c r="C44" s="403"/>
      <c r="D44" s="403"/>
      <c r="E44" s="403"/>
      <c r="F44" s="403" t="s">
        <v>25</v>
      </c>
      <c r="G44" s="403"/>
      <c r="H44" s="403"/>
      <c r="I44" s="403"/>
    </row>
    <row r="45" spans="1:9" ht="27">
      <c r="A45" s="403"/>
      <c r="B45" s="403"/>
      <c r="C45" s="403"/>
      <c r="D45" s="403" t="s">
        <v>234</v>
      </c>
      <c r="E45" s="403" t="s">
        <v>235</v>
      </c>
      <c r="F45" s="403" t="s">
        <v>236</v>
      </c>
      <c r="G45" s="406">
        <v>5119.8999999999996</v>
      </c>
      <c r="H45" s="406">
        <v>5119.8999999999996</v>
      </c>
      <c r="I45" s="406">
        <v>5119.8999999999996</v>
      </c>
    </row>
    <row r="46" spans="1:9" ht="27">
      <c r="A46" s="403"/>
      <c r="B46" s="403"/>
      <c r="C46" s="403"/>
      <c r="D46" s="403"/>
      <c r="E46" s="403"/>
      <c r="F46" s="403" t="s">
        <v>209</v>
      </c>
      <c r="G46" s="406">
        <v>5119.8999999999996</v>
      </c>
      <c r="H46" s="406">
        <v>5119.8999999999996</v>
      </c>
      <c r="I46" s="406">
        <v>5119.8999999999996</v>
      </c>
    </row>
    <row r="47" spans="1:9" ht="27">
      <c r="A47" s="403"/>
      <c r="B47" s="403"/>
      <c r="C47" s="403"/>
      <c r="D47" s="403" t="s">
        <v>234</v>
      </c>
      <c r="E47" s="403" t="s">
        <v>311</v>
      </c>
      <c r="F47" s="403" t="s">
        <v>639</v>
      </c>
      <c r="G47" s="406">
        <v>29371.5</v>
      </c>
      <c r="H47" s="406">
        <v>29371.5</v>
      </c>
      <c r="I47" s="406">
        <v>29371.5</v>
      </c>
    </row>
    <row r="48" spans="1:9" ht="27">
      <c r="A48" s="403"/>
      <c r="B48" s="403"/>
      <c r="C48" s="403"/>
      <c r="D48" s="403"/>
      <c r="E48" s="403"/>
      <c r="F48" s="403" t="s">
        <v>209</v>
      </c>
      <c r="G48" s="406">
        <v>29371.5</v>
      </c>
      <c r="H48" s="406">
        <v>29371.5</v>
      </c>
      <c r="I48" s="406">
        <v>29371.5</v>
      </c>
    </row>
    <row r="49" spans="1:9" ht="28.5">
      <c r="A49" s="404" t="s">
        <v>220</v>
      </c>
      <c r="B49" s="403"/>
      <c r="C49" s="403"/>
      <c r="D49" s="403"/>
      <c r="E49" s="403"/>
      <c r="F49" s="404" t="s">
        <v>237</v>
      </c>
      <c r="G49" s="405">
        <v>104402.5</v>
      </c>
      <c r="H49" s="405">
        <v>155634.79999999999</v>
      </c>
      <c r="I49" s="405">
        <v>235583.2</v>
      </c>
    </row>
    <row r="50" spans="1:9">
      <c r="A50" s="403"/>
      <c r="B50" s="403"/>
      <c r="C50" s="403"/>
      <c r="D50" s="403"/>
      <c r="E50" s="403"/>
      <c r="F50" s="403" t="s">
        <v>25</v>
      </c>
      <c r="G50" s="403"/>
      <c r="H50" s="403"/>
      <c r="I50" s="403"/>
    </row>
    <row r="51" spans="1:9" ht="14.25">
      <c r="A51" s="403"/>
      <c r="B51" s="404" t="s">
        <v>29</v>
      </c>
      <c r="C51" s="403"/>
      <c r="D51" s="403"/>
      <c r="E51" s="403"/>
      <c r="F51" s="404" t="s">
        <v>238</v>
      </c>
      <c r="G51" s="405">
        <v>61122.400000000001</v>
      </c>
      <c r="H51" s="405">
        <v>112354.7</v>
      </c>
      <c r="I51" s="405">
        <v>192303.1</v>
      </c>
    </row>
    <row r="52" spans="1:9">
      <c r="A52" s="403"/>
      <c r="B52" s="403"/>
      <c r="C52" s="403"/>
      <c r="D52" s="403"/>
      <c r="E52" s="403"/>
      <c r="F52" s="403" t="s">
        <v>25</v>
      </c>
      <c r="G52" s="403"/>
      <c r="H52" s="403"/>
      <c r="I52" s="403"/>
    </row>
    <row r="53" spans="1:9" ht="14.25">
      <c r="A53" s="403"/>
      <c r="B53" s="403"/>
      <c r="C53" s="404" t="s">
        <v>214</v>
      </c>
      <c r="D53" s="403"/>
      <c r="E53" s="403"/>
      <c r="F53" s="404" t="s">
        <v>239</v>
      </c>
      <c r="G53" s="405">
        <v>61122.400000000001</v>
      </c>
      <c r="H53" s="405">
        <v>112354.7</v>
      </c>
      <c r="I53" s="405">
        <v>192303.1</v>
      </c>
    </row>
    <row r="54" spans="1:9">
      <c r="A54" s="403"/>
      <c r="B54" s="403"/>
      <c r="C54" s="403"/>
      <c r="D54" s="403"/>
      <c r="E54" s="403"/>
      <c r="F54" s="403" t="s">
        <v>25</v>
      </c>
      <c r="G54" s="403"/>
      <c r="H54" s="403"/>
      <c r="I54" s="403"/>
    </row>
    <row r="55" spans="1:9" ht="27">
      <c r="A55" s="403"/>
      <c r="B55" s="403"/>
      <c r="C55" s="403"/>
      <c r="D55" s="403" t="s">
        <v>240</v>
      </c>
      <c r="E55" s="403" t="s">
        <v>241</v>
      </c>
      <c r="F55" s="403" t="s">
        <v>242</v>
      </c>
      <c r="G55" s="406">
        <v>61122.400000000001</v>
      </c>
      <c r="H55" s="406">
        <v>112354.7</v>
      </c>
      <c r="I55" s="406">
        <v>192303.1</v>
      </c>
    </row>
    <row r="56" spans="1:9">
      <c r="A56" s="403"/>
      <c r="B56" s="403"/>
      <c r="C56" s="403"/>
      <c r="D56" s="403"/>
      <c r="E56" s="403"/>
      <c r="F56" s="403" t="s">
        <v>243</v>
      </c>
      <c r="G56" s="406">
        <v>61122.400000000001</v>
      </c>
      <c r="H56" s="406">
        <v>112354.7</v>
      </c>
      <c r="I56" s="406">
        <v>192303.1</v>
      </c>
    </row>
    <row r="57" spans="1:9" ht="28.5">
      <c r="A57" s="403"/>
      <c r="B57" s="404" t="s">
        <v>220</v>
      </c>
      <c r="C57" s="403"/>
      <c r="D57" s="403"/>
      <c r="E57" s="403"/>
      <c r="F57" s="404" t="s">
        <v>244</v>
      </c>
      <c r="G57" s="405">
        <v>38400</v>
      </c>
      <c r="H57" s="405">
        <v>38400</v>
      </c>
      <c r="I57" s="405">
        <v>38400</v>
      </c>
    </row>
    <row r="58" spans="1:9">
      <c r="A58" s="403"/>
      <c r="B58" s="403"/>
      <c r="C58" s="403"/>
      <c r="D58" s="403"/>
      <c r="E58" s="403"/>
      <c r="F58" s="403" t="s">
        <v>25</v>
      </c>
      <c r="G58" s="403"/>
      <c r="H58" s="403"/>
      <c r="I58" s="403"/>
    </row>
    <row r="59" spans="1:9" ht="14.25">
      <c r="A59" s="403"/>
      <c r="B59" s="403"/>
      <c r="C59" s="404" t="s">
        <v>29</v>
      </c>
      <c r="D59" s="403"/>
      <c r="E59" s="403"/>
      <c r="F59" s="404" t="s">
        <v>245</v>
      </c>
      <c r="G59" s="405">
        <v>38400</v>
      </c>
      <c r="H59" s="405">
        <v>38400</v>
      </c>
      <c r="I59" s="405">
        <v>38400</v>
      </c>
    </row>
    <row r="60" spans="1:9">
      <c r="A60" s="403"/>
      <c r="B60" s="403"/>
      <c r="C60" s="403"/>
      <c r="D60" s="403"/>
      <c r="E60" s="403"/>
      <c r="F60" s="403" t="s">
        <v>25</v>
      </c>
      <c r="G60" s="403"/>
      <c r="H60" s="403"/>
      <c r="I60" s="403"/>
    </row>
    <row r="61" spans="1:9" ht="27">
      <c r="A61" s="403"/>
      <c r="B61" s="403"/>
      <c r="C61" s="403"/>
      <c r="D61" s="403" t="s">
        <v>246</v>
      </c>
      <c r="E61" s="403" t="s">
        <v>207</v>
      </c>
      <c r="F61" s="403" t="s">
        <v>247</v>
      </c>
      <c r="G61" s="406">
        <v>38400</v>
      </c>
      <c r="H61" s="406">
        <v>38400</v>
      </c>
      <c r="I61" s="406">
        <v>38400</v>
      </c>
    </row>
    <row r="62" spans="1:9">
      <c r="A62" s="403"/>
      <c r="B62" s="403"/>
      <c r="C62" s="403"/>
      <c r="D62" s="403"/>
      <c r="E62" s="403"/>
      <c r="F62" s="403" t="s">
        <v>248</v>
      </c>
      <c r="G62" s="406">
        <v>38400</v>
      </c>
      <c r="H62" s="406">
        <v>38400</v>
      </c>
      <c r="I62" s="406">
        <v>38400</v>
      </c>
    </row>
    <row r="63" spans="1:9" ht="14.25">
      <c r="A63" s="403"/>
      <c r="B63" s="404" t="s">
        <v>249</v>
      </c>
      <c r="C63" s="403"/>
      <c r="D63" s="403"/>
      <c r="E63" s="403"/>
      <c r="F63" s="404" t="s">
        <v>250</v>
      </c>
      <c r="G63" s="405">
        <v>4880.1000000000004</v>
      </c>
      <c r="H63" s="405">
        <v>4880.1000000000004</v>
      </c>
      <c r="I63" s="405">
        <v>4880.1000000000004</v>
      </c>
    </row>
    <row r="64" spans="1:9">
      <c r="A64" s="403"/>
      <c r="B64" s="403"/>
      <c r="C64" s="403"/>
      <c r="D64" s="403"/>
      <c r="E64" s="403"/>
      <c r="F64" s="403" t="s">
        <v>25</v>
      </c>
      <c r="G64" s="403"/>
      <c r="H64" s="403"/>
      <c r="I64" s="403"/>
    </row>
    <row r="65" spans="1:9" ht="14.25">
      <c r="A65" s="403"/>
      <c r="B65" s="403"/>
      <c r="C65" s="404" t="s">
        <v>29</v>
      </c>
      <c r="D65" s="403"/>
      <c r="E65" s="403"/>
      <c r="F65" s="404" t="s">
        <v>250</v>
      </c>
      <c r="G65" s="405">
        <v>4880.1000000000004</v>
      </c>
      <c r="H65" s="405">
        <v>4880.1000000000004</v>
      </c>
      <c r="I65" s="405">
        <v>4880.1000000000004</v>
      </c>
    </row>
    <row r="66" spans="1:9">
      <c r="A66" s="403"/>
      <c r="B66" s="403"/>
      <c r="C66" s="403"/>
      <c r="D66" s="403"/>
      <c r="E66" s="403"/>
      <c r="F66" s="403" t="s">
        <v>25</v>
      </c>
      <c r="G66" s="403"/>
      <c r="H66" s="403"/>
      <c r="I66" s="403"/>
    </row>
    <row r="67" spans="1:9" ht="27">
      <c r="A67" s="403"/>
      <c r="B67" s="403"/>
      <c r="C67" s="403"/>
      <c r="D67" s="403" t="s">
        <v>251</v>
      </c>
      <c r="E67" s="403" t="s">
        <v>217</v>
      </c>
      <c r="F67" s="403" t="s">
        <v>252</v>
      </c>
      <c r="G67" s="406">
        <v>4880.1000000000004</v>
      </c>
      <c r="H67" s="406">
        <v>4880.1000000000004</v>
      </c>
      <c r="I67" s="406">
        <v>4880.1000000000004</v>
      </c>
    </row>
    <row r="68" spans="1:9">
      <c r="A68" s="403"/>
      <c r="B68" s="403"/>
      <c r="C68" s="403"/>
      <c r="D68" s="403"/>
      <c r="E68" s="403"/>
      <c r="F68" s="403" t="s">
        <v>253</v>
      </c>
      <c r="G68" s="406">
        <v>4880.1000000000004</v>
      </c>
      <c r="H68" s="406">
        <v>4880.1000000000004</v>
      </c>
      <c r="I68" s="406">
        <v>4880.1000000000004</v>
      </c>
    </row>
    <row r="69" spans="1:9" ht="14.25">
      <c r="A69" s="404" t="s">
        <v>254</v>
      </c>
      <c r="B69" s="403"/>
      <c r="C69" s="403"/>
      <c r="D69" s="403"/>
      <c r="E69" s="403"/>
      <c r="F69" s="404" t="s">
        <v>255</v>
      </c>
      <c r="G69" s="405">
        <v>1401010.1</v>
      </c>
      <c r="H69" s="405">
        <v>1401010.1</v>
      </c>
      <c r="I69" s="405">
        <v>1401010.1</v>
      </c>
    </row>
    <row r="70" spans="1:9">
      <c r="A70" s="403"/>
      <c r="B70" s="403"/>
      <c r="C70" s="403"/>
      <c r="D70" s="403"/>
      <c r="E70" s="403"/>
      <c r="F70" s="403" t="s">
        <v>25</v>
      </c>
      <c r="G70" s="403"/>
      <c r="H70" s="403"/>
      <c r="I70" s="403"/>
    </row>
    <row r="71" spans="1:9" ht="42.75">
      <c r="A71" s="403"/>
      <c r="B71" s="404" t="s">
        <v>214</v>
      </c>
      <c r="C71" s="403"/>
      <c r="D71" s="403"/>
      <c r="E71" s="403"/>
      <c r="F71" s="404" t="s">
        <v>256</v>
      </c>
      <c r="G71" s="405">
        <v>15521.2</v>
      </c>
      <c r="H71" s="405">
        <v>15521.2</v>
      </c>
      <c r="I71" s="405">
        <v>15521.2</v>
      </c>
    </row>
    <row r="72" spans="1:9">
      <c r="A72" s="403"/>
      <c r="B72" s="403"/>
      <c r="C72" s="403"/>
      <c r="D72" s="403"/>
      <c r="E72" s="403"/>
      <c r="F72" s="403" t="s">
        <v>25</v>
      </c>
      <c r="G72" s="403"/>
      <c r="H72" s="403"/>
      <c r="I72" s="403"/>
    </row>
    <row r="73" spans="1:9" ht="14.25">
      <c r="A73" s="403"/>
      <c r="B73" s="403"/>
      <c r="C73" s="404" t="s">
        <v>254</v>
      </c>
      <c r="D73" s="403"/>
      <c r="E73" s="403"/>
      <c r="F73" s="404" t="s">
        <v>257</v>
      </c>
      <c r="G73" s="405">
        <v>15521.2</v>
      </c>
      <c r="H73" s="405">
        <v>15521.2</v>
      </c>
      <c r="I73" s="405">
        <v>15521.2</v>
      </c>
    </row>
    <row r="74" spans="1:9">
      <c r="A74" s="403"/>
      <c r="B74" s="403"/>
      <c r="C74" s="403"/>
      <c r="D74" s="403"/>
      <c r="E74" s="403"/>
      <c r="F74" s="403" t="s">
        <v>25</v>
      </c>
      <c r="G74" s="403"/>
      <c r="H74" s="403"/>
      <c r="I74" s="403"/>
    </row>
    <row r="75" spans="1:9">
      <c r="A75" s="403"/>
      <c r="B75" s="403"/>
      <c r="C75" s="403"/>
      <c r="D75" s="403" t="s">
        <v>258</v>
      </c>
      <c r="E75" s="403" t="s">
        <v>241</v>
      </c>
      <c r="F75" s="403" t="s">
        <v>259</v>
      </c>
      <c r="G75" s="406">
        <v>15521.2</v>
      </c>
      <c r="H75" s="406">
        <v>15521.2</v>
      </c>
      <c r="I75" s="406">
        <v>15521.2</v>
      </c>
    </row>
    <row r="76" spans="1:9" ht="27">
      <c r="A76" s="403"/>
      <c r="B76" s="403"/>
      <c r="C76" s="403"/>
      <c r="D76" s="403"/>
      <c r="E76" s="403"/>
      <c r="F76" s="403" t="s">
        <v>209</v>
      </c>
      <c r="G76" s="406">
        <v>15521.2</v>
      </c>
      <c r="H76" s="406">
        <v>15521.2</v>
      </c>
      <c r="I76" s="406">
        <v>15521.2</v>
      </c>
    </row>
    <row r="77" spans="1:9" ht="14.25">
      <c r="A77" s="403"/>
      <c r="B77" s="404" t="s">
        <v>249</v>
      </c>
      <c r="C77" s="403"/>
      <c r="D77" s="403"/>
      <c r="E77" s="403"/>
      <c r="F77" s="404" t="s">
        <v>260</v>
      </c>
      <c r="G77" s="405">
        <v>1385488.9</v>
      </c>
      <c r="H77" s="405">
        <v>1385488.9</v>
      </c>
      <c r="I77" s="405">
        <v>1385488.9</v>
      </c>
    </row>
    <row r="78" spans="1:9">
      <c r="A78" s="403"/>
      <c r="B78" s="403"/>
      <c r="C78" s="403"/>
      <c r="D78" s="403"/>
      <c r="E78" s="403"/>
      <c r="F78" s="403" t="s">
        <v>25</v>
      </c>
      <c r="G78" s="403"/>
      <c r="H78" s="403"/>
      <c r="I78" s="403"/>
    </row>
    <row r="79" spans="1:9" ht="14.25">
      <c r="A79" s="403"/>
      <c r="B79" s="403"/>
      <c r="C79" s="404" t="s">
        <v>29</v>
      </c>
      <c r="D79" s="403"/>
      <c r="E79" s="403"/>
      <c r="F79" s="404" t="s">
        <v>261</v>
      </c>
      <c r="G79" s="405">
        <v>1385488.9</v>
      </c>
      <c r="H79" s="405">
        <v>1385488.9</v>
      </c>
      <c r="I79" s="405">
        <v>1385488.9</v>
      </c>
    </row>
    <row r="80" spans="1:9">
      <c r="A80" s="403"/>
      <c r="B80" s="403"/>
      <c r="C80" s="403"/>
      <c r="D80" s="403"/>
      <c r="E80" s="403"/>
      <c r="F80" s="403" t="s">
        <v>25</v>
      </c>
      <c r="G80" s="403"/>
      <c r="H80" s="403"/>
      <c r="I80" s="403"/>
    </row>
    <row r="81" spans="1:9" ht="27">
      <c r="A81" s="403"/>
      <c r="B81" s="403"/>
      <c r="C81" s="403"/>
      <c r="D81" s="403" t="s">
        <v>262</v>
      </c>
      <c r="E81" s="403" t="s">
        <v>230</v>
      </c>
      <c r="F81" s="403" t="s">
        <v>263</v>
      </c>
      <c r="G81" s="406">
        <v>1279943.5</v>
      </c>
      <c r="H81" s="406">
        <v>1279943.5</v>
      </c>
      <c r="I81" s="406">
        <v>1279943.5</v>
      </c>
    </row>
    <row r="82" spans="1:9" ht="27">
      <c r="A82" s="403"/>
      <c r="B82" s="403"/>
      <c r="C82" s="403"/>
      <c r="D82" s="403"/>
      <c r="E82" s="403"/>
      <c r="F82" s="403" t="s">
        <v>209</v>
      </c>
      <c r="G82" s="406">
        <v>1279943.5</v>
      </c>
      <c r="H82" s="406">
        <v>1279943.5</v>
      </c>
      <c r="I82" s="406">
        <v>1279943.5</v>
      </c>
    </row>
    <row r="83" spans="1:9">
      <c r="A83" s="403"/>
      <c r="B83" s="403"/>
      <c r="C83" s="403"/>
      <c r="D83" s="403" t="s">
        <v>262</v>
      </c>
      <c r="E83" s="403" t="s">
        <v>264</v>
      </c>
      <c r="F83" s="403" t="s">
        <v>265</v>
      </c>
      <c r="G83" s="406">
        <v>39564.699999999997</v>
      </c>
      <c r="H83" s="406">
        <v>39564.699999999997</v>
      </c>
      <c r="I83" s="406">
        <v>39564.699999999997</v>
      </c>
    </row>
    <row r="84" spans="1:9" ht="27">
      <c r="A84" s="403"/>
      <c r="B84" s="403"/>
      <c r="C84" s="403"/>
      <c r="D84" s="403"/>
      <c r="E84" s="403"/>
      <c r="F84" s="403" t="s">
        <v>209</v>
      </c>
      <c r="G84" s="406">
        <v>39564.699999999997</v>
      </c>
      <c r="H84" s="406">
        <v>39564.699999999997</v>
      </c>
      <c r="I84" s="406">
        <v>39564.699999999997</v>
      </c>
    </row>
    <row r="85" spans="1:9" ht="40.5">
      <c r="A85" s="403"/>
      <c r="B85" s="403"/>
      <c r="C85" s="403"/>
      <c r="D85" s="403" t="s">
        <v>262</v>
      </c>
      <c r="E85" s="403" t="s">
        <v>266</v>
      </c>
      <c r="F85" s="403" t="s">
        <v>267</v>
      </c>
      <c r="G85" s="406">
        <v>65980.7</v>
      </c>
      <c r="H85" s="406">
        <v>65980.7</v>
      </c>
      <c r="I85" s="406">
        <v>65980.7</v>
      </c>
    </row>
    <row r="86" spans="1:9" ht="27">
      <c r="A86" s="403"/>
      <c r="B86" s="403"/>
      <c r="C86" s="403"/>
      <c r="D86" s="403"/>
      <c r="E86" s="403"/>
      <c r="F86" s="403" t="s">
        <v>209</v>
      </c>
      <c r="G86" s="406">
        <v>65980.7</v>
      </c>
      <c r="H86" s="406">
        <v>65980.7</v>
      </c>
      <c r="I86" s="406">
        <v>65980.7</v>
      </c>
    </row>
    <row r="87" spans="1:9" ht="14.25">
      <c r="A87" s="404" t="s">
        <v>249</v>
      </c>
      <c r="B87" s="403"/>
      <c r="C87" s="403"/>
      <c r="D87" s="403"/>
      <c r="E87" s="403"/>
      <c r="F87" s="404" t="s">
        <v>268</v>
      </c>
      <c r="G87" s="405">
        <v>298200</v>
      </c>
      <c r="H87" s="405">
        <v>298200</v>
      </c>
      <c r="I87" s="405">
        <v>298200</v>
      </c>
    </row>
    <row r="88" spans="1:9">
      <c r="A88" s="403"/>
      <c r="B88" s="403"/>
      <c r="C88" s="403"/>
      <c r="D88" s="403"/>
      <c r="E88" s="403"/>
      <c r="F88" s="403" t="s">
        <v>25</v>
      </c>
      <c r="G88" s="403"/>
      <c r="H88" s="403"/>
      <c r="I88" s="403"/>
    </row>
    <row r="89" spans="1:9" ht="28.5">
      <c r="A89" s="403"/>
      <c r="B89" s="404" t="s">
        <v>227</v>
      </c>
      <c r="C89" s="403"/>
      <c r="D89" s="403"/>
      <c r="E89" s="403"/>
      <c r="F89" s="404" t="s">
        <v>269</v>
      </c>
      <c r="G89" s="405">
        <v>298200</v>
      </c>
      <c r="H89" s="405">
        <v>298200</v>
      </c>
      <c r="I89" s="405">
        <v>298200</v>
      </c>
    </row>
    <row r="90" spans="1:9">
      <c r="A90" s="403"/>
      <c r="B90" s="403"/>
      <c r="C90" s="403"/>
      <c r="D90" s="403"/>
      <c r="E90" s="403"/>
      <c r="F90" s="403" t="s">
        <v>25</v>
      </c>
      <c r="G90" s="403"/>
      <c r="H90" s="403"/>
      <c r="I90" s="403"/>
    </row>
    <row r="91" spans="1:9" ht="28.5">
      <c r="A91" s="403"/>
      <c r="B91" s="403"/>
      <c r="C91" s="404" t="s">
        <v>29</v>
      </c>
      <c r="D91" s="403"/>
      <c r="E91" s="403"/>
      <c r="F91" s="404" t="s">
        <v>269</v>
      </c>
      <c r="G91" s="405">
        <v>298200</v>
      </c>
      <c r="H91" s="405">
        <v>298200</v>
      </c>
      <c r="I91" s="405">
        <v>298200</v>
      </c>
    </row>
    <row r="92" spans="1:9">
      <c r="A92" s="403"/>
      <c r="B92" s="403"/>
      <c r="C92" s="403"/>
      <c r="D92" s="403"/>
      <c r="E92" s="403"/>
      <c r="F92" s="403" t="s">
        <v>25</v>
      </c>
      <c r="G92" s="403"/>
      <c r="H92" s="403"/>
      <c r="I92" s="403"/>
    </row>
    <row r="93" spans="1:9" ht="54">
      <c r="A93" s="403"/>
      <c r="B93" s="403"/>
      <c r="C93" s="403"/>
      <c r="D93" s="403" t="s">
        <v>270</v>
      </c>
      <c r="E93" s="403" t="s">
        <v>271</v>
      </c>
      <c r="F93" s="403" t="s">
        <v>272</v>
      </c>
      <c r="G93" s="406">
        <v>298200</v>
      </c>
      <c r="H93" s="406">
        <v>298200</v>
      </c>
      <c r="I93" s="406">
        <v>298200</v>
      </c>
    </row>
    <row r="94" spans="1:9">
      <c r="A94" s="403"/>
      <c r="B94" s="403"/>
      <c r="C94" s="403"/>
      <c r="D94" s="403"/>
      <c r="E94" s="403"/>
      <c r="F94" s="403" t="s">
        <v>273</v>
      </c>
      <c r="G94" s="406">
        <v>298200</v>
      </c>
      <c r="H94" s="406">
        <v>298200</v>
      </c>
      <c r="I94" s="406">
        <v>298200</v>
      </c>
    </row>
    <row r="95" spans="1:9" ht="28.5">
      <c r="A95" s="404" t="s">
        <v>227</v>
      </c>
      <c r="B95" s="403"/>
      <c r="C95" s="403"/>
      <c r="D95" s="403"/>
      <c r="E95" s="403"/>
      <c r="F95" s="404" t="s">
        <v>274</v>
      </c>
      <c r="G95" s="405">
        <v>173142.6</v>
      </c>
      <c r="H95" s="405">
        <v>173142.6</v>
      </c>
      <c r="I95" s="405">
        <v>173142.6</v>
      </c>
    </row>
    <row r="96" spans="1:9">
      <c r="A96" s="403"/>
      <c r="B96" s="403"/>
      <c r="C96" s="403"/>
      <c r="D96" s="403"/>
      <c r="E96" s="403"/>
      <c r="F96" s="403" t="s">
        <v>25</v>
      </c>
      <c r="G96" s="403"/>
      <c r="H96" s="403"/>
      <c r="I96" s="403"/>
    </row>
    <row r="97" spans="1:9" ht="14.25">
      <c r="A97" s="403"/>
      <c r="B97" s="404" t="s">
        <v>29</v>
      </c>
      <c r="C97" s="403"/>
      <c r="D97" s="403"/>
      <c r="E97" s="403"/>
      <c r="F97" s="404" t="s">
        <v>275</v>
      </c>
      <c r="G97" s="405">
        <v>163869</v>
      </c>
      <c r="H97" s="405">
        <v>163869</v>
      </c>
      <c r="I97" s="405">
        <v>163869</v>
      </c>
    </row>
    <row r="98" spans="1:9">
      <c r="A98" s="403"/>
      <c r="B98" s="403"/>
      <c r="C98" s="403"/>
      <c r="D98" s="403"/>
      <c r="E98" s="403"/>
      <c r="F98" s="403" t="s">
        <v>25</v>
      </c>
      <c r="G98" s="403"/>
      <c r="H98" s="403"/>
      <c r="I98" s="403"/>
    </row>
    <row r="99" spans="1:9" ht="14.25">
      <c r="A99" s="403"/>
      <c r="B99" s="403"/>
      <c r="C99" s="404" t="s">
        <v>29</v>
      </c>
      <c r="D99" s="403"/>
      <c r="E99" s="403"/>
      <c r="F99" s="404" t="s">
        <v>275</v>
      </c>
      <c r="G99" s="405">
        <v>163869</v>
      </c>
      <c r="H99" s="405">
        <v>163869</v>
      </c>
      <c r="I99" s="405">
        <v>163869</v>
      </c>
    </row>
    <row r="100" spans="1:9">
      <c r="A100" s="403"/>
      <c r="B100" s="403"/>
      <c r="C100" s="403"/>
      <c r="D100" s="403"/>
      <c r="E100" s="403"/>
      <c r="F100" s="403" t="s">
        <v>25</v>
      </c>
      <c r="G100" s="403"/>
      <c r="H100" s="403"/>
      <c r="I100" s="403"/>
    </row>
    <row r="101" spans="1:9">
      <c r="A101" s="403"/>
      <c r="B101" s="403"/>
      <c r="C101" s="403"/>
      <c r="D101" s="403" t="s">
        <v>276</v>
      </c>
      <c r="E101" s="403" t="s">
        <v>230</v>
      </c>
      <c r="F101" s="403" t="s">
        <v>275</v>
      </c>
      <c r="G101" s="406">
        <v>163869</v>
      </c>
      <c r="H101" s="406">
        <v>163869</v>
      </c>
      <c r="I101" s="406">
        <v>163869</v>
      </c>
    </row>
    <row r="102" spans="1:9" ht="27">
      <c r="A102" s="403"/>
      <c r="B102" s="403"/>
      <c r="C102" s="403"/>
      <c r="D102" s="403"/>
      <c r="E102" s="403"/>
      <c r="F102" s="403" t="s">
        <v>277</v>
      </c>
      <c r="G102" s="406">
        <v>163869</v>
      </c>
      <c r="H102" s="406">
        <v>163869</v>
      </c>
      <c r="I102" s="406">
        <v>163869</v>
      </c>
    </row>
    <row r="103" spans="1:9" ht="14.25">
      <c r="A103" s="403"/>
      <c r="B103" s="404" t="s">
        <v>220</v>
      </c>
      <c r="C103" s="403"/>
      <c r="D103" s="403"/>
      <c r="E103" s="403"/>
      <c r="F103" s="404" t="s">
        <v>278</v>
      </c>
      <c r="G103" s="405">
        <v>9273.6</v>
      </c>
      <c r="H103" s="405">
        <v>9273.6</v>
      </c>
      <c r="I103" s="405">
        <v>9273.6</v>
      </c>
    </row>
    <row r="104" spans="1:9">
      <c r="A104" s="403"/>
      <c r="B104" s="403"/>
      <c r="C104" s="403"/>
      <c r="D104" s="403"/>
      <c r="E104" s="403"/>
      <c r="F104" s="403" t="s">
        <v>25</v>
      </c>
      <c r="G104" s="403"/>
      <c r="H104" s="403"/>
      <c r="I104" s="403"/>
    </row>
    <row r="105" spans="1:9" ht="14.25">
      <c r="A105" s="403"/>
      <c r="B105" s="403"/>
      <c r="C105" s="404" t="s">
        <v>29</v>
      </c>
      <c r="D105" s="403"/>
      <c r="E105" s="403"/>
      <c r="F105" s="404" t="s">
        <v>278</v>
      </c>
      <c r="G105" s="405">
        <v>9273.6</v>
      </c>
      <c r="H105" s="405">
        <v>9273.6</v>
      </c>
      <c r="I105" s="405">
        <v>9273.6</v>
      </c>
    </row>
    <row r="106" spans="1:9">
      <c r="A106" s="403"/>
      <c r="B106" s="403"/>
      <c r="C106" s="403"/>
      <c r="D106" s="403"/>
      <c r="E106" s="403"/>
      <c r="F106" s="403" t="s">
        <v>25</v>
      </c>
      <c r="G106" s="403"/>
      <c r="H106" s="403"/>
      <c r="I106" s="403"/>
    </row>
    <row r="107" spans="1:9" ht="27">
      <c r="A107" s="403"/>
      <c r="B107" s="403"/>
      <c r="C107" s="403"/>
      <c r="D107" s="403" t="s">
        <v>279</v>
      </c>
      <c r="E107" s="403" t="s">
        <v>280</v>
      </c>
      <c r="F107" s="403" t="s">
        <v>281</v>
      </c>
      <c r="G107" s="406">
        <v>9273.6</v>
      </c>
      <c r="H107" s="406">
        <v>9273.6</v>
      </c>
      <c r="I107" s="406">
        <v>9273.6</v>
      </c>
    </row>
    <row r="108" spans="1:9" ht="27">
      <c r="A108" s="403"/>
      <c r="B108" s="403"/>
      <c r="C108" s="403"/>
      <c r="D108" s="403"/>
      <c r="E108" s="403"/>
      <c r="F108" s="403" t="s">
        <v>209</v>
      </c>
      <c r="G108" s="406">
        <v>9273.6</v>
      </c>
      <c r="H108" s="406">
        <v>9273.6</v>
      </c>
      <c r="I108" s="406">
        <v>9273.6</v>
      </c>
    </row>
    <row r="109" spans="1:9" ht="14.25">
      <c r="A109" s="404" t="s">
        <v>282</v>
      </c>
      <c r="B109" s="403"/>
      <c r="C109" s="403"/>
      <c r="D109" s="403"/>
      <c r="E109" s="403"/>
      <c r="F109" s="404" t="s">
        <v>283</v>
      </c>
      <c r="G109" s="405">
        <v>160691</v>
      </c>
      <c r="H109" s="405">
        <v>160691</v>
      </c>
      <c r="I109" s="405">
        <v>160691</v>
      </c>
    </row>
    <row r="110" spans="1:9">
      <c r="A110" s="403"/>
      <c r="B110" s="403"/>
      <c r="C110" s="403"/>
      <c r="D110" s="403"/>
      <c r="E110" s="403"/>
      <c r="F110" s="403" t="s">
        <v>25</v>
      </c>
      <c r="G110" s="403"/>
      <c r="H110" s="403"/>
      <c r="I110" s="403"/>
    </row>
    <row r="111" spans="1:9" ht="28.5">
      <c r="A111" s="403"/>
      <c r="B111" s="404" t="s">
        <v>227</v>
      </c>
      <c r="C111" s="403"/>
      <c r="D111" s="403"/>
      <c r="E111" s="403"/>
      <c r="F111" s="404" t="s">
        <v>284</v>
      </c>
      <c r="G111" s="405">
        <v>160691</v>
      </c>
      <c r="H111" s="405">
        <v>160691</v>
      </c>
      <c r="I111" s="405">
        <v>160691</v>
      </c>
    </row>
    <row r="112" spans="1:9">
      <c r="A112" s="403"/>
      <c r="B112" s="403"/>
      <c r="C112" s="403"/>
      <c r="D112" s="403"/>
      <c r="E112" s="403"/>
      <c r="F112" s="403" t="s">
        <v>25</v>
      </c>
      <c r="G112" s="403"/>
      <c r="H112" s="403"/>
      <c r="I112" s="403"/>
    </row>
    <row r="113" spans="1:9" ht="28.5">
      <c r="A113" s="403"/>
      <c r="B113" s="403"/>
      <c r="C113" s="404" t="s">
        <v>214</v>
      </c>
      <c r="D113" s="403"/>
      <c r="E113" s="403"/>
      <c r="F113" s="404" t="s">
        <v>284</v>
      </c>
      <c r="G113" s="405">
        <v>160691</v>
      </c>
      <c r="H113" s="405">
        <v>160691</v>
      </c>
      <c r="I113" s="405">
        <v>160691</v>
      </c>
    </row>
    <row r="114" spans="1:9">
      <c r="A114" s="403"/>
      <c r="B114" s="403"/>
      <c r="C114" s="403"/>
      <c r="D114" s="403"/>
      <c r="E114" s="403"/>
      <c r="F114" s="403" t="s">
        <v>25</v>
      </c>
      <c r="G114" s="403"/>
      <c r="H114" s="403"/>
      <c r="I114" s="403"/>
    </row>
    <row r="115" spans="1:9" ht="27">
      <c r="A115" s="403"/>
      <c r="B115" s="403"/>
      <c r="C115" s="403"/>
      <c r="D115" s="403" t="s">
        <v>285</v>
      </c>
      <c r="E115" s="403" t="s">
        <v>217</v>
      </c>
      <c r="F115" s="403" t="s">
        <v>287</v>
      </c>
      <c r="G115" s="406">
        <v>160691</v>
      </c>
      <c r="H115" s="406">
        <v>160691</v>
      </c>
      <c r="I115" s="406">
        <v>160691</v>
      </c>
    </row>
    <row r="116" spans="1:9">
      <c r="A116" s="403"/>
      <c r="B116" s="403"/>
      <c r="C116" s="403"/>
      <c r="D116" s="403"/>
      <c r="E116" s="403"/>
      <c r="F116" s="403" t="s">
        <v>286</v>
      </c>
      <c r="G116" s="406">
        <v>160691</v>
      </c>
      <c r="H116" s="406">
        <v>160691</v>
      </c>
      <c r="I116" s="406">
        <v>160691</v>
      </c>
    </row>
    <row r="117" spans="1:9" ht="14.25">
      <c r="A117" s="404" t="s">
        <v>232</v>
      </c>
      <c r="B117" s="403"/>
      <c r="C117" s="403"/>
      <c r="D117" s="403"/>
      <c r="E117" s="403"/>
      <c r="F117" s="404" t="s">
        <v>288</v>
      </c>
      <c r="G117" s="405">
        <v>37694.9</v>
      </c>
      <c r="H117" s="405">
        <v>37694.9</v>
      </c>
      <c r="I117" s="405">
        <v>37694.9</v>
      </c>
    </row>
    <row r="118" spans="1:9">
      <c r="A118" s="403"/>
      <c r="B118" s="403"/>
      <c r="C118" s="403"/>
      <c r="D118" s="403"/>
      <c r="E118" s="403"/>
      <c r="F118" s="403" t="s">
        <v>25</v>
      </c>
      <c r="G118" s="403"/>
      <c r="H118" s="403"/>
      <c r="I118" s="403"/>
    </row>
    <row r="119" spans="1:9" ht="14.25">
      <c r="A119" s="403"/>
      <c r="B119" s="404" t="s">
        <v>29</v>
      </c>
      <c r="C119" s="403"/>
      <c r="D119" s="403"/>
      <c r="E119" s="403"/>
      <c r="F119" s="404" t="s">
        <v>289</v>
      </c>
      <c r="G119" s="405">
        <v>18250.8</v>
      </c>
      <c r="H119" s="405">
        <v>18250.8</v>
      </c>
      <c r="I119" s="405">
        <v>18250.8</v>
      </c>
    </row>
    <row r="120" spans="1:9">
      <c r="A120" s="403"/>
      <c r="B120" s="403"/>
      <c r="C120" s="403"/>
      <c r="D120" s="403"/>
      <c r="E120" s="403"/>
      <c r="F120" s="403" t="s">
        <v>25</v>
      </c>
      <c r="G120" s="403"/>
      <c r="H120" s="403"/>
      <c r="I120" s="403"/>
    </row>
    <row r="121" spans="1:9" ht="14.25">
      <c r="A121" s="403"/>
      <c r="B121" s="403"/>
      <c r="C121" s="404" t="s">
        <v>29</v>
      </c>
      <c r="D121" s="403"/>
      <c r="E121" s="403"/>
      <c r="F121" s="404" t="s">
        <v>289</v>
      </c>
      <c r="G121" s="405">
        <v>18250.8</v>
      </c>
      <c r="H121" s="405">
        <v>18250.8</v>
      </c>
      <c r="I121" s="405">
        <v>18250.8</v>
      </c>
    </row>
    <row r="122" spans="1:9">
      <c r="A122" s="403"/>
      <c r="B122" s="403"/>
      <c r="C122" s="403"/>
      <c r="D122" s="403"/>
      <c r="E122" s="403"/>
      <c r="F122" s="403" t="s">
        <v>25</v>
      </c>
      <c r="G122" s="403"/>
      <c r="H122" s="403"/>
      <c r="I122" s="403"/>
    </row>
    <row r="123" spans="1:9" ht="40.5">
      <c r="A123" s="403"/>
      <c r="B123" s="403"/>
      <c r="C123" s="403"/>
      <c r="D123" s="403" t="s">
        <v>290</v>
      </c>
      <c r="E123" s="403" t="s">
        <v>291</v>
      </c>
      <c r="F123" s="403" t="s">
        <v>292</v>
      </c>
      <c r="G123" s="406">
        <v>18250.8</v>
      </c>
      <c r="H123" s="406">
        <v>18250.8</v>
      </c>
      <c r="I123" s="406">
        <v>18250.8</v>
      </c>
    </row>
    <row r="124" spans="1:9" ht="27">
      <c r="A124" s="403"/>
      <c r="B124" s="403"/>
      <c r="C124" s="403"/>
      <c r="D124" s="403"/>
      <c r="E124" s="403"/>
      <c r="F124" s="403" t="s">
        <v>209</v>
      </c>
      <c r="G124" s="406">
        <v>18250.8</v>
      </c>
      <c r="H124" s="406">
        <v>18250.8</v>
      </c>
      <c r="I124" s="406">
        <v>18250.8</v>
      </c>
    </row>
    <row r="125" spans="1:9" ht="14.25">
      <c r="A125" s="403"/>
      <c r="B125" s="404" t="s">
        <v>214</v>
      </c>
      <c r="C125" s="403"/>
      <c r="D125" s="403"/>
      <c r="E125" s="403"/>
      <c r="F125" s="404" t="s">
        <v>293</v>
      </c>
      <c r="G125" s="405">
        <v>19444.099999999999</v>
      </c>
      <c r="H125" s="405">
        <v>19444.099999999999</v>
      </c>
      <c r="I125" s="405">
        <v>19444.099999999999</v>
      </c>
    </row>
    <row r="126" spans="1:9">
      <c r="A126" s="403"/>
      <c r="B126" s="403"/>
      <c r="C126" s="403"/>
      <c r="D126" s="403"/>
      <c r="E126" s="403"/>
      <c r="F126" s="403" t="s">
        <v>25</v>
      </c>
      <c r="G126" s="403"/>
      <c r="H126" s="403"/>
      <c r="I126" s="403"/>
    </row>
    <row r="127" spans="1:9" ht="14.25">
      <c r="A127" s="403"/>
      <c r="B127" s="403"/>
      <c r="C127" s="404" t="s">
        <v>214</v>
      </c>
      <c r="D127" s="403"/>
      <c r="E127" s="403"/>
      <c r="F127" s="404" t="s">
        <v>294</v>
      </c>
      <c r="G127" s="405">
        <v>1063.7</v>
      </c>
      <c r="H127" s="405">
        <v>1063.7</v>
      </c>
      <c r="I127" s="405">
        <v>1063.7</v>
      </c>
    </row>
    <row r="128" spans="1:9">
      <c r="A128" s="403"/>
      <c r="B128" s="403"/>
      <c r="C128" s="403"/>
      <c r="D128" s="403"/>
      <c r="E128" s="403"/>
      <c r="F128" s="403" t="s">
        <v>25</v>
      </c>
      <c r="G128" s="403"/>
      <c r="H128" s="403"/>
      <c r="I128" s="403"/>
    </row>
    <row r="129" spans="1:9" ht="40.5">
      <c r="A129" s="403"/>
      <c r="B129" s="403"/>
      <c r="C129" s="403"/>
      <c r="D129" s="403" t="s">
        <v>295</v>
      </c>
      <c r="E129" s="403" t="s">
        <v>296</v>
      </c>
      <c r="F129" s="403" t="s">
        <v>297</v>
      </c>
      <c r="G129" s="406">
        <v>1063.7</v>
      </c>
      <c r="H129" s="406">
        <v>1063.7</v>
      </c>
      <c r="I129" s="406">
        <v>1063.7</v>
      </c>
    </row>
    <row r="130" spans="1:9" ht="27">
      <c r="A130" s="403"/>
      <c r="B130" s="403"/>
      <c r="C130" s="403"/>
      <c r="D130" s="403"/>
      <c r="E130" s="403"/>
      <c r="F130" s="403" t="s">
        <v>298</v>
      </c>
      <c r="G130" s="406">
        <v>1063.7</v>
      </c>
      <c r="H130" s="406">
        <v>1063.7</v>
      </c>
      <c r="I130" s="406">
        <v>1063.7</v>
      </c>
    </row>
    <row r="131" spans="1:9" ht="14.25">
      <c r="A131" s="403"/>
      <c r="B131" s="403"/>
      <c r="C131" s="404" t="s">
        <v>249</v>
      </c>
      <c r="D131" s="403"/>
      <c r="E131" s="403"/>
      <c r="F131" s="404" t="s">
        <v>299</v>
      </c>
      <c r="G131" s="405">
        <v>3908.8</v>
      </c>
      <c r="H131" s="405">
        <v>3908.8</v>
      </c>
      <c r="I131" s="405">
        <v>3908.8</v>
      </c>
    </row>
    <row r="132" spans="1:9">
      <c r="A132" s="403"/>
      <c r="B132" s="403"/>
      <c r="C132" s="403"/>
      <c r="D132" s="403"/>
      <c r="E132" s="403"/>
      <c r="F132" s="403" t="s">
        <v>25</v>
      </c>
      <c r="G132" s="403"/>
      <c r="H132" s="403"/>
      <c r="I132" s="403"/>
    </row>
    <row r="133" spans="1:9" ht="27">
      <c r="A133" s="403"/>
      <c r="B133" s="403"/>
      <c r="C133" s="403"/>
      <c r="D133" s="403" t="s">
        <v>300</v>
      </c>
      <c r="E133" s="403" t="s">
        <v>301</v>
      </c>
      <c r="F133" s="403" t="s">
        <v>302</v>
      </c>
      <c r="G133" s="406">
        <v>3908.8</v>
      </c>
      <c r="H133" s="406">
        <v>3908.8</v>
      </c>
      <c r="I133" s="406">
        <v>3908.8</v>
      </c>
    </row>
    <row r="134" spans="1:9" ht="27">
      <c r="A134" s="403"/>
      <c r="B134" s="403"/>
      <c r="C134" s="403"/>
      <c r="D134" s="403"/>
      <c r="E134" s="403"/>
      <c r="F134" s="403" t="s">
        <v>298</v>
      </c>
      <c r="G134" s="406">
        <v>3908.8</v>
      </c>
      <c r="H134" s="406">
        <v>3908.8</v>
      </c>
      <c r="I134" s="406">
        <v>3908.8</v>
      </c>
    </row>
    <row r="135" spans="1:9" ht="28.5">
      <c r="A135" s="403"/>
      <c r="B135" s="403"/>
      <c r="C135" s="404" t="s">
        <v>282</v>
      </c>
      <c r="D135" s="403"/>
      <c r="E135" s="403"/>
      <c r="F135" s="404" t="s">
        <v>303</v>
      </c>
      <c r="G135" s="405">
        <v>14471.6</v>
      </c>
      <c r="H135" s="405">
        <v>14471.6</v>
      </c>
      <c r="I135" s="405">
        <v>14471.6</v>
      </c>
    </row>
    <row r="136" spans="1:9">
      <c r="A136" s="403"/>
      <c r="B136" s="403"/>
      <c r="C136" s="403"/>
      <c r="D136" s="403"/>
      <c r="E136" s="403"/>
      <c r="F136" s="403" t="s">
        <v>25</v>
      </c>
      <c r="G136" s="403"/>
      <c r="H136" s="403"/>
      <c r="I136" s="403"/>
    </row>
    <row r="137" spans="1:9" ht="27">
      <c r="A137" s="403"/>
      <c r="B137" s="403"/>
      <c r="C137" s="403"/>
      <c r="D137" s="403" t="s">
        <v>295</v>
      </c>
      <c r="E137" s="403" t="s">
        <v>230</v>
      </c>
      <c r="F137" s="403" t="s">
        <v>304</v>
      </c>
      <c r="G137" s="406">
        <v>14471.6</v>
      </c>
      <c r="H137" s="406">
        <v>14471.6</v>
      </c>
      <c r="I137" s="406">
        <v>14471.6</v>
      </c>
    </row>
    <row r="138" spans="1:9" ht="27">
      <c r="A138" s="403"/>
      <c r="B138" s="403"/>
      <c r="C138" s="403"/>
      <c r="D138" s="403"/>
      <c r="E138" s="403"/>
      <c r="F138" s="403" t="s">
        <v>298</v>
      </c>
      <c r="G138" s="406">
        <v>14471.6</v>
      </c>
      <c r="H138" s="406">
        <v>14471.6</v>
      </c>
      <c r="I138" s="406">
        <v>14471.6</v>
      </c>
    </row>
    <row r="139" spans="1:9" ht="14.25">
      <c r="A139" s="404" t="s">
        <v>305</v>
      </c>
      <c r="B139" s="403"/>
      <c r="C139" s="403"/>
      <c r="D139" s="403"/>
      <c r="E139" s="403"/>
      <c r="F139" s="404" t="s">
        <v>306</v>
      </c>
      <c r="G139" s="405">
        <v>14201.4</v>
      </c>
      <c r="H139" s="405">
        <v>14201.4</v>
      </c>
      <c r="I139" s="405">
        <v>14201.4</v>
      </c>
    </row>
    <row r="140" spans="1:9">
      <c r="A140" s="403"/>
      <c r="B140" s="403"/>
      <c r="C140" s="403"/>
      <c r="D140" s="403"/>
      <c r="E140" s="403"/>
      <c r="F140" s="403" t="s">
        <v>25</v>
      </c>
      <c r="G140" s="403"/>
      <c r="H140" s="403"/>
      <c r="I140" s="403"/>
    </row>
    <row r="141" spans="1:9" ht="28.5">
      <c r="A141" s="403"/>
      <c r="B141" s="404" t="s">
        <v>29</v>
      </c>
      <c r="C141" s="403"/>
      <c r="D141" s="403"/>
      <c r="E141" s="403"/>
      <c r="F141" s="404" t="s">
        <v>307</v>
      </c>
      <c r="G141" s="405">
        <v>13912.5</v>
      </c>
      <c r="H141" s="405">
        <v>13912.5</v>
      </c>
      <c r="I141" s="405">
        <v>13912.5</v>
      </c>
    </row>
    <row r="142" spans="1:9">
      <c r="A142" s="403"/>
      <c r="B142" s="403"/>
      <c r="C142" s="403"/>
      <c r="D142" s="403"/>
      <c r="E142" s="403"/>
      <c r="F142" s="403" t="s">
        <v>25</v>
      </c>
      <c r="G142" s="403"/>
      <c r="H142" s="403"/>
      <c r="I142" s="403"/>
    </row>
    <row r="143" spans="1:9" ht="14.25">
      <c r="A143" s="403"/>
      <c r="B143" s="403"/>
      <c r="C143" s="404" t="s">
        <v>29</v>
      </c>
      <c r="D143" s="403"/>
      <c r="E143" s="403"/>
      <c r="F143" s="404" t="s">
        <v>308</v>
      </c>
      <c r="G143" s="405">
        <v>13912.5</v>
      </c>
      <c r="H143" s="405">
        <v>13912.5</v>
      </c>
      <c r="I143" s="405">
        <v>13912.5</v>
      </c>
    </row>
    <row r="144" spans="1:9">
      <c r="A144" s="403"/>
      <c r="B144" s="403"/>
      <c r="C144" s="403"/>
      <c r="D144" s="403"/>
      <c r="E144" s="403"/>
      <c r="F144" s="403" t="s">
        <v>25</v>
      </c>
      <c r="G144" s="403"/>
      <c r="H144" s="403"/>
      <c r="I144" s="403"/>
    </row>
    <row r="145" spans="1:9" ht="40.5">
      <c r="A145" s="403"/>
      <c r="B145" s="403"/>
      <c r="C145" s="403"/>
      <c r="D145" s="403" t="s">
        <v>290</v>
      </c>
      <c r="E145" s="403" t="s">
        <v>309</v>
      </c>
      <c r="F145" s="403" t="s">
        <v>310</v>
      </c>
      <c r="G145" s="406">
        <v>13912.5</v>
      </c>
      <c r="H145" s="406">
        <v>13912.5</v>
      </c>
      <c r="I145" s="406">
        <v>13912.5</v>
      </c>
    </row>
    <row r="146" spans="1:9" ht="27">
      <c r="A146" s="403"/>
      <c r="B146" s="403"/>
      <c r="C146" s="403"/>
      <c r="D146" s="403"/>
      <c r="E146" s="403"/>
      <c r="F146" s="403" t="s">
        <v>209</v>
      </c>
      <c r="G146" s="406">
        <v>13912.5</v>
      </c>
      <c r="H146" s="406">
        <v>13912.5</v>
      </c>
      <c r="I146" s="406">
        <v>13912.5</v>
      </c>
    </row>
    <row r="147" spans="1:9" ht="28.5">
      <c r="A147" s="403"/>
      <c r="B147" s="404" t="s">
        <v>227</v>
      </c>
      <c r="C147" s="403"/>
      <c r="D147" s="403"/>
      <c r="E147" s="403"/>
      <c r="F147" s="404" t="s">
        <v>312</v>
      </c>
      <c r="G147" s="405">
        <v>288.89999999999998</v>
      </c>
      <c r="H147" s="405">
        <v>288.89999999999998</v>
      </c>
      <c r="I147" s="405">
        <v>288.89999999999998</v>
      </c>
    </row>
    <row r="148" spans="1:9">
      <c r="A148" s="403"/>
      <c r="B148" s="403"/>
      <c r="C148" s="403"/>
      <c r="D148" s="403"/>
      <c r="E148" s="403"/>
      <c r="F148" s="403" t="s">
        <v>25</v>
      </c>
      <c r="G148" s="403"/>
      <c r="H148" s="403"/>
      <c r="I148" s="403"/>
    </row>
    <row r="149" spans="1:9" ht="28.5">
      <c r="A149" s="403"/>
      <c r="B149" s="403"/>
      <c r="C149" s="404" t="s">
        <v>29</v>
      </c>
      <c r="D149" s="403"/>
      <c r="E149" s="403"/>
      <c r="F149" s="404" t="s">
        <v>312</v>
      </c>
      <c r="G149" s="405">
        <v>288.89999999999998</v>
      </c>
      <c r="H149" s="405">
        <v>288.89999999999998</v>
      </c>
      <c r="I149" s="405">
        <v>288.89999999999998</v>
      </c>
    </row>
    <row r="150" spans="1:9">
      <c r="A150" s="403"/>
      <c r="B150" s="403"/>
      <c r="C150" s="403"/>
      <c r="D150" s="403"/>
      <c r="E150" s="403"/>
      <c r="F150" s="403" t="s">
        <v>25</v>
      </c>
      <c r="G150" s="403"/>
      <c r="H150" s="403"/>
      <c r="I150" s="403"/>
    </row>
    <row r="151" spans="1:9" ht="40.5">
      <c r="A151" s="403"/>
      <c r="B151" s="403"/>
      <c r="C151" s="403"/>
      <c r="D151" s="403" t="s">
        <v>313</v>
      </c>
      <c r="E151" s="403" t="s">
        <v>311</v>
      </c>
      <c r="F151" s="403" t="s">
        <v>314</v>
      </c>
      <c r="G151" s="406">
        <v>288.89999999999998</v>
      </c>
      <c r="H151" s="406">
        <v>288.89999999999998</v>
      </c>
      <c r="I151" s="406">
        <v>288.89999999999998</v>
      </c>
    </row>
    <row r="152" spans="1:9" ht="27">
      <c r="A152" s="403"/>
      <c r="B152" s="403"/>
      <c r="C152" s="403"/>
      <c r="D152" s="403"/>
      <c r="E152" s="403"/>
      <c r="F152" s="403" t="s">
        <v>298</v>
      </c>
      <c r="G152" s="406">
        <v>288.89999999999998</v>
      </c>
      <c r="H152" s="406">
        <v>288.89999999999998</v>
      </c>
      <c r="I152" s="406">
        <v>288.89999999999998</v>
      </c>
    </row>
    <row r="153" spans="1:9" ht="14.25">
      <c r="A153" s="404" t="s">
        <v>315</v>
      </c>
      <c r="B153" s="403"/>
      <c r="C153" s="403"/>
      <c r="D153" s="403"/>
      <c r="E153" s="403"/>
      <c r="F153" s="404" t="s">
        <v>316</v>
      </c>
      <c r="G153" s="405">
        <v>69511.3</v>
      </c>
      <c r="H153" s="405">
        <v>69511.3</v>
      </c>
      <c r="I153" s="405">
        <v>69511.3</v>
      </c>
    </row>
    <row r="154" spans="1:9">
      <c r="A154" s="403"/>
      <c r="B154" s="403"/>
      <c r="C154" s="403"/>
      <c r="D154" s="403"/>
      <c r="E154" s="403"/>
      <c r="F154" s="403" t="s">
        <v>25</v>
      </c>
      <c r="G154" s="403"/>
      <c r="H154" s="403"/>
      <c r="I154" s="403"/>
    </row>
    <row r="155" spans="1:9" ht="14.25">
      <c r="A155" s="403"/>
      <c r="B155" s="404" t="s">
        <v>214</v>
      </c>
      <c r="C155" s="403"/>
      <c r="D155" s="403"/>
      <c r="E155" s="403"/>
      <c r="F155" s="404" t="s">
        <v>317</v>
      </c>
      <c r="G155" s="405">
        <v>69511.3</v>
      </c>
      <c r="H155" s="405">
        <v>69511.3</v>
      </c>
      <c r="I155" s="405">
        <v>69511.3</v>
      </c>
    </row>
    <row r="156" spans="1:9">
      <c r="A156" s="403"/>
      <c r="B156" s="403"/>
      <c r="C156" s="403"/>
      <c r="D156" s="403"/>
      <c r="E156" s="403"/>
      <c r="F156" s="403" t="s">
        <v>25</v>
      </c>
      <c r="G156" s="403"/>
      <c r="H156" s="403"/>
      <c r="I156" s="403"/>
    </row>
    <row r="157" spans="1:9" ht="14.25">
      <c r="A157" s="403"/>
      <c r="B157" s="403"/>
      <c r="C157" s="404" t="s">
        <v>29</v>
      </c>
      <c r="D157" s="403"/>
      <c r="E157" s="403"/>
      <c r="F157" s="404" t="s">
        <v>317</v>
      </c>
      <c r="G157" s="405">
        <v>69511.3</v>
      </c>
      <c r="H157" s="405">
        <v>69511.3</v>
      </c>
      <c r="I157" s="405">
        <v>69511.3</v>
      </c>
    </row>
    <row r="158" spans="1:9">
      <c r="A158" s="403"/>
      <c r="B158" s="403"/>
      <c r="C158" s="403"/>
      <c r="D158" s="403"/>
      <c r="E158" s="403"/>
      <c r="F158" s="403" t="s">
        <v>25</v>
      </c>
      <c r="G158" s="403"/>
      <c r="H158" s="403"/>
      <c r="I158" s="403"/>
    </row>
    <row r="159" spans="1:9" ht="54">
      <c r="A159" s="403"/>
      <c r="B159" s="403"/>
      <c r="C159" s="403"/>
      <c r="D159" s="403" t="s">
        <v>318</v>
      </c>
      <c r="E159" s="403" t="s">
        <v>301</v>
      </c>
      <c r="F159" s="403" t="s">
        <v>319</v>
      </c>
      <c r="G159" s="406">
        <v>69511.3</v>
      </c>
      <c r="H159" s="406">
        <v>69511.3</v>
      </c>
      <c r="I159" s="406">
        <v>69511.3</v>
      </c>
    </row>
    <row r="160" spans="1:9" ht="27">
      <c r="A160" s="403"/>
      <c r="B160" s="403"/>
      <c r="C160" s="403"/>
      <c r="D160" s="403"/>
      <c r="E160" s="403"/>
      <c r="F160" s="403" t="s">
        <v>277</v>
      </c>
      <c r="G160" s="406">
        <v>69511.3</v>
      </c>
      <c r="H160" s="406">
        <v>69511.3</v>
      </c>
      <c r="I160" s="406">
        <v>69511.3</v>
      </c>
    </row>
  </sheetData>
  <mergeCells count="8">
    <mergeCell ref="H3:I3"/>
    <mergeCell ref="H4:I4"/>
    <mergeCell ref="A6:I6"/>
    <mergeCell ref="H8:I8"/>
    <mergeCell ref="A9:C9"/>
    <mergeCell ref="D9:E9"/>
    <mergeCell ref="F9:F10"/>
    <mergeCell ref="G9:I9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0"/>
  <sheetViews>
    <sheetView workbookViewId="0">
      <selection activeCell="D11" sqref="D11"/>
    </sheetView>
  </sheetViews>
  <sheetFormatPr defaultRowHeight="13.5"/>
  <cols>
    <col min="1" max="1" width="10.85546875" style="279" customWidth="1"/>
    <col min="2" max="2" width="12" style="279" customWidth="1"/>
    <col min="3" max="3" width="46" style="2" customWidth="1"/>
    <col min="4" max="5" width="15.28515625" style="2" customWidth="1"/>
    <col min="6" max="6" width="17.7109375" style="2" customWidth="1"/>
    <col min="7" max="7" width="9.140625" style="2"/>
    <col min="8" max="8" width="10.7109375" style="2" bestFit="1" customWidth="1"/>
    <col min="9" max="9" width="11.42578125" style="2" bestFit="1" customWidth="1"/>
    <col min="10" max="10" width="11.140625" style="2" bestFit="1" customWidth="1"/>
    <col min="11" max="16384" width="9.140625" style="2"/>
  </cols>
  <sheetData>
    <row r="1" spans="1:9" s="1" customFormat="1">
      <c r="A1" s="278"/>
      <c r="B1" s="278"/>
      <c r="D1" s="3"/>
      <c r="F1" s="191" t="s">
        <v>382</v>
      </c>
    </row>
    <row r="2" spans="1:9" s="1" customFormat="1">
      <c r="A2" s="278"/>
      <c r="B2" s="278"/>
      <c r="D2" s="3"/>
      <c r="F2" s="191"/>
    </row>
    <row r="3" spans="1:9" s="1" customFormat="1">
      <c r="A3" s="278"/>
      <c r="B3" s="278"/>
      <c r="D3" s="3"/>
      <c r="E3" s="474" t="s">
        <v>809</v>
      </c>
      <c r="F3" s="474"/>
    </row>
    <row r="4" spans="1:9" s="1" customFormat="1">
      <c r="A4" s="278"/>
      <c r="B4" s="278"/>
      <c r="D4" s="3"/>
      <c r="E4" s="474" t="s">
        <v>810</v>
      </c>
      <c r="F4" s="474"/>
    </row>
    <row r="5" spans="1:9" s="1" customFormat="1" ht="15.75" customHeight="1">
      <c r="A5" s="278"/>
      <c r="B5" s="278"/>
      <c r="D5" s="4"/>
      <c r="E5" s="4"/>
      <c r="F5" s="4"/>
      <c r="G5" s="4"/>
    </row>
    <row r="6" spans="1:9" s="1" customFormat="1" ht="48" customHeight="1">
      <c r="A6" s="480" t="s">
        <v>371</v>
      </c>
      <c r="B6" s="480"/>
      <c r="C6" s="480"/>
      <c r="D6" s="480"/>
      <c r="E6" s="480"/>
      <c r="F6" s="480"/>
      <c r="G6" s="190"/>
      <c r="H6" s="190"/>
      <c r="I6" s="190"/>
    </row>
    <row r="7" spans="1:9" ht="21.75" customHeight="1">
      <c r="E7" s="484" t="s">
        <v>320</v>
      </c>
      <c r="F7" s="484"/>
      <c r="G7" s="5"/>
      <c r="H7" s="6"/>
    </row>
    <row r="8" spans="1:9" ht="30" customHeight="1">
      <c r="A8" s="485" t="s">
        <v>11</v>
      </c>
      <c r="B8" s="485"/>
      <c r="C8" s="486" t="s">
        <v>330</v>
      </c>
      <c r="D8" s="487" t="s">
        <v>506</v>
      </c>
      <c r="E8" s="488"/>
      <c r="F8" s="489"/>
      <c r="G8" s="6"/>
      <c r="H8" s="6"/>
    </row>
    <row r="9" spans="1:9" ht="30" customHeight="1">
      <c r="A9" s="464" t="s">
        <v>14</v>
      </c>
      <c r="B9" s="464" t="s">
        <v>324</v>
      </c>
      <c r="C9" s="486"/>
      <c r="D9" s="465" t="s">
        <v>19</v>
      </c>
      <c r="E9" s="465" t="s">
        <v>20</v>
      </c>
      <c r="F9" s="465" t="s">
        <v>21</v>
      </c>
    </row>
    <row r="10" spans="1:9" ht="15" customHeight="1">
      <c r="A10" s="403"/>
      <c r="B10" s="403"/>
      <c r="C10" s="404" t="s">
        <v>0</v>
      </c>
      <c r="D10" s="405">
        <v>3574865.8</v>
      </c>
      <c r="E10" s="405">
        <v>3868712.7</v>
      </c>
      <c r="F10" s="405">
        <v>4312582.9000000004</v>
      </c>
    </row>
    <row r="11" spans="1:9">
      <c r="A11" s="403"/>
      <c r="B11" s="403"/>
      <c r="C11" s="403" t="s">
        <v>25</v>
      </c>
      <c r="D11" s="403"/>
      <c r="E11" s="403"/>
      <c r="F11" s="403"/>
    </row>
    <row r="12" spans="1:9" ht="14.25">
      <c r="A12" s="403"/>
      <c r="B12" s="403"/>
      <c r="C12" s="404" t="s">
        <v>213</v>
      </c>
      <c r="D12" s="405">
        <v>34400</v>
      </c>
      <c r="E12" s="405">
        <v>34400</v>
      </c>
      <c r="F12" s="405">
        <v>34400</v>
      </c>
    </row>
    <row r="13" spans="1:9">
      <c r="A13" s="403"/>
      <c r="B13" s="403"/>
      <c r="C13" s="403" t="s">
        <v>25</v>
      </c>
      <c r="D13" s="403"/>
      <c r="E13" s="403"/>
      <c r="F13" s="403"/>
    </row>
    <row r="14" spans="1:9" ht="27">
      <c r="A14" s="403" t="s">
        <v>210</v>
      </c>
      <c r="B14" s="403"/>
      <c r="C14" s="403" t="s">
        <v>331</v>
      </c>
      <c r="D14" s="406">
        <v>34400</v>
      </c>
      <c r="E14" s="406">
        <v>34400</v>
      </c>
      <c r="F14" s="406">
        <v>34400</v>
      </c>
    </row>
    <row r="15" spans="1:9">
      <c r="A15" s="403"/>
      <c r="B15" s="403"/>
      <c r="C15" s="403" t="s">
        <v>25</v>
      </c>
      <c r="D15" s="403"/>
      <c r="E15" s="403"/>
      <c r="F15" s="403"/>
    </row>
    <row r="16" spans="1:9" ht="40.5">
      <c r="A16" s="403"/>
      <c r="B16" s="403" t="s">
        <v>211</v>
      </c>
      <c r="C16" s="403" t="s">
        <v>212</v>
      </c>
      <c r="D16" s="406">
        <v>34400</v>
      </c>
      <c r="E16" s="406">
        <v>34400</v>
      </c>
      <c r="F16" s="406">
        <v>34400</v>
      </c>
    </row>
    <row r="17" spans="1:6">
      <c r="A17" s="403"/>
      <c r="B17" s="403"/>
      <c r="C17" s="403" t="s">
        <v>26</v>
      </c>
      <c r="D17" s="403"/>
      <c r="E17" s="403"/>
      <c r="F17" s="403"/>
    </row>
    <row r="18" spans="1:6">
      <c r="A18" s="403"/>
      <c r="B18" s="403"/>
      <c r="C18" s="407" t="s">
        <v>332</v>
      </c>
      <c r="D18" s="408">
        <v>34400</v>
      </c>
      <c r="E18" s="408">
        <v>34400</v>
      </c>
      <c r="F18" s="408">
        <v>34400</v>
      </c>
    </row>
    <row r="19" spans="1:6" ht="27">
      <c r="A19" s="403"/>
      <c r="B19" s="403"/>
      <c r="C19" s="403" t="s">
        <v>27</v>
      </c>
      <c r="D19" s="403"/>
      <c r="E19" s="403"/>
      <c r="F19" s="403"/>
    </row>
    <row r="20" spans="1:6">
      <c r="A20" s="403"/>
      <c r="B20" s="403"/>
      <c r="C20" s="403" t="s">
        <v>28</v>
      </c>
      <c r="D20" s="406">
        <v>34400</v>
      </c>
      <c r="E20" s="406">
        <v>34400</v>
      </c>
      <c r="F20" s="406">
        <v>34400</v>
      </c>
    </row>
    <row r="21" spans="1:6" ht="27">
      <c r="A21" s="403"/>
      <c r="B21" s="403"/>
      <c r="C21" s="403" t="s">
        <v>333</v>
      </c>
      <c r="D21" s="406">
        <v>34400</v>
      </c>
      <c r="E21" s="406">
        <v>34400</v>
      </c>
      <c r="F21" s="406">
        <v>34400</v>
      </c>
    </row>
    <row r="22" spans="1:6">
      <c r="A22" s="403"/>
      <c r="B22" s="403"/>
      <c r="C22" s="403" t="s">
        <v>334</v>
      </c>
      <c r="D22" s="406">
        <v>34400</v>
      </c>
      <c r="E22" s="406">
        <v>34400</v>
      </c>
      <c r="F22" s="406">
        <v>34400</v>
      </c>
    </row>
    <row r="23" spans="1:6">
      <c r="A23" s="403"/>
      <c r="B23" s="403"/>
      <c r="C23" s="403" t="s">
        <v>335</v>
      </c>
      <c r="D23" s="406">
        <v>34400</v>
      </c>
      <c r="E23" s="406">
        <v>34400</v>
      </c>
      <c r="F23" s="406">
        <v>34400</v>
      </c>
    </row>
    <row r="24" spans="1:6">
      <c r="A24" s="403"/>
      <c r="B24" s="403"/>
      <c r="C24" s="403" t="s">
        <v>336</v>
      </c>
      <c r="D24" s="406">
        <v>34400</v>
      </c>
      <c r="E24" s="406">
        <v>34400</v>
      </c>
      <c r="F24" s="406">
        <v>34400</v>
      </c>
    </row>
    <row r="25" spans="1:6" ht="14.25">
      <c r="A25" s="403"/>
      <c r="B25" s="403"/>
      <c r="C25" s="404" t="s">
        <v>248</v>
      </c>
      <c r="D25" s="405">
        <v>38400</v>
      </c>
      <c r="E25" s="405">
        <v>38400</v>
      </c>
      <c r="F25" s="405">
        <v>38400</v>
      </c>
    </row>
    <row r="26" spans="1:6">
      <c r="A26" s="403"/>
      <c r="B26" s="403"/>
      <c r="C26" s="403" t="s">
        <v>25</v>
      </c>
      <c r="D26" s="403"/>
      <c r="E26" s="403"/>
      <c r="F26" s="403"/>
    </row>
    <row r="27" spans="1:6" ht="27">
      <c r="A27" s="403" t="s">
        <v>246</v>
      </c>
      <c r="B27" s="403"/>
      <c r="C27" s="403" t="s">
        <v>337</v>
      </c>
      <c r="D27" s="406">
        <v>38400</v>
      </c>
      <c r="E27" s="406">
        <v>38400</v>
      </c>
      <c r="F27" s="406">
        <v>38400</v>
      </c>
    </row>
    <row r="28" spans="1:6">
      <c r="A28" s="403"/>
      <c r="B28" s="403"/>
      <c r="C28" s="403" t="s">
        <v>25</v>
      </c>
      <c r="D28" s="403"/>
      <c r="E28" s="403"/>
      <c r="F28" s="403"/>
    </row>
    <row r="29" spans="1:6" ht="27">
      <c r="A29" s="403"/>
      <c r="B29" s="403" t="s">
        <v>207</v>
      </c>
      <c r="C29" s="403" t="s">
        <v>247</v>
      </c>
      <c r="D29" s="406">
        <v>38400</v>
      </c>
      <c r="E29" s="406">
        <v>38400</v>
      </c>
      <c r="F29" s="406">
        <v>38400</v>
      </c>
    </row>
    <row r="30" spans="1:6">
      <c r="A30" s="403"/>
      <c r="B30" s="403"/>
      <c r="C30" s="403" t="s">
        <v>26</v>
      </c>
      <c r="D30" s="403"/>
      <c r="E30" s="403"/>
      <c r="F30" s="403"/>
    </row>
    <row r="31" spans="1:6">
      <c r="A31" s="403"/>
      <c r="B31" s="403"/>
      <c r="C31" s="407" t="s">
        <v>338</v>
      </c>
      <c r="D31" s="408">
        <v>38400</v>
      </c>
      <c r="E31" s="408">
        <v>38400</v>
      </c>
      <c r="F31" s="408">
        <v>38400</v>
      </c>
    </row>
    <row r="32" spans="1:6" ht="27">
      <c r="A32" s="403"/>
      <c r="B32" s="403"/>
      <c r="C32" s="403" t="s">
        <v>27</v>
      </c>
      <c r="D32" s="403"/>
      <c r="E32" s="403"/>
      <c r="F32" s="403"/>
    </row>
    <row r="33" spans="1:6">
      <c r="A33" s="403"/>
      <c r="B33" s="403"/>
      <c r="C33" s="403" t="s">
        <v>28</v>
      </c>
      <c r="D33" s="406">
        <v>38400</v>
      </c>
      <c r="E33" s="406">
        <v>38400</v>
      </c>
      <c r="F33" s="406">
        <v>38400</v>
      </c>
    </row>
    <row r="34" spans="1:6" ht="27">
      <c r="A34" s="403"/>
      <c r="B34" s="403"/>
      <c r="C34" s="403" t="s">
        <v>333</v>
      </c>
      <c r="D34" s="406">
        <v>38400</v>
      </c>
      <c r="E34" s="406">
        <v>38400</v>
      </c>
      <c r="F34" s="406">
        <v>38400</v>
      </c>
    </row>
    <row r="35" spans="1:6">
      <c r="A35" s="403"/>
      <c r="B35" s="403"/>
      <c r="C35" s="403" t="s">
        <v>334</v>
      </c>
      <c r="D35" s="406">
        <v>38400</v>
      </c>
      <c r="E35" s="406">
        <v>38400</v>
      </c>
      <c r="F35" s="406">
        <v>38400</v>
      </c>
    </row>
    <row r="36" spans="1:6">
      <c r="A36" s="403"/>
      <c r="B36" s="403"/>
      <c r="C36" s="403" t="s">
        <v>339</v>
      </c>
      <c r="D36" s="406">
        <v>38400</v>
      </c>
      <c r="E36" s="406">
        <v>38400</v>
      </c>
      <c r="F36" s="406">
        <v>38400</v>
      </c>
    </row>
    <row r="37" spans="1:6">
      <c r="A37" s="403"/>
      <c r="B37" s="403"/>
      <c r="C37" s="403" t="s">
        <v>340</v>
      </c>
      <c r="D37" s="406">
        <v>38400</v>
      </c>
      <c r="E37" s="406">
        <v>38400</v>
      </c>
      <c r="F37" s="406">
        <v>38400</v>
      </c>
    </row>
    <row r="38" spans="1:6" ht="28.5">
      <c r="A38" s="403"/>
      <c r="B38" s="403"/>
      <c r="C38" s="404" t="s">
        <v>209</v>
      </c>
      <c r="D38" s="405">
        <v>1489527.3</v>
      </c>
      <c r="E38" s="405">
        <v>1489527.3</v>
      </c>
      <c r="F38" s="405">
        <v>1489527.3</v>
      </c>
    </row>
    <row r="39" spans="1:6">
      <c r="A39" s="403"/>
      <c r="B39" s="403"/>
      <c r="C39" s="403" t="s">
        <v>25</v>
      </c>
      <c r="D39" s="403"/>
      <c r="E39" s="403"/>
      <c r="F39" s="403"/>
    </row>
    <row r="40" spans="1:6" ht="40.5">
      <c r="A40" s="403" t="s">
        <v>206</v>
      </c>
      <c r="B40" s="403"/>
      <c r="C40" s="403" t="s">
        <v>341</v>
      </c>
      <c r="D40" s="406">
        <v>1304.0999999999999</v>
      </c>
      <c r="E40" s="406">
        <v>1304.0999999999999</v>
      </c>
      <c r="F40" s="406">
        <v>1304.0999999999999</v>
      </c>
    </row>
    <row r="41" spans="1:6">
      <c r="A41" s="403"/>
      <c r="B41" s="403"/>
      <c r="C41" s="403" t="s">
        <v>25</v>
      </c>
      <c r="D41" s="403"/>
      <c r="E41" s="403"/>
      <c r="F41" s="403"/>
    </row>
    <row r="42" spans="1:6" ht="54">
      <c r="A42" s="403"/>
      <c r="B42" s="403" t="s">
        <v>207</v>
      </c>
      <c r="C42" s="403" t="s">
        <v>208</v>
      </c>
      <c r="D42" s="406">
        <v>1304.0999999999999</v>
      </c>
      <c r="E42" s="406">
        <v>1304.0999999999999</v>
      </c>
      <c r="F42" s="406">
        <v>1304.0999999999999</v>
      </c>
    </row>
    <row r="43" spans="1:6">
      <c r="A43" s="403"/>
      <c r="B43" s="403"/>
      <c r="C43" s="403" t="s">
        <v>26</v>
      </c>
      <c r="D43" s="403"/>
      <c r="E43" s="403"/>
      <c r="F43" s="403"/>
    </row>
    <row r="44" spans="1:6" ht="27">
      <c r="A44" s="403"/>
      <c r="B44" s="403"/>
      <c r="C44" s="407" t="s">
        <v>209</v>
      </c>
      <c r="D44" s="408">
        <v>1304.0999999999999</v>
      </c>
      <c r="E44" s="408">
        <v>1304.0999999999999</v>
      </c>
      <c r="F44" s="408">
        <v>1304.0999999999999</v>
      </c>
    </row>
    <row r="45" spans="1:6" ht="27">
      <c r="A45" s="403"/>
      <c r="B45" s="403"/>
      <c r="C45" s="403" t="s">
        <v>27</v>
      </c>
      <c r="D45" s="403"/>
      <c r="E45" s="403"/>
      <c r="F45" s="403"/>
    </row>
    <row r="46" spans="1:6">
      <c r="A46" s="403"/>
      <c r="B46" s="403"/>
      <c r="C46" s="403" t="s">
        <v>28</v>
      </c>
      <c r="D46" s="406">
        <v>1304.0999999999999</v>
      </c>
      <c r="E46" s="406">
        <v>1304.0999999999999</v>
      </c>
      <c r="F46" s="406">
        <v>1304.0999999999999</v>
      </c>
    </row>
    <row r="47" spans="1:6" ht="27">
      <c r="A47" s="403"/>
      <c r="B47" s="403"/>
      <c r="C47" s="403" t="s">
        <v>333</v>
      </c>
      <c r="D47" s="406">
        <v>1304.0999999999999</v>
      </c>
      <c r="E47" s="406">
        <v>1304.0999999999999</v>
      </c>
      <c r="F47" s="406">
        <v>1304.0999999999999</v>
      </c>
    </row>
    <row r="48" spans="1:6">
      <c r="A48" s="403"/>
      <c r="B48" s="403"/>
      <c r="C48" s="403" t="s">
        <v>334</v>
      </c>
      <c r="D48" s="406">
        <v>1304.0999999999999</v>
      </c>
      <c r="E48" s="406">
        <v>1304.0999999999999</v>
      </c>
      <c r="F48" s="406">
        <v>1304.0999999999999</v>
      </c>
    </row>
    <row r="49" spans="1:6">
      <c r="A49" s="403"/>
      <c r="B49" s="403"/>
      <c r="C49" s="403" t="s">
        <v>339</v>
      </c>
      <c r="D49" s="406">
        <v>1304.0999999999999</v>
      </c>
      <c r="E49" s="406">
        <v>1304.0999999999999</v>
      </c>
      <c r="F49" s="406">
        <v>1304.0999999999999</v>
      </c>
    </row>
    <row r="50" spans="1:6">
      <c r="A50" s="403"/>
      <c r="B50" s="403"/>
      <c r="C50" s="403" t="s">
        <v>340</v>
      </c>
      <c r="D50" s="406">
        <v>1304.0999999999999</v>
      </c>
      <c r="E50" s="406">
        <v>1304.0999999999999</v>
      </c>
      <c r="F50" s="406">
        <v>1304.0999999999999</v>
      </c>
    </row>
    <row r="51" spans="1:6">
      <c r="A51" s="403" t="s">
        <v>258</v>
      </c>
      <c r="B51" s="403"/>
      <c r="C51" s="403" t="s">
        <v>342</v>
      </c>
      <c r="D51" s="406">
        <v>15521.2</v>
      </c>
      <c r="E51" s="406">
        <v>15521.2</v>
      </c>
      <c r="F51" s="406">
        <v>15521.2</v>
      </c>
    </row>
    <row r="52" spans="1:6">
      <c r="A52" s="403"/>
      <c r="B52" s="403"/>
      <c r="C52" s="403" t="s">
        <v>25</v>
      </c>
      <c r="D52" s="403"/>
      <c r="E52" s="403"/>
      <c r="F52" s="403"/>
    </row>
    <row r="53" spans="1:6">
      <c r="A53" s="403"/>
      <c r="B53" s="403" t="s">
        <v>241</v>
      </c>
      <c r="C53" s="403" t="s">
        <v>259</v>
      </c>
      <c r="D53" s="406">
        <v>15521.2</v>
      </c>
      <c r="E53" s="406">
        <v>15521.2</v>
      </c>
      <c r="F53" s="406">
        <v>15521.2</v>
      </c>
    </row>
    <row r="54" spans="1:6">
      <c r="A54" s="403"/>
      <c r="B54" s="403"/>
      <c r="C54" s="403" t="s">
        <v>26</v>
      </c>
      <c r="D54" s="403"/>
      <c r="E54" s="403"/>
      <c r="F54" s="403"/>
    </row>
    <row r="55" spans="1:6" ht="40.5">
      <c r="A55" s="403"/>
      <c r="B55" s="403"/>
      <c r="C55" s="407" t="s">
        <v>343</v>
      </c>
      <c r="D55" s="408">
        <v>15521.2</v>
      </c>
      <c r="E55" s="408">
        <v>15521.2</v>
      </c>
      <c r="F55" s="408">
        <v>15521.2</v>
      </c>
    </row>
    <row r="56" spans="1:6" ht="27">
      <c r="A56" s="403"/>
      <c r="B56" s="403"/>
      <c r="C56" s="403" t="s">
        <v>27</v>
      </c>
      <c r="D56" s="403"/>
      <c r="E56" s="403"/>
      <c r="F56" s="403"/>
    </row>
    <row r="57" spans="1:6">
      <c r="A57" s="403"/>
      <c r="B57" s="403"/>
      <c r="C57" s="403" t="s">
        <v>28</v>
      </c>
      <c r="D57" s="406">
        <v>15521.2</v>
      </c>
      <c r="E57" s="406">
        <v>15521.2</v>
      </c>
      <c r="F57" s="406">
        <v>15521.2</v>
      </c>
    </row>
    <row r="58" spans="1:6" ht="27">
      <c r="A58" s="403"/>
      <c r="B58" s="403"/>
      <c r="C58" s="403" t="s">
        <v>333</v>
      </c>
      <c r="D58" s="406">
        <v>15521.2</v>
      </c>
      <c r="E58" s="406">
        <v>15521.2</v>
      </c>
      <c r="F58" s="406">
        <v>15521.2</v>
      </c>
    </row>
    <row r="59" spans="1:6">
      <c r="A59" s="403"/>
      <c r="B59" s="403"/>
      <c r="C59" s="403" t="s">
        <v>334</v>
      </c>
      <c r="D59" s="406">
        <v>15521.2</v>
      </c>
      <c r="E59" s="406">
        <v>15521.2</v>
      </c>
      <c r="F59" s="406">
        <v>15521.2</v>
      </c>
    </row>
    <row r="60" spans="1:6">
      <c r="A60" s="403"/>
      <c r="B60" s="403"/>
      <c r="C60" s="403" t="s">
        <v>344</v>
      </c>
      <c r="D60" s="406">
        <v>15521.2</v>
      </c>
      <c r="E60" s="406">
        <v>15521.2</v>
      </c>
      <c r="F60" s="406">
        <v>15521.2</v>
      </c>
    </row>
    <row r="61" spans="1:6" ht="27">
      <c r="A61" s="403"/>
      <c r="B61" s="403"/>
      <c r="C61" s="403" t="s">
        <v>345</v>
      </c>
      <c r="D61" s="406">
        <v>15521.2</v>
      </c>
      <c r="E61" s="406">
        <v>15521.2</v>
      </c>
      <c r="F61" s="406">
        <v>15521.2</v>
      </c>
    </row>
    <row r="62" spans="1:6">
      <c r="A62" s="403" t="s">
        <v>262</v>
      </c>
      <c r="B62" s="403"/>
      <c r="C62" s="403" t="s">
        <v>346</v>
      </c>
      <c r="D62" s="406">
        <v>1385488.9</v>
      </c>
      <c r="E62" s="406">
        <v>1385488.9</v>
      </c>
      <c r="F62" s="406">
        <v>1385488.9</v>
      </c>
    </row>
    <row r="63" spans="1:6">
      <c r="A63" s="403"/>
      <c r="B63" s="403"/>
      <c r="C63" s="403" t="s">
        <v>25</v>
      </c>
      <c r="D63" s="403"/>
      <c r="E63" s="403"/>
      <c r="F63" s="403"/>
    </row>
    <row r="64" spans="1:6" ht="27">
      <c r="A64" s="403"/>
      <c r="B64" s="403" t="s">
        <v>230</v>
      </c>
      <c r="C64" s="403" t="s">
        <v>263</v>
      </c>
      <c r="D64" s="406">
        <v>1279943.5</v>
      </c>
      <c r="E64" s="406">
        <v>1279943.5</v>
      </c>
      <c r="F64" s="406">
        <v>1279943.5</v>
      </c>
    </row>
    <row r="65" spans="1:6">
      <c r="A65" s="403"/>
      <c r="B65" s="403"/>
      <c r="C65" s="403" t="s">
        <v>26</v>
      </c>
      <c r="D65" s="403"/>
      <c r="E65" s="403"/>
      <c r="F65" s="403"/>
    </row>
    <row r="66" spans="1:6" ht="27">
      <c r="A66" s="403"/>
      <c r="B66" s="403"/>
      <c r="C66" s="407" t="s">
        <v>209</v>
      </c>
      <c r="D66" s="408">
        <v>1279943.5</v>
      </c>
      <c r="E66" s="408">
        <v>1279943.5</v>
      </c>
      <c r="F66" s="408">
        <v>1279943.5</v>
      </c>
    </row>
    <row r="67" spans="1:6" ht="27">
      <c r="A67" s="403"/>
      <c r="B67" s="403"/>
      <c r="C67" s="403" t="s">
        <v>27</v>
      </c>
      <c r="D67" s="403"/>
      <c r="E67" s="403"/>
      <c r="F67" s="403"/>
    </row>
    <row r="68" spans="1:6">
      <c r="A68" s="403"/>
      <c r="B68" s="403"/>
      <c r="C68" s="403" t="s">
        <v>28</v>
      </c>
      <c r="D68" s="406">
        <v>1279943.5</v>
      </c>
      <c r="E68" s="406">
        <v>1279943.5</v>
      </c>
      <c r="F68" s="406">
        <v>1279943.5</v>
      </c>
    </row>
    <row r="69" spans="1:6" ht="27">
      <c r="A69" s="403"/>
      <c r="B69" s="403"/>
      <c r="C69" s="403" t="s">
        <v>333</v>
      </c>
      <c r="D69" s="406">
        <v>1279943.5</v>
      </c>
      <c r="E69" s="406">
        <v>1279943.5</v>
      </c>
      <c r="F69" s="406">
        <v>1279943.5</v>
      </c>
    </row>
    <row r="70" spans="1:6">
      <c r="A70" s="403"/>
      <c r="B70" s="403"/>
      <c r="C70" s="403" t="s">
        <v>334</v>
      </c>
      <c r="D70" s="406">
        <v>1279943.5</v>
      </c>
      <c r="E70" s="406">
        <v>1279943.5</v>
      </c>
      <c r="F70" s="406">
        <v>1279943.5</v>
      </c>
    </row>
    <row r="71" spans="1:6">
      <c r="A71" s="403"/>
      <c r="B71" s="403"/>
      <c r="C71" s="403" t="s">
        <v>344</v>
      </c>
      <c r="D71" s="406">
        <v>1276126.5</v>
      </c>
      <c r="E71" s="406">
        <v>1276126.5</v>
      </c>
      <c r="F71" s="406">
        <v>1276126.5</v>
      </c>
    </row>
    <row r="72" spans="1:6">
      <c r="A72" s="403"/>
      <c r="B72" s="403"/>
      <c r="C72" s="403" t="s">
        <v>347</v>
      </c>
      <c r="D72" s="406">
        <v>75573.600000000006</v>
      </c>
      <c r="E72" s="406">
        <v>75573.600000000006</v>
      </c>
      <c r="F72" s="406">
        <v>75573.600000000006</v>
      </c>
    </row>
    <row r="73" spans="1:6" ht="27">
      <c r="A73" s="403"/>
      <c r="B73" s="403"/>
      <c r="C73" s="403" t="s">
        <v>345</v>
      </c>
      <c r="D73" s="406">
        <v>1200552.8999999999</v>
      </c>
      <c r="E73" s="406">
        <v>1200552.8999999999</v>
      </c>
      <c r="F73" s="406">
        <v>1200552.8999999999</v>
      </c>
    </row>
    <row r="74" spans="1:6">
      <c r="A74" s="403"/>
      <c r="B74" s="403"/>
      <c r="C74" s="403" t="s">
        <v>335</v>
      </c>
      <c r="D74" s="406">
        <v>3817</v>
      </c>
      <c r="E74" s="406">
        <v>3817</v>
      </c>
      <c r="F74" s="406">
        <v>3817</v>
      </c>
    </row>
    <row r="75" spans="1:6">
      <c r="A75" s="403"/>
      <c r="B75" s="403"/>
      <c r="C75" s="403" t="s">
        <v>336</v>
      </c>
      <c r="D75" s="406">
        <v>3817</v>
      </c>
      <c r="E75" s="406">
        <v>3817</v>
      </c>
      <c r="F75" s="406">
        <v>3817</v>
      </c>
    </row>
    <row r="76" spans="1:6">
      <c r="A76" s="403"/>
      <c r="B76" s="403" t="s">
        <v>264</v>
      </c>
      <c r="C76" s="403" t="s">
        <v>265</v>
      </c>
      <c r="D76" s="406">
        <v>39564.699999999997</v>
      </c>
      <c r="E76" s="406">
        <v>39564.699999999997</v>
      </c>
      <c r="F76" s="406">
        <v>39564.699999999997</v>
      </c>
    </row>
    <row r="77" spans="1:6">
      <c r="A77" s="403"/>
      <c r="B77" s="403"/>
      <c r="C77" s="403" t="s">
        <v>26</v>
      </c>
      <c r="D77" s="403"/>
      <c r="E77" s="403"/>
      <c r="F77" s="403"/>
    </row>
    <row r="78" spans="1:6" ht="27">
      <c r="A78" s="403"/>
      <c r="B78" s="403"/>
      <c r="C78" s="407" t="s">
        <v>209</v>
      </c>
      <c r="D78" s="408">
        <v>39564.699999999997</v>
      </c>
      <c r="E78" s="408">
        <v>39564.699999999997</v>
      </c>
      <c r="F78" s="408">
        <v>39564.699999999997</v>
      </c>
    </row>
    <row r="79" spans="1:6" ht="27">
      <c r="A79" s="403"/>
      <c r="B79" s="403"/>
      <c r="C79" s="403" t="s">
        <v>27</v>
      </c>
      <c r="D79" s="403"/>
      <c r="E79" s="403"/>
      <c r="F79" s="403"/>
    </row>
    <row r="80" spans="1:6">
      <c r="A80" s="403"/>
      <c r="B80" s="403"/>
      <c r="C80" s="403" t="s">
        <v>28</v>
      </c>
      <c r="D80" s="406">
        <v>39564.699999999997</v>
      </c>
      <c r="E80" s="406">
        <v>39564.699999999997</v>
      </c>
      <c r="F80" s="406">
        <v>39564.699999999997</v>
      </c>
    </row>
    <row r="81" spans="1:6" ht="27">
      <c r="A81" s="403"/>
      <c r="B81" s="403"/>
      <c r="C81" s="403" t="s">
        <v>333</v>
      </c>
      <c r="D81" s="406">
        <v>39564.699999999997</v>
      </c>
      <c r="E81" s="406">
        <v>39564.699999999997</v>
      </c>
      <c r="F81" s="406">
        <v>39564.699999999997</v>
      </c>
    </row>
    <row r="82" spans="1:6">
      <c r="A82" s="403"/>
      <c r="B82" s="403"/>
      <c r="C82" s="403" t="s">
        <v>334</v>
      </c>
      <c r="D82" s="406">
        <v>39564.699999999997</v>
      </c>
      <c r="E82" s="406">
        <v>39564.699999999997</v>
      </c>
      <c r="F82" s="406">
        <v>39564.699999999997</v>
      </c>
    </row>
    <row r="83" spans="1:6">
      <c r="A83" s="403"/>
      <c r="B83" s="403"/>
      <c r="C83" s="403" t="s">
        <v>344</v>
      </c>
      <c r="D83" s="406">
        <v>39564.699999999997</v>
      </c>
      <c r="E83" s="406">
        <v>39564.699999999997</v>
      </c>
      <c r="F83" s="406">
        <v>39564.699999999997</v>
      </c>
    </row>
    <row r="84" spans="1:6" ht="27">
      <c r="A84" s="403"/>
      <c r="B84" s="403"/>
      <c r="C84" s="403" t="s">
        <v>345</v>
      </c>
      <c r="D84" s="406">
        <v>39564.699999999997</v>
      </c>
      <c r="E84" s="406">
        <v>39564.699999999997</v>
      </c>
      <c r="F84" s="406">
        <v>39564.699999999997</v>
      </c>
    </row>
    <row r="85" spans="1:6" ht="40.5">
      <c r="A85" s="403"/>
      <c r="B85" s="403" t="s">
        <v>266</v>
      </c>
      <c r="C85" s="403" t="s">
        <v>267</v>
      </c>
      <c r="D85" s="406">
        <v>65980.7</v>
      </c>
      <c r="E85" s="406">
        <v>65980.7</v>
      </c>
      <c r="F85" s="406">
        <v>65980.7</v>
      </c>
    </row>
    <row r="86" spans="1:6">
      <c r="A86" s="403"/>
      <c r="B86" s="403"/>
      <c r="C86" s="403" t="s">
        <v>26</v>
      </c>
      <c r="D86" s="403"/>
      <c r="E86" s="403"/>
      <c r="F86" s="403"/>
    </row>
    <row r="87" spans="1:6" ht="27">
      <c r="A87" s="403"/>
      <c r="B87" s="403"/>
      <c r="C87" s="407" t="s">
        <v>209</v>
      </c>
      <c r="D87" s="408">
        <v>65980.7</v>
      </c>
      <c r="E87" s="408">
        <v>65980.7</v>
      </c>
      <c r="F87" s="408">
        <v>65980.7</v>
      </c>
    </row>
    <row r="88" spans="1:6" ht="27">
      <c r="A88" s="403"/>
      <c r="B88" s="403"/>
      <c r="C88" s="403" t="s">
        <v>27</v>
      </c>
      <c r="D88" s="403"/>
      <c r="E88" s="403"/>
      <c r="F88" s="403"/>
    </row>
    <row r="89" spans="1:6">
      <c r="A89" s="403"/>
      <c r="B89" s="403"/>
      <c r="C89" s="403" t="s">
        <v>28</v>
      </c>
      <c r="D89" s="406">
        <v>65980.7</v>
      </c>
      <c r="E89" s="406">
        <v>65980.7</v>
      </c>
      <c r="F89" s="406">
        <v>65980.7</v>
      </c>
    </row>
    <row r="90" spans="1:6" ht="27">
      <c r="A90" s="403"/>
      <c r="B90" s="403"/>
      <c r="C90" s="403" t="s">
        <v>333</v>
      </c>
      <c r="D90" s="406">
        <v>65980.7</v>
      </c>
      <c r="E90" s="406">
        <v>65980.7</v>
      </c>
      <c r="F90" s="406">
        <v>65980.7</v>
      </c>
    </row>
    <row r="91" spans="1:6">
      <c r="A91" s="403"/>
      <c r="B91" s="403"/>
      <c r="C91" s="403" t="s">
        <v>334</v>
      </c>
      <c r="D91" s="406">
        <v>65980.7</v>
      </c>
      <c r="E91" s="406">
        <v>65980.7</v>
      </c>
      <c r="F91" s="406">
        <v>65980.7</v>
      </c>
    </row>
    <row r="92" spans="1:6">
      <c r="A92" s="403"/>
      <c r="B92" s="403"/>
      <c r="C92" s="403" t="s">
        <v>344</v>
      </c>
      <c r="D92" s="406">
        <v>65980.7</v>
      </c>
      <c r="E92" s="406">
        <v>65980.7</v>
      </c>
      <c r="F92" s="406">
        <v>65980.7</v>
      </c>
    </row>
    <row r="93" spans="1:6" ht="27">
      <c r="A93" s="403"/>
      <c r="B93" s="403"/>
      <c r="C93" s="403" t="s">
        <v>345</v>
      </c>
      <c r="D93" s="406">
        <v>65980.7</v>
      </c>
      <c r="E93" s="406">
        <v>65980.7</v>
      </c>
      <c r="F93" s="406">
        <v>65980.7</v>
      </c>
    </row>
    <row r="94" spans="1:6" ht="27">
      <c r="A94" s="403" t="s">
        <v>279</v>
      </c>
      <c r="B94" s="403"/>
      <c r="C94" s="403" t="s">
        <v>348</v>
      </c>
      <c r="D94" s="406">
        <v>9273.6</v>
      </c>
      <c r="E94" s="406">
        <v>9273.6</v>
      </c>
      <c r="F94" s="406">
        <v>9273.6</v>
      </c>
    </row>
    <row r="95" spans="1:6">
      <c r="A95" s="403"/>
      <c r="B95" s="403"/>
      <c r="C95" s="403" t="s">
        <v>25</v>
      </c>
      <c r="D95" s="403"/>
      <c r="E95" s="403"/>
      <c r="F95" s="403"/>
    </row>
    <row r="96" spans="1:6" ht="27">
      <c r="A96" s="403"/>
      <c r="B96" s="403" t="s">
        <v>280</v>
      </c>
      <c r="C96" s="403" t="s">
        <v>281</v>
      </c>
      <c r="D96" s="406">
        <v>9273.6</v>
      </c>
      <c r="E96" s="406">
        <v>9273.6</v>
      </c>
      <c r="F96" s="406">
        <v>9273.6</v>
      </c>
    </row>
    <row r="97" spans="1:6">
      <c r="A97" s="403"/>
      <c r="B97" s="403"/>
      <c r="C97" s="403" t="s">
        <v>26</v>
      </c>
      <c r="D97" s="403"/>
      <c r="E97" s="403"/>
      <c r="F97" s="403"/>
    </row>
    <row r="98" spans="1:6" ht="40.5">
      <c r="A98" s="403"/>
      <c r="B98" s="403"/>
      <c r="C98" s="407" t="s">
        <v>343</v>
      </c>
      <c r="D98" s="408">
        <v>9273.6</v>
      </c>
      <c r="E98" s="408">
        <v>9273.6</v>
      </c>
      <c r="F98" s="408">
        <v>9273.6</v>
      </c>
    </row>
    <row r="99" spans="1:6" ht="27">
      <c r="A99" s="403"/>
      <c r="B99" s="403"/>
      <c r="C99" s="403" t="s">
        <v>27</v>
      </c>
      <c r="D99" s="403"/>
      <c r="E99" s="403"/>
      <c r="F99" s="403"/>
    </row>
    <row r="100" spans="1:6">
      <c r="A100" s="403"/>
      <c r="B100" s="403"/>
      <c r="C100" s="403" t="s">
        <v>28</v>
      </c>
      <c r="D100" s="406">
        <v>9273.6</v>
      </c>
      <c r="E100" s="406">
        <v>9273.6</v>
      </c>
      <c r="F100" s="406">
        <v>9273.6</v>
      </c>
    </row>
    <row r="101" spans="1:6" ht="27">
      <c r="A101" s="403"/>
      <c r="B101" s="403"/>
      <c r="C101" s="403" t="s">
        <v>333</v>
      </c>
      <c r="D101" s="406">
        <v>9273.6</v>
      </c>
      <c r="E101" s="406">
        <v>9273.6</v>
      </c>
      <c r="F101" s="406">
        <v>9273.6</v>
      </c>
    </row>
    <row r="102" spans="1:6">
      <c r="A102" s="403"/>
      <c r="B102" s="403"/>
      <c r="C102" s="403" t="s">
        <v>334</v>
      </c>
      <c r="D102" s="406">
        <v>9273.6</v>
      </c>
      <c r="E102" s="406">
        <v>9273.6</v>
      </c>
      <c r="F102" s="406">
        <v>9273.6</v>
      </c>
    </row>
    <row r="103" spans="1:6">
      <c r="A103" s="403"/>
      <c r="B103" s="403"/>
      <c r="C103" s="403" t="s">
        <v>335</v>
      </c>
      <c r="D103" s="406">
        <v>9273.6</v>
      </c>
      <c r="E103" s="406">
        <v>9273.6</v>
      </c>
      <c r="F103" s="406">
        <v>9273.6</v>
      </c>
    </row>
    <row r="104" spans="1:6">
      <c r="A104" s="403"/>
      <c r="B104" s="403"/>
      <c r="C104" s="403" t="s">
        <v>336</v>
      </c>
      <c r="D104" s="406">
        <v>9273.6</v>
      </c>
      <c r="E104" s="406">
        <v>9273.6</v>
      </c>
      <c r="F104" s="406">
        <v>9273.6</v>
      </c>
    </row>
    <row r="105" spans="1:6">
      <c r="A105" s="403" t="s">
        <v>226</v>
      </c>
      <c r="B105" s="403"/>
      <c r="C105" s="403" t="s">
        <v>349</v>
      </c>
      <c r="D105" s="406">
        <v>11284.8</v>
      </c>
      <c r="E105" s="406">
        <v>11284.8</v>
      </c>
      <c r="F105" s="406">
        <v>11284.8</v>
      </c>
    </row>
    <row r="106" spans="1:6">
      <c r="A106" s="403"/>
      <c r="B106" s="403"/>
      <c r="C106" s="403" t="s">
        <v>25</v>
      </c>
      <c r="D106" s="403"/>
      <c r="E106" s="403"/>
      <c r="F106" s="403"/>
    </row>
    <row r="107" spans="1:6" ht="27">
      <c r="A107" s="403"/>
      <c r="B107" s="403" t="s">
        <v>503</v>
      </c>
      <c r="C107" s="403" t="s">
        <v>504</v>
      </c>
      <c r="D107" s="406">
        <v>11284.8</v>
      </c>
      <c r="E107" s="406">
        <v>11284.8</v>
      </c>
      <c r="F107" s="406">
        <v>11284.8</v>
      </c>
    </row>
    <row r="108" spans="1:6">
      <c r="A108" s="403"/>
      <c r="B108" s="403"/>
      <c r="C108" s="403" t="s">
        <v>26</v>
      </c>
      <c r="D108" s="403"/>
      <c r="E108" s="403"/>
      <c r="F108" s="403"/>
    </row>
    <row r="109" spans="1:6" ht="40.5">
      <c r="A109" s="403"/>
      <c r="B109" s="403"/>
      <c r="C109" s="407" t="s">
        <v>350</v>
      </c>
      <c r="D109" s="408">
        <v>11284.8</v>
      </c>
      <c r="E109" s="408">
        <v>11284.8</v>
      </c>
      <c r="F109" s="408">
        <v>11284.8</v>
      </c>
    </row>
    <row r="110" spans="1:6" ht="27">
      <c r="A110" s="403"/>
      <c r="B110" s="403"/>
      <c r="C110" s="403" t="s">
        <v>27</v>
      </c>
      <c r="D110" s="403"/>
      <c r="E110" s="403"/>
      <c r="F110" s="403"/>
    </row>
    <row r="111" spans="1:6">
      <c r="A111" s="403"/>
      <c r="B111" s="403"/>
      <c r="C111" s="403" t="s">
        <v>28</v>
      </c>
      <c r="D111" s="406">
        <v>11284.8</v>
      </c>
      <c r="E111" s="406">
        <v>11284.8</v>
      </c>
      <c r="F111" s="406">
        <v>11284.8</v>
      </c>
    </row>
    <row r="112" spans="1:6" ht="27">
      <c r="A112" s="403"/>
      <c r="B112" s="403"/>
      <c r="C112" s="403" t="s">
        <v>333</v>
      </c>
      <c r="D112" s="406">
        <v>11284.8</v>
      </c>
      <c r="E112" s="406">
        <v>11284.8</v>
      </c>
      <c r="F112" s="406">
        <v>11284.8</v>
      </c>
    </row>
    <row r="113" spans="1:6">
      <c r="A113" s="403"/>
      <c r="B113" s="403"/>
      <c r="C113" s="403" t="s">
        <v>334</v>
      </c>
      <c r="D113" s="406">
        <v>11284.8</v>
      </c>
      <c r="E113" s="406">
        <v>11284.8</v>
      </c>
      <c r="F113" s="406">
        <v>11284.8</v>
      </c>
    </row>
    <row r="114" spans="1:6">
      <c r="A114" s="403"/>
      <c r="B114" s="403"/>
      <c r="C114" s="403" t="s">
        <v>344</v>
      </c>
      <c r="D114" s="406">
        <v>11284.8</v>
      </c>
      <c r="E114" s="406">
        <v>11284.8</v>
      </c>
      <c r="F114" s="406">
        <v>11284.8</v>
      </c>
    </row>
    <row r="115" spans="1:6" ht="27">
      <c r="A115" s="403"/>
      <c r="B115" s="403"/>
      <c r="C115" s="403" t="s">
        <v>345</v>
      </c>
      <c r="D115" s="406">
        <v>11284.8</v>
      </c>
      <c r="E115" s="406">
        <v>11284.8</v>
      </c>
      <c r="F115" s="406">
        <v>11284.8</v>
      </c>
    </row>
    <row r="116" spans="1:6">
      <c r="A116" s="403" t="s">
        <v>290</v>
      </c>
      <c r="B116" s="403"/>
      <c r="C116" s="403" t="s">
        <v>351</v>
      </c>
      <c r="D116" s="406">
        <v>32163.3</v>
      </c>
      <c r="E116" s="406">
        <v>32163.3</v>
      </c>
      <c r="F116" s="406">
        <v>32163.3</v>
      </c>
    </row>
    <row r="117" spans="1:6">
      <c r="A117" s="403"/>
      <c r="B117" s="403"/>
      <c r="C117" s="403" t="s">
        <v>25</v>
      </c>
      <c r="D117" s="403"/>
      <c r="E117" s="403"/>
      <c r="F117" s="403"/>
    </row>
    <row r="118" spans="1:6" ht="40.5">
      <c r="A118" s="403"/>
      <c r="B118" s="403" t="s">
        <v>309</v>
      </c>
      <c r="C118" s="403" t="s">
        <v>310</v>
      </c>
      <c r="D118" s="406">
        <v>13912.5</v>
      </c>
      <c r="E118" s="406">
        <v>13912.5</v>
      </c>
      <c r="F118" s="406">
        <v>13912.5</v>
      </c>
    </row>
    <row r="119" spans="1:6">
      <c r="A119" s="403"/>
      <c r="B119" s="403"/>
      <c r="C119" s="403" t="s">
        <v>26</v>
      </c>
      <c r="D119" s="403"/>
      <c r="E119" s="403"/>
      <c r="F119" s="403"/>
    </row>
    <row r="120" spans="1:6" ht="27">
      <c r="A120" s="403"/>
      <c r="B120" s="403"/>
      <c r="C120" s="407" t="s">
        <v>209</v>
      </c>
      <c r="D120" s="408">
        <v>13912.5</v>
      </c>
      <c r="E120" s="408">
        <v>13912.5</v>
      </c>
      <c r="F120" s="408">
        <v>13912.5</v>
      </c>
    </row>
    <row r="121" spans="1:6" ht="27">
      <c r="A121" s="403"/>
      <c r="B121" s="403"/>
      <c r="C121" s="403" t="s">
        <v>27</v>
      </c>
      <c r="D121" s="403"/>
      <c r="E121" s="403"/>
      <c r="F121" s="403"/>
    </row>
    <row r="122" spans="1:6">
      <c r="A122" s="403"/>
      <c r="B122" s="403"/>
      <c r="C122" s="403" t="s">
        <v>28</v>
      </c>
      <c r="D122" s="406">
        <v>13912.5</v>
      </c>
      <c r="E122" s="406">
        <v>13912.5</v>
      </c>
      <c r="F122" s="406">
        <v>13912.5</v>
      </c>
    </row>
    <row r="123" spans="1:6" ht="27">
      <c r="A123" s="403"/>
      <c r="B123" s="403"/>
      <c r="C123" s="403" t="s">
        <v>333</v>
      </c>
      <c r="D123" s="406">
        <v>13912.5</v>
      </c>
      <c r="E123" s="406">
        <v>13912.5</v>
      </c>
      <c r="F123" s="406">
        <v>13912.5</v>
      </c>
    </row>
    <row r="124" spans="1:6">
      <c r="A124" s="403"/>
      <c r="B124" s="403"/>
      <c r="C124" s="403" t="s">
        <v>334</v>
      </c>
      <c r="D124" s="406">
        <v>13912.5</v>
      </c>
      <c r="E124" s="406">
        <v>13912.5</v>
      </c>
      <c r="F124" s="406">
        <v>13912.5</v>
      </c>
    </row>
    <row r="125" spans="1:6">
      <c r="A125" s="403"/>
      <c r="B125" s="403"/>
      <c r="C125" s="403" t="s">
        <v>344</v>
      </c>
      <c r="D125" s="406">
        <v>13912.5</v>
      </c>
      <c r="E125" s="406">
        <v>13912.5</v>
      </c>
      <c r="F125" s="406">
        <v>13912.5</v>
      </c>
    </row>
    <row r="126" spans="1:6" ht="27">
      <c r="A126" s="403"/>
      <c r="B126" s="403"/>
      <c r="C126" s="403" t="s">
        <v>345</v>
      </c>
      <c r="D126" s="406">
        <v>13912.5</v>
      </c>
      <c r="E126" s="406">
        <v>13912.5</v>
      </c>
      <c r="F126" s="406">
        <v>13912.5</v>
      </c>
    </row>
    <row r="127" spans="1:6" ht="40.5">
      <c r="A127" s="403"/>
      <c r="B127" s="403" t="s">
        <v>291</v>
      </c>
      <c r="C127" s="403" t="s">
        <v>292</v>
      </c>
      <c r="D127" s="406">
        <v>18250.8</v>
      </c>
      <c r="E127" s="406">
        <v>18250.8</v>
      </c>
      <c r="F127" s="406">
        <v>18250.8</v>
      </c>
    </row>
    <row r="128" spans="1:6">
      <c r="A128" s="403"/>
      <c r="B128" s="403"/>
      <c r="C128" s="403" t="s">
        <v>26</v>
      </c>
      <c r="D128" s="403"/>
      <c r="E128" s="403"/>
      <c r="F128" s="403"/>
    </row>
    <row r="129" spans="1:6" ht="27">
      <c r="A129" s="403"/>
      <c r="B129" s="403"/>
      <c r="C129" s="407" t="s">
        <v>209</v>
      </c>
      <c r="D129" s="408">
        <v>18250.8</v>
      </c>
      <c r="E129" s="408">
        <v>18250.8</v>
      </c>
      <c r="F129" s="408">
        <v>18250.8</v>
      </c>
    </row>
    <row r="130" spans="1:6" ht="27">
      <c r="A130" s="403"/>
      <c r="B130" s="403"/>
      <c r="C130" s="403" t="s">
        <v>27</v>
      </c>
      <c r="D130" s="403"/>
      <c r="E130" s="403"/>
      <c r="F130" s="403"/>
    </row>
    <row r="131" spans="1:6">
      <c r="A131" s="403"/>
      <c r="B131" s="403"/>
      <c r="C131" s="403" t="s">
        <v>28</v>
      </c>
      <c r="D131" s="406">
        <v>18250.8</v>
      </c>
      <c r="E131" s="406">
        <v>18250.8</v>
      </c>
      <c r="F131" s="406">
        <v>18250.8</v>
      </c>
    </row>
    <row r="132" spans="1:6" ht="27">
      <c r="A132" s="403"/>
      <c r="B132" s="403"/>
      <c r="C132" s="403" t="s">
        <v>333</v>
      </c>
      <c r="D132" s="406">
        <v>18250.8</v>
      </c>
      <c r="E132" s="406">
        <v>18250.8</v>
      </c>
      <c r="F132" s="406">
        <v>18250.8</v>
      </c>
    </row>
    <row r="133" spans="1:6">
      <c r="A133" s="403"/>
      <c r="B133" s="403"/>
      <c r="C133" s="403" t="s">
        <v>334</v>
      </c>
      <c r="D133" s="406">
        <v>18250.8</v>
      </c>
      <c r="E133" s="406">
        <v>18250.8</v>
      </c>
      <c r="F133" s="406">
        <v>18250.8</v>
      </c>
    </row>
    <row r="134" spans="1:6">
      <c r="A134" s="403"/>
      <c r="B134" s="403"/>
      <c r="C134" s="403" t="s">
        <v>344</v>
      </c>
      <c r="D134" s="406">
        <v>18250.8</v>
      </c>
      <c r="E134" s="406">
        <v>18250.8</v>
      </c>
      <c r="F134" s="406">
        <v>18250.8</v>
      </c>
    </row>
    <row r="135" spans="1:6">
      <c r="A135" s="403"/>
      <c r="B135" s="403"/>
      <c r="C135" s="403" t="s">
        <v>347</v>
      </c>
      <c r="D135" s="406">
        <v>18250.8</v>
      </c>
      <c r="E135" s="406">
        <v>18250.8</v>
      </c>
      <c r="F135" s="406">
        <v>18250.8</v>
      </c>
    </row>
    <row r="136" spans="1:6">
      <c r="A136" s="403" t="s">
        <v>234</v>
      </c>
      <c r="B136" s="403"/>
      <c r="C136" s="403" t="s">
        <v>352</v>
      </c>
      <c r="D136" s="406">
        <v>34491.4</v>
      </c>
      <c r="E136" s="406">
        <v>34491.4</v>
      </c>
      <c r="F136" s="406">
        <v>34491.4</v>
      </c>
    </row>
    <row r="137" spans="1:6">
      <c r="A137" s="403"/>
      <c r="B137" s="403"/>
      <c r="C137" s="403" t="s">
        <v>25</v>
      </c>
      <c r="D137" s="403"/>
      <c r="E137" s="403"/>
      <c r="F137" s="403"/>
    </row>
    <row r="138" spans="1:6" ht="27">
      <c r="A138" s="403"/>
      <c r="B138" s="403" t="s">
        <v>235</v>
      </c>
      <c r="C138" s="403" t="s">
        <v>236</v>
      </c>
      <c r="D138" s="406">
        <v>5119.8999999999996</v>
      </c>
      <c r="E138" s="406">
        <v>5119.8999999999996</v>
      </c>
      <c r="F138" s="406">
        <v>5119.8999999999996</v>
      </c>
    </row>
    <row r="139" spans="1:6">
      <c r="A139" s="403"/>
      <c r="B139" s="403"/>
      <c r="C139" s="403" t="s">
        <v>26</v>
      </c>
      <c r="D139" s="403"/>
      <c r="E139" s="403"/>
      <c r="F139" s="403"/>
    </row>
    <row r="140" spans="1:6">
      <c r="A140" s="403"/>
      <c r="B140" s="403"/>
      <c r="C140" s="407" t="s">
        <v>505</v>
      </c>
      <c r="D140" s="408">
        <v>5119.8999999999996</v>
      </c>
      <c r="E140" s="408">
        <v>5119.8999999999996</v>
      </c>
      <c r="F140" s="408">
        <v>5119.8999999999996</v>
      </c>
    </row>
    <row r="141" spans="1:6" ht="27">
      <c r="A141" s="403"/>
      <c r="B141" s="403"/>
      <c r="C141" s="403" t="s">
        <v>27</v>
      </c>
      <c r="D141" s="403"/>
      <c r="E141" s="403"/>
      <c r="F141" s="403"/>
    </row>
    <row r="142" spans="1:6">
      <c r="A142" s="403"/>
      <c r="B142" s="403"/>
      <c r="C142" s="403" t="s">
        <v>28</v>
      </c>
      <c r="D142" s="406">
        <v>5119.8999999999996</v>
      </c>
      <c r="E142" s="406">
        <v>5119.8999999999996</v>
      </c>
      <c r="F142" s="406">
        <v>5119.8999999999996</v>
      </c>
    </row>
    <row r="143" spans="1:6" ht="27">
      <c r="A143" s="403"/>
      <c r="B143" s="403"/>
      <c r="C143" s="403" t="s">
        <v>333</v>
      </c>
      <c r="D143" s="406">
        <v>5119.8999999999996</v>
      </c>
      <c r="E143" s="406">
        <v>5119.8999999999996</v>
      </c>
      <c r="F143" s="406">
        <v>5119.8999999999996</v>
      </c>
    </row>
    <row r="144" spans="1:6">
      <c r="A144" s="403"/>
      <c r="B144" s="403"/>
      <c r="C144" s="403" t="s">
        <v>334</v>
      </c>
      <c r="D144" s="406">
        <v>5119.8999999999996</v>
      </c>
      <c r="E144" s="406">
        <v>5119.8999999999996</v>
      </c>
      <c r="F144" s="406">
        <v>5119.8999999999996</v>
      </c>
    </row>
    <row r="145" spans="1:6">
      <c r="A145" s="403"/>
      <c r="B145" s="403"/>
      <c r="C145" s="403" t="s">
        <v>344</v>
      </c>
      <c r="D145" s="406">
        <v>5119.8999999999996</v>
      </c>
      <c r="E145" s="406">
        <v>5119.8999999999996</v>
      </c>
      <c r="F145" s="406">
        <v>5119.8999999999996</v>
      </c>
    </row>
    <row r="146" spans="1:6">
      <c r="A146" s="403"/>
      <c r="B146" s="403"/>
      <c r="C146" s="403" t="s">
        <v>347</v>
      </c>
      <c r="D146" s="406">
        <v>1161.8</v>
      </c>
      <c r="E146" s="406">
        <v>1161.8</v>
      </c>
      <c r="F146" s="406">
        <v>1161.8</v>
      </c>
    </row>
    <row r="147" spans="1:6" ht="27">
      <c r="A147" s="403"/>
      <c r="B147" s="403"/>
      <c r="C147" s="403" t="s">
        <v>345</v>
      </c>
      <c r="D147" s="406">
        <v>3958.1</v>
      </c>
      <c r="E147" s="406">
        <v>3958.1</v>
      </c>
      <c r="F147" s="406">
        <v>3958.1</v>
      </c>
    </row>
    <row r="148" spans="1:6" ht="27">
      <c r="A148" s="403"/>
      <c r="B148" s="403" t="s">
        <v>311</v>
      </c>
      <c r="C148" s="403" t="s">
        <v>639</v>
      </c>
      <c r="D148" s="406">
        <v>29371.5</v>
      </c>
      <c r="E148" s="406">
        <v>29371.5</v>
      </c>
      <c r="F148" s="406">
        <v>29371.5</v>
      </c>
    </row>
    <row r="149" spans="1:6">
      <c r="A149" s="403"/>
      <c r="B149" s="403"/>
      <c r="C149" s="403" t="s">
        <v>26</v>
      </c>
      <c r="D149" s="403"/>
      <c r="E149" s="403"/>
      <c r="F149" s="403"/>
    </row>
    <row r="150" spans="1:6">
      <c r="A150" s="403"/>
      <c r="B150" s="403"/>
      <c r="C150" s="407" t="s">
        <v>592</v>
      </c>
      <c r="D150" s="408">
        <v>29371.5</v>
      </c>
      <c r="E150" s="408">
        <v>29371.5</v>
      </c>
      <c r="F150" s="408">
        <v>29371.5</v>
      </c>
    </row>
    <row r="151" spans="1:6" ht="27">
      <c r="A151" s="403"/>
      <c r="B151" s="403"/>
      <c r="C151" s="403" t="s">
        <v>27</v>
      </c>
      <c r="D151" s="403"/>
      <c r="E151" s="403"/>
      <c r="F151" s="403"/>
    </row>
    <row r="152" spans="1:6">
      <c r="A152" s="403"/>
      <c r="B152" s="403"/>
      <c r="C152" s="403" t="s">
        <v>28</v>
      </c>
      <c r="D152" s="406">
        <v>29371.5</v>
      </c>
      <c r="E152" s="406">
        <v>29371.5</v>
      </c>
      <c r="F152" s="406">
        <v>29371.5</v>
      </c>
    </row>
    <row r="153" spans="1:6" ht="27">
      <c r="A153" s="403"/>
      <c r="B153" s="403"/>
      <c r="C153" s="403" t="s">
        <v>333</v>
      </c>
      <c r="D153" s="406">
        <v>29371.5</v>
      </c>
      <c r="E153" s="406">
        <v>29371.5</v>
      </c>
      <c r="F153" s="406">
        <v>29371.5</v>
      </c>
    </row>
    <row r="154" spans="1:6">
      <c r="A154" s="403"/>
      <c r="B154" s="403"/>
      <c r="C154" s="403" t="s">
        <v>334</v>
      </c>
      <c r="D154" s="406">
        <v>29371.5</v>
      </c>
      <c r="E154" s="406">
        <v>29371.5</v>
      </c>
      <c r="F154" s="406">
        <v>29371.5</v>
      </c>
    </row>
    <row r="155" spans="1:6">
      <c r="A155" s="403"/>
      <c r="B155" s="403"/>
      <c r="C155" s="403" t="s">
        <v>344</v>
      </c>
      <c r="D155" s="406">
        <v>29371.5</v>
      </c>
      <c r="E155" s="406">
        <v>29371.5</v>
      </c>
      <c r="F155" s="406">
        <v>29371.5</v>
      </c>
    </row>
    <row r="156" spans="1:6" ht="27">
      <c r="A156" s="403"/>
      <c r="B156" s="403"/>
      <c r="C156" s="403" t="s">
        <v>345</v>
      </c>
      <c r="D156" s="406">
        <v>29371.5</v>
      </c>
      <c r="E156" s="406">
        <v>29371.5</v>
      </c>
      <c r="F156" s="406">
        <v>29371.5</v>
      </c>
    </row>
    <row r="157" spans="1:6" ht="14.25">
      <c r="A157" s="403"/>
      <c r="B157" s="403"/>
      <c r="C157" s="404" t="s">
        <v>286</v>
      </c>
      <c r="D157" s="405">
        <v>160691</v>
      </c>
      <c r="E157" s="405">
        <v>160691</v>
      </c>
      <c r="F157" s="405">
        <v>160691</v>
      </c>
    </row>
    <row r="158" spans="1:6">
      <c r="A158" s="403"/>
      <c r="B158" s="403"/>
      <c r="C158" s="403" t="s">
        <v>25</v>
      </c>
      <c r="D158" s="403"/>
      <c r="E158" s="403"/>
      <c r="F158" s="403"/>
    </row>
    <row r="159" spans="1:6" ht="40.5">
      <c r="A159" s="403" t="s">
        <v>285</v>
      </c>
      <c r="B159" s="403"/>
      <c r="C159" s="403" t="s">
        <v>353</v>
      </c>
      <c r="D159" s="406">
        <v>160691</v>
      </c>
      <c r="E159" s="406">
        <v>160691</v>
      </c>
      <c r="F159" s="406">
        <v>160691</v>
      </c>
    </row>
    <row r="160" spans="1:6">
      <c r="A160" s="403"/>
      <c r="B160" s="403"/>
      <c r="C160" s="403" t="s">
        <v>25</v>
      </c>
      <c r="D160" s="403"/>
      <c r="E160" s="403"/>
      <c r="F160" s="403"/>
    </row>
    <row r="161" spans="1:6" ht="27">
      <c r="A161" s="403"/>
      <c r="B161" s="403" t="s">
        <v>217</v>
      </c>
      <c r="C161" s="403" t="s">
        <v>287</v>
      </c>
      <c r="D161" s="406">
        <v>160691</v>
      </c>
      <c r="E161" s="406">
        <v>160691</v>
      </c>
      <c r="F161" s="406">
        <v>160691</v>
      </c>
    </row>
    <row r="162" spans="1:6">
      <c r="A162" s="403"/>
      <c r="B162" s="403"/>
      <c r="C162" s="403" t="s">
        <v>26</v>
      </c>
      <c r="D162" s="403"/>
      <c r="E162" s="403"/>
      <c r="F162" s="403"/>
    </row>
    <row r="163" spans="1:6">
      <c r="A163" s="403"/>
      <c r="B163" s="403"/>
      <c r="C163" s="407" t="s">
        <v>332</v>
      </c>
      <c r="D163" s="408">
        <v>160691</v>
      </c>
      <c r="E163" s="408">
        <v>160691</v>
      </c>
      <c r="F163" s="408">
        <v>160691</v>
      </c>
    </row>
    <row r="164" spans="1:6" ht="27">
      <c r="A164" s="403"/>
      <c r="B164" s="403"/>
      <c r="C164" s="403" t="s">
        <v>27</v>
      </c>
      <c r="D164" s="403"/>
      <c r="E164" s="403"/>
      <c r="F164" s="403"/>
    </row>
    <row r="165" spans="1:6">
      <c r="A165" s="403"/>
      <c r="B165" s="403"/>
      <c r="C165" s="403" t="s">
        <v>28</v>
      </c>
      <c r="D165" s="406">
        <v>160691</v>
      </c>
      <c r="E165" s="406">
        <v>160691</v>
      </c>
      <c r="F165" s="406">
        <v>160691</v>
      </c>
    </row>
    <row r="166" spans="1:6" ht="27">
      <c r="A166" s="403"/>
      <c r="B166" s="403"/>
      <c r="C166" s="403" t="s">
        <v>333</v>
      </c>
      <c r="D166" s="406">
        <v>160691</v>
      </c>
      <c r="E166" s="406">
        <v>160691</v>
      </c>
      <c r="F166" s="406">
        <v>160691</v>
      </c>
    </row>
    <row r="167" spans="1:6">
      <c r="A167" s="403"/>
      <c r="B167" s="403"/>
      <c r="C167" s="403" t="s">
        <v>334</v>
      </c>
      <c r="D167" s="406">
        <v>160691</v>
      </c>
      <c r="E167" s="406">
        <v>160691</v>
      </c>
      <c r="F167" s="406">
        <v>160691</v>
      </c>
    </row>
    <row r="168" spans="1:6">
      <c r="A168" s="403"/>
      <c r="B168" s="403"/>
      <c r="C168" s="403" t="s">
        <v>344</v>
      </c>
      <c r="D168" s="406">
        <v>160691</v>
      </c>
      <c r="E168" s="406">
        <v>160691</v>
      </c>
      <c r="F168" s="406">
        <v>160691</v>
      </c>
    </row>
    <row r="169" spans="1:6">
      <c r="A169" s="403"/>
      <c r="B169" s="403"/>
      <c r="C169" s="403" t="s">
        <v>347</v>
      </c>
      <c r="D169" s="406">
        <v>153929.9</v>
      </c>
      <c r="E169" s="406">
        <v>153929.9</v>
      </c>
      <c r="F169" s="406">
        <v>153929.9</v>
      </c>
    </row>
    <row r="170" spans="1:6" ht="27">
      <c r="A170" s="403"/>
      <c r="B170" s="403"/>
      <c r="C170" s="403" t="s">
        <v>345</v>
      </c>
      <c r="D170" s="406">
        <v>6761.1</v>
      </c>
      <c r="E170" s="406">
        <v>6761.1</v>
      </c>
      <c r="F170" s="406">
        <v>6761.1</v>
      </c>
    </row>
    <row r="171" spans="1:6" ht="14.25">
      <c r="A171" s="403"/>
      <c r="B171" s="403"/>
      <c r="C171" s="404" t="s">
        <v>253</v>
      </c>
      <c r="D171" s="405">
        <v>4880.1000000000004</v>
      </c>
      <c r="E171" s="405">
        <v>4880.1000000000004</v>
      </c>
      <c r="F171" s="405">
        <v>4880.1000000000004</v>
      </c>
    </row>
    <row r="172" spans="1:6">
      <c r="A172" s="403"/>
      <c r="B172" s="403"/>
      <c r="C172" s="403" t="s">
        <v>25</v>
      </c>
      <c r="D172" s="403"/>
      <c r="E172" s="403"/>
      <c r="F172" s="403"/>
    </row>
    <row r="173" spans="1:6">
      <c r="A173" s="403" t="s">
        <v>251</v>
      </c>
      <c r="B173" s="403"/>
      <c r="C173" s="403" t="s">
        <v>355</v>
      </c>
      <c r="D173" s="406">
        <v>4880.1000000000004</v>
      </c>
      <c r="E173" s="406">
        <v>4880.1000000000004</v>
      </c>
      <c r="F173" s="406">
        <v>4880.1000000000004</v>
      </c>
    </row>
    <row r="174" spans="1:6">
      <c r="A174" s="403"/>
      <c r="B174" s="403"/>
      <c r="C174" s="403" t="s">
        <v>25</v>
      </c>
      <c r="D174" s="403"/>
      <c r="E174" s="403"/>
      <c r="F174" s="403"/>
    </row>
    <row r="175" spans="1:6" ht="27">
      <c r="A175" s="403"/>
      <c r="B175" s="403" t="s">
        <v>217</v>
      </c>
      <c r="C175" s="403" t="s">
        <v>252</v>
      </c>
      <c r="D175" s="406">
        <v>4880.1000000000004</v>
      </c>
      <c r="E175" s="406">
        <v>4880.1000000000004</v>
      </c>
      <c r="F175" s="406">
        <v>4880.1000000000004</v>
      </c>
    </row>
    <row r="176" spans="1:6">
      <c r="A176" s="403"/>
      <c r="B176" s="403"/>
      <c r="C176" s="403" t="s">
        <v>26</v>
      </c>
      <c r="D176" s="403"/>
      <c r="E176" s="403"/>
      <c r="F176" s="403"/>
    </row>
    <row r="177" spans="1:6" ht="27">
      <c r="A177" s="403"/>
      <c r="B177" s="403"/>
      <c r="C177" s="407" t="s">
        <v>406</v>
      </c>
      <c r="D177" s="408">
        <v>4880.1000000000004</v>
      </c>
      <c r="E177" s="408">
        <v>4880.1000000000004</v>
      </c>
      <c r="F177" s="408">
        <v>4880.1000000000004</v>
      </c>
    </row>
    <row r="178" spans="1:6" ht="27">
      <c r="A178" s="403"/>
      <c r="B178" s="403"/>
      <c r="C178" s="403" t="s">
        <v>27</v>
      </c>
      <c r="D178" s="403"/>
      <c r="E178" s="403"/>
      <c r="F178" s="403"/>
    </row>
    <row r="179" spans="1:6">
      <c r="A179" s="403"/>
      <c r="B179" s="403"/>
      <c r="C179" s="403" t="s">
        <v>28</v>
      </c>
      <c r="D179" s="406">
        <v>4880.1000000000004</v>
      </c>
      <c r="E179" s="406">
        <v>4880.1000000000004</v>
      </c>
      <c r="F179" s="406">
        <v>4880.1000000000004</v>
      </c>
    </row>
    <row r="180" spans="1:6" ht="27">
      <c r="A180" s="403"/>
      <c r="B180" s="403"/>
      <c r="C180" s="403" t="s">
        <v>333</v>
      </c>
      <c r="D180" s="406">
        <v>4880.1000000000004</v>
      </c>
      <c r="E180" s="406">
        <v>4880.1000000000004</v>
      </c>
      <c r="F180" s="406">
        <v>4880.1000000000004</v>
      </c>
    </row>
    <row r="181" spans="1:6">
      <c r="A181" s="403"/>
      <c r="B181" s="403"/>
      <c r="C181" s="403" t="s">
        <v>334</v>
      </c>
      <c r="D181" s="406">
        <v>4880.1000000000004</v>
      </c>
      <c r="E181" s="406">
        <v>4880.1000000000004</v>
      </c>
      <c r="F181" s="406">
        <v>4880.1000000000004</v>
      </c>
    </row>
    <row r="182" spans="1:6">
      <c r="A182" s="403"/>
      <c r="B182" s="403"/>
      <c r="C182" s="403" t="s">
        <v>344</v>
      </c>
      <c r="D182" s="406">
        <v>4880.1000000000004</v>
      </c>
      <c r="E182" s="406">
        <v>4880.1000000000004</v>
      </c>
      <c r="F182" s="406">
        <v>4880.1000000000004</v>
      </c>
    </row>
    <row r="183" spans="1:6" ht="27">
      <c r="A183" s="403"/>
      <c r="B183" s="403"/>
      <c r="C183" s="403" t="s">
        <v>345</v>
      </c>
      <c r="D183" s="406">
        <v>4880.1000000000004</v>
      </c>
      <c r="E183" s="406">
        <v>4880.1000000000004</v>
      </c>
      <c r="F183" s="406">
        <v>4880.1000000000004</v>
      </c>
    </row>
    <row r="184" spans="1:6" ht="14.25">
      <c r="A184" s="403"/>
      <c r="B184" s="403"/>
      <c r="C184" s="404" t="s">
        <v>273</v>
      </c>
      <c r="D184" s="405">
        <v>298200</v>
      </c>
      <c r="E184" s="405">
        <v>298200</v>
      </c>
      <c r="F184" s="405">
        <v>298200</v>
      </c>
    </row>
    <row r="185" spans="1:6">
      <c r="A185" s="403"/>
      <c r="B185" s="403"/>
      <c r="C185" s="403" t="s">
        <v>25</v>
      </c>
      <c r="D185" s="403"/>
      <c r="E185" s="403"/>
      <c r="F185" s="403"/>
    </row>
    <row r="186" spans="1:6" ht="27">
      <c r="A186" s="403" t="s">
        <v>270</v>
      </c>
      <c r="B186" s="403"/>
      <c r="C186" s="403" t="s">
        <v>356</v>
      </c>
      <c r="D186" s="406">
        <v>298200</v>
      </c>
      <c r="E186" s="406">
        <v>298200</v>
      </c>
      <c r="F186" s="406">
        <v>298200</v>
      </c>
    </row>
    <row r="187" spans="1:6">
      <c r="A187" s="403"/>
      <c r="B187" s="403"/>
      <c r="C187" s="403" t="s">
        <v>25</v>
      </c>
      <c r="D187" s="403"/>
      <c r="E187" s="403"/>
      <c r="F187" s="403"/>
    </row>
    <row r="188" spans="1:6" ht="54">
      <c r="A188" s="403"/>
      <c r="B188" s="403" t="s">
        <v>271</v>
      </c>
      <c r="C188" s="403" t="s">
        <v>272</v>
      </c>
      <c r="D188" s="406">
        <v>298200</v>
      </c>
      <c r="E188" s="406">
        <v>298200</v>
      </c>
      <c r="F188" s="406">
        <v>298200</v>
      </c>
    </row>
    <row r="189" spans="1:6">
      <c r="A189" s="403"/>
      <c r="B189" s="403"/>
      <c r="C189" s="403" t="s">
        <v>26</v>
      </c>
      <c r="D189" s="403"/>
      <c r="E189" s="403"/>
      <c r="F189" s="403"/>
    </row>
    <row r="190" spans="1:6">
      <c r="A190" s="403"/>
      <c r="B190" s="403"/>
      <c r="C190" s="407" t="s">
        <v>273</v>
      </c>
      <c r="D190" s="408">
        <v>298200</v>
      </c>
      <c r="E190" s="408">
        <v>298200</v>
      </c>
      <c r="F190" s="408">
        <v>298200</v>
      </c>
    </row>
    <row r="191" spans="1:6" ht="27">
      <c r="A191" s="403"/>
      <c r="B191" s="403"/>
      <c r="C191" s="403" t="s">
        <v>27</v>
      </c>
      <c r="D191" s="403"/>
      <c r="E191" s="403"/>
      <c r="F191" s="403"/>
    </row>
    <row r="192" spans="1:6">
      <c r="A192" s="403"/>
      <c r="B192" s="403"/>
      <c r="C192" s="403" t="s">
        <v>28</v>
      </c>
      <c r="D192" s="406">
        <v>298200</v>
      </c>
      <c r="E192" s="406">
        <v>298200</v>
      </c>
      <c r="F192" s="406">
        <v>298200</v>
      </c>
    </row>
    <row r="193" spans="1:6" ht="27">
      <c r="A193" s="403"/>
      <c r="B193" s="403"/>
      <c r="C193" s="403" t="s">
        <v>333</v>
      </c>
      <c r="D193" s="406">
        <v>298200</v>
      </c>
      <c r="E193" s="406">
        <v>298200</v>
      </c>
      <c r="F193" s="406">
        <v>298200</v>
      </c>
    </row>
    <row r="194" spans="1:6">
      <c r="A194" s="403"/>
      <c r="B194" s="403"/>
      <c r="C194" s="403" t="s">
        <v>334</v>
      </c>
      <c r="D194" s="406">
        <v>298200</v>
      </c>
      <c r="E194" s="406">
        <v>298200</v>
      </c>
      <c r="F194" s="406">
        <v>298200</v>
      </c>
    </row>
    <row r="195" spans="1:6">
      <c r="A195" s="403"/>
      <c r="B195" s="403"/>
      <c r="C195" s="403" t="s">
        <v>339</v>
      </c>
      <c r="D195" s="406">
        <v>298200</v>
      </c>
      <c r="E195" s="406">
        <v>298200</v>
      </c>
      <c r="F195" s="406">
        <v>298200</v>
      </c>
    </row>
    <row r="196" spans="1:6">
      <c r="A196" s="403"/>
      <c r="B196" s="403"/>
      <c r="C196" s="403" t="s">
        <v>354</v>
      </c>
      <c r="D196" s="406">
        <v>298200</v>
      </c>
      <c r="E196" s="406">
        <v>298200</v>
      </c>
      <c r="F196" s="406">
        <v>298200</v>
      </c>
    </row>
    <row r="197" spans="1:6" ht="28.5">
      <c r="A197" s="403"/>
      <c r="B197" s="403"/>
      <c r="C197" s="404" t="s">
        <v>298</v>
      </c>
      <c r="D197" s="405">
        <v>19733</v>
      </c>
      <c r="E197" s="405">
        <v>19733</v>
      </c>
      <c r="F197" s="405">
        <v>19733</v>
      </c>
    </row>
    <row r="198" spans="1:6">
      <c r="A198" s="403"/>
      <c r="B198" s="403"/>
      <c r="C198" s="403" t="s">
        <v>25</v>
      </c>
      <c r="D198" s="403"/>
      <c r="E198" s="403"/>
      <c r="F198" s="403"/>
    </row>
    <row r="199" spans="1:6" ht="27">
      <c r="A199" s="403" t="s">
        <v>313</v>
      </c>
      <c r="B199" s="403"/>
      <c r="C199" s="403" t="s">
        <v>357</v>
      </c>
      <c r="D199" s="406">
        <v>288.89999999999998</v>
      </c>
      <c r="E199" s="406">
        <v>288.89999999999998</v>
      </c>
      <c r="F199" s="406">
        <v>288.89999999999998</v>
      </c>
    </row>
    <row r="200" spans="1:6">
      <c r="A200" s="403"/>
      <c r="B200" s="403"/>
      <c r="C200" s="403" t="s">
        <v>25</v>
      </c>
      <c r="D200" s="403"/>
      <c r="E200" s="403"/>
      <c r="F200" s="403"/>
    </row>
    <row r="201" spans="1:6" ht="40.5">
      <c r="A201" s="403"/>
      <c r="B201" s="403" t="s">
        <v>311</v>
      </c>
      <c r="C201" s="403" t="s">
        <v>314</v>
      </c>
      <c r="D201" s="406">
        <v>288.89999999999998</v>
      </c>
      <c r="E201" s="406">
        <v>288.89999999999998</v>
      </c>
      <c r="F201" s="406">
        <v>288.89999999999998</v>
      </c>
    </row>
    <row r="202" spans="1:6">
      <c r="A202" s="403"/>
      <c r="B202" s="403"/>
      <c r="C202" s="403" t="s">
        <v>26</v>
      </c>
      <c r="D202" s="403"/>
      <c r="E202" s="403"/>
      <c r="F202" s="403"/>
    </row>
    <row r="203" spans="1:6">
      <c r="A203" s="403"/>
      <c r="B203" s="403"/>
      <c r="C203" s="407" t="s">
        <v>332</v>
      </c>
      <c r="D203" s="408">
        <v>288.89999999999998</v>
      </c>
      <c r="E203" s="408">
        <v>288.89999999999998</v>
      </c>
      <c r="F203" s="408">
        <v>288.89999999999998</v>
      </c>
    </row>
    <row r="204" spans="1:6" ht="27">
      <c r="A204" s="403"/>
      <c r="B204" s="403"/>
      <c r="C204" s="403" t="s">
        <v>27</v>
      </c>
      <c r="D204" s="403"/>
      <c r="E204" s="403"/>
      <c r="F204" s="403"/>
    </row>
    <row r="205" spans="1:6">
      <c r="A205" s="403"/>
      <c r="B205" s="403"/>
      <c r="C205" s="403" t="s">
        <v>28</v>
      </c>
      <c r="D205" s="406">
        <v>288.89999999999998</v>
      </c>
      <c r="E205" s="406">
        <v>288.89999999999998</v>
      </c>
      <c r="F205" s="406">
        <v>288.89999999999998</v>
      </c>
    </row>
    <row r="206" spans="1:6" ht="27">
      <c r="A206" s="403"/>
      <c r="B206" s="403"/>
      <c r="C206" s="403" t="s">
        <v>333</v>
      </c>
      <c r="D206" s="406">
        <v>288.89999999999998</v>
      </c>
      <c r="E206" s="406">
        <v>288.89999999999998</v>
      </c>
      <c r="F206" s="406">
        <v>288.89999999999998</v>
      </c>
    </row>
    <row r="207" spans="1:6">
      <c r="A207" s="403"/>
      <c r="B207" s="403"/>
      <c r="C207" s="403" t="s">
        <v>334</v>
      </c>
      <c r="D207" s="406">
        <v>288.89999999999998</v>
      </c>
      <c r="E207" s="406">
        <v>288.89999999999998</v>
      </c>
      <c r="F207" s="406">
        <v>288.89999999999998</v>
      </c>
    </row>
    <row r="208" spans="1:6">
      <c r="A208" s="403"/>
      <c r="B208" s="403"/>
      <c r="C208" s="403" t="s">
        <v>344</v>
      </c>
      <c r="D208" s="406">
        <v>288.89999999999998</v>
      </c>
      <c r="E208" s="406">
        <v>288.89999999999998</v>
      </c>
      <c r="F208" s="406">
        <v>288.89999999999998</v>
      </c>
    </row>
    <row r="209" spans="1:6" ht="27">
      <c r="A209" s="403"/>
      <c r="B209" s="403"/>
      <c r="C209" s="403" t="s">
        <v>345</v>
      </c>
      <c r="D209" s="406">
        <v>288.89999999999998</v>
      </c>
      <c r="E209" s="406">
        <v>288.89999999999998</v>
      </c>
      <c r="F209" s="406">
        <v>288.89999999999998</v>
      </c>
    </row>
    <row r="210" spans="1:6">
      <c r="A210" s="403" t="s">
        <v>295</v>
      </c>
      <c r="B210" s="403"/>
      <c r="C210" s="403" t="s">
        <v>358</v>
      </c>
      <c r="D210" s="406">
        <v>15535.3</v>
      </c>
      <c r="E210" s="406">
        <v>15535.3</v>
      </c>
      <c r="F210" s="406">
        <v>15535.3</v>
      </c>
    </row>
    <row r="211" spans="1:6">
      <c r="A211" s="403"/>
      <c r="B211" s="403"/>
      <c r="C211" s="403" t="s">
        <v>25</v>
      </c>
      <c r="D211" s="403"/>
      <c r="E211" s="403"/>
      <c r="F211" s="403"/>
    </row>
    <row r="212" spans="1:6" ht="27">
      <c r="A212" s="403"/>
      <c r="B212" s="403" t="s">
        <v>230</v>
      </c>
      <c r="C212" s="403" t="s">
        <v>304</v>
      </c>
      <c r="D212" s="406">
        <v>14471.6</v>
      </c>
      <c r="E212" s="406">
        <v>14471.6</v>
      </c>
      <c r="F212" s="406">
        <v>14471.6</v>
      </c>
    </row>
    <row r="213" spans="1:6">
      <c r="A213" s="403"/>
      <c r="B213" s="403"/>
      <c r="C213" s="403" t="s">
        <v>26</v>
      </c>
      <c r="D213" s="403"/>
      <c r="E213" s="403"/>
      <c r="F213" s="403"/>
    </row>
    <row r="214" spans="1:6" ht="27">
      <c r="A214" s="403"/>
      <c r="B214" s="403"/>
      <c r="C214" s="407" t="s">
        <v>298</v>
      </c>
      <c r="D214" s="408">
        <v>14471.6</v>
      </c>
      <c r="E214" s="408">
        <v>14471.6</v>
      </c>
      <c r="F214" s="408">
        <v>14471.6</v>
      </c>
    </row>
    <row r="215" spans="1:6" ht="27">
      <c r="A215" s="403"/>
      <c r="B215" s="403"/>
      <c r="C215" s="403" t="s">
        <v>27</v>
      </c>
      <c r="D215" s="403"/>
      <c r="E215" s="403"/>
      <c r="F215" s="403"/>
    </row>
    <row r="216" spans="1:6">
      <c r="A216" s="403"/>
      <c r="B216" s="403"/>
      <c r="C216" s="403" t="s">
        <v>28</v>
      </c>
      <c r="D216" s="406">
        <v>14471.6</v>
      </c>
      <c r="E216" s="406">
        <v>14471.6</v>
      </c>
      <c r="F216" s="406">
        <v>14471.6</v>
      </c>
    </row>
    <row r="217" spans="1:6" ht="27">
      <c r="A217" s="403"/>
      <c r="B217" s="403"/>
      <c r="C217" s="403" t="s">
        <v>333</v>
      </c>
      <c r="D217" s="406">
        <v>14471.6</v>
      </c>
      <c r="E217" s="406">
        <v>14471.6</v>
      </c>
      <c r="F217" s="406">
        <v>14471.6</v>
      </c>
    </row>
    <row r="218" spans="1:6">
      <c r="A218" s="403"/>
      <c r="B218" s="403"/>
      <c r="C218" s="403" t="s">
        <v>334</v>
      </c>
      <c r="D218" s="406">
        <v>14471.6</v>
      </c>
      <c r="E218" s="406">
        <v>14471.6</v>
      </c>
      <c r="F218" s="406">
        <v>14471.6</v>
      </c>
    </row>
    <row r="219" spans="1:6">
      <c r="A219" s="403"/>
      <c r="B219" s="403"/>
      <c r="C219" s="403" t="s">
        <v>344</v>
      </c>
      <c r="D219" s="406">
        <v>14471.6</v>
      </c>
      <c r="E219" s="406">
        <v>14471.6</v>
      </c>
      <c r="F219" s="406">
        <v>14471.6</v>
      </c>
    </row>
    <row r="220" spans="1:6" ht="27">
      <c r="A220" s="403"/>
      <c r="B220" s="403"/>
      <c r="C220" s="403" t="s">
        <v>345</v>
      </c>
      <c r="D220" s="406">
        <v>14471.6</v>
      </c>
      <c r="E220" s="406">
        <v>14471.6</v>
      </c>
      <c r="F220" s="406">
        <v>14471.6</v>
      </c>
    </row>
    <row r="221" spans="1:6" ht="40.5">
      <c r="A221" s="403"/>
      <c r="B221" s="403" t="s">
        <v>296</v>
      </c>
      <c r="C221" s="403" t="s">
        <v>297</v>
      </c>
      <c r="D221" s="406">
        <v>1063.7</v>
      </c>
      <c r="E221" s="406">
        <v>1063.7</v>
      </c>
      <c r="F221" s="406">
        <v>1063.7</v>
      </c>
    </row>
    <row r="222" spans="1:6">
      <c r="A222" s="403"/>
      <c r="B222" s="403"/>
      <c r="C222" s="403" t="s">
        <v>26</v>
      </c>
      <c r="D222" s="403"/>
      <c r="E222" s="403"/>
      <c r="F222" s="403"/>
    </row>
    <row r="223" spans="1:6" ht="27">
      <c r="A223" s="403"/>
      <c r="B223" s="403"/>
      <c r="C223" s="407" t="s">
        <v>298</v>
      </c>
      <c r="D223" s="408">
        <v>1063.7</v>
      </c>
      <c r="E223" s="408">
        <v>1063.7</v>
      </c>
      <c r="F223" s="408">
        <v>1063.7</v>
      </c>
    </row>
    <row r="224" spans="1:6" ht="27">
      <c r="A224" s="403"/>
      <c r="B224" s="403"/>
      <c r="C224" s="403" t="s">
        <v>27</v>
      </c>
      <c r="D224" s="403"/>
      <c r="E224" s="403"/>
      <c r="F224" s="403"/>
    </row>
    <row r="225" spans="1:6">
      <c r="A225" s="403"/>
      <c r="B225" s="403"/>
      <c r="C225" s="403" t="s">
        <v>28</v>
      </c>
      <c r="D225" s="406">
        <v>1063.7</v>
      </c>
      <c r="E225" s="406">
        <v>1063.7</v>
      </c>
      <c r="F225" s="406">
        <v>1063.7</v>
      </c>
    </row>
    <row r="226" spans="1:6" ht="27">
      <c r="A226" s="403"/>
      <c r="B226" s="403"/>
      <c r="C226" s="403" t="s">
        <v>333</v>
      </c>
      <c r="D226" s="406">
        <v>1063.7</v>
      </c>
      <c r="E226" s="406">
        <v>1063.7</v>
      </c>
      <c r="F226" s="406">
        <v>1063.7</v>
      </c>
    </row>
    <row r="227" spans="1:6">
      <c r="A227" s="403"/>
      <c r="B227" s="403"/>
      <c r="C227" s="403" t="s">
        <v>334</v>
      </c>
      <c r="D227" s="406">
        <v>1063.7</v>
      </c>
      <c r="E227" s="406">
        <v>1063.7</v>
      </c>
      <c r="F227" s="406">
        <v>1063.7</v>
      </c>
    </row>
    <row r="228" spans="1:6">
      <c r="A228" s="403"/>
      <c r="B228" s="403"/>
      <c r="C228" s="403" t="s">
        <v>339</v>
      </c>
      <c r="D228" s="406">
        <v>1063.7</v>
      </c>
      <c r="E228" s="406">
        <v>1063.7</v>
      </c>
      <c r="F228" s="406">
        <v>1063.7</v>
      </c>
    </row>
    <row r="229" spans="1:6">
      <c r="A229" s="403"/>
      <c r="B229" s="403"/>
      <c r="C229" s="403" t="s">
        <v>354</v>
      </c>
      <c r="D229" s="406">
        <v>1063.7</v>
      </c>
      <c r="E229" s="406">
        <v>1063.7</v>
      </c>
      <c r="F229" s="406">
        <v>1063.7</v>
      </c>
    </row>
    <row r="230" spans="1:6">
      <c r="A230" s="403" t="s">
        <v>300</v>
      </c>
      <c r="B230" s="403"/>
      <c r="C230" s="403" t="s">
        <v>359</v>
      </c>
      <c r="D230" s="406">
        <v>3908.8</v>
      </c>
      <c r="E230" s="406">
        <v>3908.8</v>
      </c>
      <c r="F230" s="406">
        <v>3908.8</v>
      </c>
    </row>
    <row r="231" spans="1:6">
      <c r="A231" s="403"/>
      <c r="B231" s="403"/>
      <c r="C231" s="403" t="s">
        <v>25</v>
      </c>
      <c r="D231" s="403"/>
      <c r="E231" s="403"/>
      <c r="F231" s="403"/>
    </row>
    <row r="232" spans="1:6" ht="27">
      <c r="A232" s="403"/>
      <c r="B232" s="403" t="s">
        <v>301</v>
      </c>
      <c r="C232" s="403" t="s">
        <v>302</v>
      </c>
      <c r="D232" s="406">
        <v>3908.8</v>
      </c>
      <c r="E232" s="406">
        <v>3908.8</v>
      </c>
      <c r="F232" s="406">
        <v>3908.8</v>
      </c>
    </row>
    <row r="233" spans="1:6">
      <c r="A233" s="403"/>
      <c r="B233" s="403"/>
      <c r="C233" s="403" t="s">
        <v>26</v>
      </c>
      <c r="D233" s="403"/>
      <c r="E233" s="403"/>
      <c r="F233" s="403"/>
    </row>
    <row r="234" spans="1:6" ht="27">
      <c r="A234" s="403"/>
      <c r="B234" s="403"/>
      <c r="C234" s="407" t="s">
        <v>298</v>
      </c>
      <c r="D234" s="408">
        <v>3908.8</v>
      </c>
      <c r="E234" s="408">
        <v>3908.8</v>
      </c>
      <c r="F234" s="408">
        <v>3908.8</v>
      </c>
    </row>
    <row r="235" spans="1:6" ht="27">
      <c r="A235" s="403"/>
      <c r="B235" s="403"/>
      <c r="C235" s="403" t="s">
        <v>27</v>
      </c>
      <c r="D235" s="403"/>
      <c r="E235" s="403"/>
      <c r="F235" s="403"/>
    </row>
    <row r="236" spans="1:6">
      <c r="A236" s="403"/>
      <c r="B236" s="403"/>
      <c r="C236" s="403" t="s">
        <v>28</v>
      </c>
      <c r="D236" s="406">
        <v>3908.8</v>
      </c>
      <c r="E236" s="406">
        <v>3908.8</v>
      </c>
      <c r="F236" s="406">
        <v>3908.8</v>
      </c>
    </row>
    <row r="237" spans="1:6" ht="27">
      <c r="A237" s="403"/>
      <c r="B237" s="403"/>
      <c r="C237" s="403" t="s">
        <v>333</v>
      </c>
      <c r="D237" s="406">
        <v>3908.8</v>
      </c>
      <c r="E237" s="406">
        <v>3908.8</v>
      </c>
      <c r="F237" s="406">
        <v>3908.8</v>
      </c>
    </row>
    <row r="238" spans="1:6">
      <c r="A238" s="403"/>
      <c r="B238" s="403"/>
      <c r="C238" s="403" t="s">
        <v>334</v>
      </c>
      <c r="D238" s="406">
        <v>3908.8</v>
      </c>
      <c r="E238" s="406">
        <v>3908.8</v>
      </c>
      <c r="F238" s="406">
        <v>3908.8</v>
      </c>
    </row>
    <row r="239" spans="1:6">
      <c r="A239" s="403"/>
      <c r="B239" s="403"/>
      <c r="C239" s="403" t="s">
        <v>339</v>
      </c>
      <c r="D239" s="406">
        <v>3908.8</v>
      </c>
      <c r="E239" s="406">
        <v>3908.8</v>
      </c>
      <c r="F239" s="406">
        <v>3908.8</v>
      </c>
    </row>
    <row r="240" spans="1:6">
      <c r="A240" s="403"/>
      <c r="B240" s="403"/>
      <c r="C240" s="403" t="s">
        <v>354</v>
      </c>
      <c r="D240" s="406">
        <v>3908.8</v>
      </c>
      <c r="E240" s="406">
        <v>3908.8</v>
      </c>
      <c r="F240" s="406">
        <v>3908.8</v>
      </c>
    </row>
    <row r="241" spans="1:6" ht="28.5">
      <c r="A241" s="403"/>
      <c r="B241" s="403"/>
      <c r="C241" s="404" t="s">
        <v>277</v>
      </c>
      <c r="D241" s="405">
        <v>233380.3</v>
      </c>
      <c r="E241" s="405">
        <v>233380.3</v>
      </c>
      <c r="F241" s="405">
        <v>233380.3</v>
      </c>
    </row>
    <row r="242" spans="1:6">
      <c r="A242" s="403"/>
      <c r="B242" s="403"/>
      <c r="C242" s="403" t="s">
        <v>25</v>
      </c>
      <c r="D242" s="403"/>
      <c r="E242" s="403"/>
      <c r="F242" s="403"/>
    </row>
    <row r="243" spans="1:6" ht="27">
      <c r="A243" s="403" t="s">
        <v>318</v>
      </c>
      <c r="B243" s="403"/>
      <c r="C243" s="403" t="s">
        <v>360</v>
      </c>
      <c r="D243" s="406">
        <v>69511.3</v>
      </c>
      <c r="E243" s="406">
        <v>69511.3</v>
      </c>
      <c r="F243" s="406">
        <v>69511.3</v>
      </c>
    </row>
    <row r="244" spans="1:6">
      <c r="A244" s="403"/>
      <c r="B244" s="403"/>
      <c r="C244" s="403" t="s">
        <v>25</v>
      </c>
      <c r="D244" s="403"/>
      <c r="E244" s="403"/>
      <c r="F244" s="403"/>
    </row>
    <row r="245" spans="1:6" ht="54">
      <c r="A245" s="403"/>
      <c r="B245" s="403" t="s">
        <v>301</v>
      </c>
      <c r="C245" s="403" t="s">
        <v>319</v>
      </c>
      <c r="D245" s="406">
        <v>69511.3</v>
      </c>
      <c r="E245" s="406">
        <v>69511.3</v>
      </c>
      <c r="F245" s="406">
        <v>69511.3</v>
      </c>
    </row>
    <row r="246" spans="1:6">
      <c r="A246" s="403"/>
      <c r="B246" s="403"/>
      <c r="C246" s="403" t="s">
        <v>26</v>
      </c>
      <c r="D246" s="403"/>
      <c r="E246" s="403"/>
      <c r="F246" s="403"/>
    </row>
    <row r="247" spans="1:6" ht="27">
      <c r="A247" s="403"/>
      <c r="B247" s="403"/>
      <c r="C247" s="407" t="s">
        <v>277</v>
      </c>
      <c r="D247" s="408">
        <v>69511.3</v>
      </c>
      <c r="E247" s="408">
        <v>69511.3</v>
      </c>
      <c r="F247" s="408">
        <v>69511.3</v>
      </c>
    </row>
    <row r="248" spans="1:6" ht="27">
      <c r="A248" s="403"/>
      <c r="B248" s="403"/>
      <c r="C248" s="403" t="s">
        <v>27</v>
      </c>
      <c r="D248" s="403"/>
      <c r="E248" s="403"/>
      <c r="F248" s="403"/>
    </row>
    <row r="249" spans="1:6">
      <c r="A249" s="403"/>
      <c r="B249" s="403"/>
      <c r="C249" s="403" t="s">
        <v>28</v>
      </c>
      <c r="D249" s="406">
        <v>69511.3</v>
      </c>
      <c r="E249" s="406">
        <v>69511.3</v>
      </c>
      <c r="F249" s="406">
        <v>69511.3</v>
      </c>
    </row>
    <row r="250" spans="1:6" ht="27">
      <c r="A250" s="403"/>
      <c r="B250" s="403"/>
      <c r="C250" s="403" t="s">
        <v>333</v>
      </c>
      <c r="D250" s="406">
        <v>69511.3</v>
      </c>
      <c r="E250" s="406">
        <v>69511.3</v>
      </c>
      <c r="F250" s="406">
        <v>69511.3</v>
      </c>
    </row>
    <row r="251" spans="1:6">
      <c r="A251" s="403"/>
      <c r="B251" s="403"/>
      <c r="C251" s="403" t="s">
        <v>334</v>
      </c>
      <c r="D251" s="406">
        <v>69511.3</v>
      </c>
      <c r="E251" s="406">
        <v>69511.3</v>
      </c>
      <c r="F251" s="406">
        <v>69511.3</v>
      </c>
    </row>
    <row r="252" spans="1:6">
      <c r="A252" s="403"/>
      <c r="B252" s="403"/>
      <c r="C252" s="403" t="s">
        <v>344</v>
      </c>
      <c r="D252" s="406">
        <v>17551.3</v>
      </c>
      <c r="E252" s="406">
        <v>17551.3</v>
      </c>
      <c r="F252" s="406">
        <v>17551.3</v>
      </c>
    </row>
    <row r="253" spans="1:6" ht="27">
      <c r="A253" s="403"/>
      <c r="B253" s="403"/>
      <c r="C253" s="403" t="s">
        <v>345</v>
      </c>
      <c r="D253" s="406">
        <v>17551.3</v>
      </c>
      <c r="E253" s="406">
        <v>17551.3</v>
      </c>
      <c r="F253" s="406">
        <v>17551.3</v>
      </c>
    </row>
    <row r="254" spans="1:6">
      <c r="A254" s="403"/>
      <c r="B254" s="403"/>
      <c r="C254" s="403" t="s">
        <v>335</v>
      </c>
      <c r="D254" s="406">
        <v>51960</v>
      </c>
      <c r="E254" s="406">
        <v>51960</v>
      </c>
      <c r="F254" s="406">
        <v>51960</v>
      </c>
    </row>
    <row r="255" spans="1:6">
      <c r="A255" s="403"/>
      <c r="B255" s="403"/>
      <c r="C255" s="403" t="s">
        <v>336</v>
      </c>
      <c r="D255" s="406">
        <v>51960</v>
      </c>
      <c r="E255" s="406">
        <v>51960</v>
      </c>
      <c r="F255" s="406">
        <v>51960</v>
      </c>
    </row>
    <row r="256" spans="1:6">
      <c r="A256" s="403" t="s">
        <v>276</v>
      </c>
      <c r="B256" s="403"/>
      <c r="C256" s="403" t="s">
        <v>361</v>
      </c>
      <c r="D256" s="406">
        <v>163869</v>
      </c>
      <c r="E256" s="406">
        <v>163869</v>
      </c>
      <c r="F256" s="406">
        <v>163869</v>
      </c>
    </row>
    <row r="257" spans="1:6">
      <c r="A257" s="403"/>
      <c r="B257" s="403"/>
      <c r="C257" s="403" t="s">
        <v>25</v>
      </c>
      <c r="D257" s="403"/>
      <c r="E257" s="403"/>
      <c r="F257" s="403"/>
    </row>
    <row r="258" spans="1:6">
      <c r="A258" s="403"/>
      <c r="B258" s="403" t="s">
        <v>230</v>
      </c>
      <c r="C258" s="403" t="s">
        <v>275</v>
      </c>
      <c r="D258" s="406">
        <v>163869</v>
      </c>
      <c r="E258" s="406">
        <v>163869</v>
      </c>
      <c r="F258" s="406">
        <v>163869</v>
      </c>
    </row>
    <row r="259" spans="1:6">
      <c r="A259" s="403"/>
      <c r="B259" s="403"/>
      <c r="C259" s="403" t="s">
        <v>26</v>
      </c>
      <c r="D259" s="403"/>
      <c r="E259" s="403"/>
      <c r="F259" s="403"/>
    </row>
    <row r="260" spans="1:6">
      <c r="A260" s="403"/>
      <c r="B260" s="403"/>
      <c r="C260" s="407" t="s">
        <v>332</v>
      </c>
      <c r="D260" s="408">
        <v>163869</v>
      </c>
      <c r="E260" s="408">
        <v>163869</v>
      </c>
      <c r="F260" s="408">
        <v>163869</v>
      </c>
    </row>
    <row r="261" spans="1:6" ht="27">
      <c r="A261" s="403"/>
      <c r="B261" s="403"/>
      <c r="C261" s="403" t="s">
        <v>27</v>
      </c>
      <c r="D261" s="403"/>
      <c r="E261" s="403"/>
      <c r="F261" s="403"/>
    </row>
    <row r="262" spans="1:6">
      <c r="A262" s="403"/>
      <c r="B262" s="403"/>
      <c r="C262" s="403" t="s">
        <v>28</v>
      </c>
      <c r="D262" s="406">
        <v>163869</v>
      </c>
      <c r="E262" s="406">
        <v>163869</v>
      </c>
      <c r="F262" s="406">
        <v>163869</v>
      </c>
    </row>
    <row r="263" spans="1:6" ht="27">
      <c r="A263" s="403"/>
      <c r="B263" s="403"/>
      <c r="C263" s="403" t="s">
        <v>333</v>
      </c>
      <c r="D263" s="406">
        <v>163869</v>
      </c>
      <c r="E263" s="406">
        <v>163869</v>
      </c>
      <c r="F263" s="406">
        <v>163869</v>
      </c>
    </row>
    <row r="264" spans="1:6">
      <c r="A264" s="403"/>
      <c r="B264" s="403"/>
      <c r="C264" s="403" t="s">
        <v>334</v>
      </c>
      <c r="D264" s="406">
        <v>163869</v>
      </c>
      <c r="E264" s="406">
        <v>163869</v>
      </c>
      <c r="F264" s="406">
        <v>163869</v>
      </c>
    </row>
    <row r="265" spans="1:6">
      <c r="A265" s="403"/>
      <c r="B265" s="403"/>
      <c r="C265" s="403" t="s">
        <v>344</v>
      </c>
      <c r="D265" s="406">
        <v>163869</v>
      </c>
      <c r="E265" s="406">
        <v>163869</v>
      </c>
      <c r="F265" s="406">
        <v>163869</v>
      </c>
    </row>
    <row r="266" spans="1:6">
      <c r="A266" s="403"/>
      <c r="B266" s="403"/>
      <c r="C266" s="403" t="s">
        <v>347</v>
      </c>
      <c r="D266" s="406">
        <v>163869</v>
      </c>
      <c r="E266" s="406">
        <v>163869</v>
      </c>
      <c r="F266" s="406">
        <v>163869</v>
      </c>
    </row>
    <row r="267" spans="1:6" ht="28.5">
      <c r="A267" s="403"/>
      <c r="B267" s="403"/>
      <c r="C267" s="404" t="s">
        <v>225</v>
      </c>
      <c r="D267" s="405">
        <v>1234531.7</v>
      </c>
      <c r="E267" s="405">
        <v>1234531.7</v>
      </c>
      <c r="F267" s="405">
        <v>1234531.7</v>
      </c>
    </row>
    <row r="268" spans="1:6">
      <c r="A268" s="403"/>
      <c r="B268" s="403"/>
      <c r="C268" s="403" t="s">
        <v>25</v>
      </c>
      <c r="D268" s="403"/>
      <c r="E268" s="403"/>
      <c r="F268" s="403"/>
    </row>
    <row r="269" spans="1:6" ht="27">
      <c r="A269" s="403" t="s">
        <v>229</v>
      </c>
      <c r="B269" s="403"/>
      <c r="C269" s="403" t="s">
        <v>362</v>
      </c>
      <c r="D269" s="406">
        <v>947282.7</v>
      </c>
      <c r="E269" s="406">
        <v>947282.7</v>
      </c>
      <c r="F269" s="406">
        <v>947282.7</v>
      </c>
    </row>
    <row r="270" spans="1:6">
      <c r="A270" s="403"/>
      <c r="B270" s="403"/>
      <c r="C270" s="403" t="s">
        <v>25</v>
      </c>
      <c r="D270" s="403"/>
      <c r="E270" s="403"/>
      <c r="F270" s="403"/>
    </row>
    <row r="271" spans="1:6" ht="40.5">
      <c r="A271" s="403"/>
      <c r="B271" s="403" t="s">
        <v>230</v>
      </c>
      <c r="C271" s="403" t="s">
        <v>231</v>
      </c>
      <c r="D271" s="406">
        <v>947282.7</v>
      </c>
      <c r="E271" s="406">
        <v>947282.7</v>
      </c>
      <c r="F271" s="406">
        <v>947282.7</v>
      </c>
    </row>
    <row r="272" spans="1:6">
      <c r="A272" s="403"/>
      <c r="B272" s="403"/>
      <c r="C272" s="403" t="s">
        <v>26</v>
      </c>
      <c r="D272" s="403"/>
      <c r="E272" s="403"/>
      <c r="F272" s="403"/>
    </row>
    <row r="273" spans="1:6" ht="27">
      <c r="A273" s="403"/>
      <c r="B273" s="403"/>
      <c r="C273" s="407" t="s">
        <v>225</v>
      </c>
      <c r="D273" s="408">
        <v>947282.7</v>
      </c>
      <c r="E273" s="408">
        <v>947282.7</v>
      </c>
      <c r="F273" s="408">
        <v>947282.7</v>
      </c>
    </row>
    <row r="274" spans="1:6" ht="27">
      <c r="A274" s="403"/>
      <c r="B274" s="403"/>
      <c r="C274" s="403" t="s">
        <v>27</v>
      </c>
      <c r="D274" s="403"/>
      <c r="E274" s="403"/>
      <c r="F274" s="403"/>
    </row>
    <row r="275" spans="1:6">
      <c r="A275" s="403"/>
      <c r="B275" s="403"/>
      <c r="C275" s="403" t="s">
        <v>28</v>
      </c>
      <c r="D275" s="406">
        <v>947282.7</v>
      </c>
      <c r="E275" s="406">
        <v>947282.7</v>
      </c>
      <c r="F275" s="406">
        <v>947282.7</v>
      </c>
    </row>
    <row r="276" spans="1:6" ht="27">
      <c r="A276" s="403"/>
      <c r="B276" s="403"/>
      <c r="C276" s="403" t="s">
        <v>333</v>
      </c>
      <c r="D276" s="406">
        <v>947282.7</v>
      </c>
      <c r="E276" s="406">
        <v>947282.7</v>
      </c>
      <c r="F276" s="406">
        <v>947282.7</v>
      </c>
    </row>
    <row r="277" spans="1:6">
      <c r="A277" s="403"/>
      <c r="B277" s="403"/>
      <c r="C277" s="403" t="s">
        <v>334</v>
      </c>
      <c r="D277" s="406">
        <v>947282.7</v>
      </c>
      <c r="E277" s="406">
        <v>947282.7</v>
      </c>
      <c r="F277" s="406">
        <v>947282.7</v>
      </c>
    </row>
    <row r="278" spans="1:6">
      <c r="A278" s="403"/>
      <c r="B278" s="403"/>
      <c r="C278" s="403" t="s">
        <v>344</v>
      </c>
      <c r="D278" s="406">
        <v>947282.7</v>
      </c>
      <c r="E278" s="406">
        <v>947282.7</v>
      </c>
      <c r="F278" s="406">
        <v>947282.7</v>
      </c>
    </row>
    <row r="279" spans="1:6">
      <c r="A279" s="403"/>
      <c r="B279" s="403"/>
      <c r="C279" s="403" t="s">
        <v>347</v>
      </c>
      <c r="D279" s="406">
        <v>939103.9</v>
      </c>
      <c r="E279" s="406">
        <v>939103.9</v>
      </c>
      <c r="F279" s="406">
        <v>939103.9</v>
      </c>
    </row>
    <row r="280" spans="1:6" ht="27">
      <c r="A280" s="403"/>
      <c r="B280" s="403"/>
      <c r="C280" s="403" t="s">
        <v>345</v>
      </c>
      <c r="D280" s="406">
        <v>8178.8</v>
      </c>
      <c r="E280" s="406">
        <v>8178.8</v>
      </c>
      <c r="F280" s="406">
        <v>8178.8</v>
      </c>
    </row>
    <row r="281" spans="1:6" ht="27">
      <c r="A281" s="403" t="s">
        <v>223</v>
      </c>
      <c r="B281" s="403"/>
      <c r="C281" s="403" t="s">
        <v>363</v>
      </c>
      <c r="D281" s="406">
        <v>287249</v>
      </c>
      <c r="E281" s="406">
        <v>287249</v>
      </c>
      <c r="F281" s="406">
        <v>287249</v>
      </c>
    </row>
    <row r="282" spans="1:6">
      <c r="A282" s="403"/>
      <c r="B282" s="403"/>
      <c r="C282" s="403" t="s">
        <v>25</v>
      </c>
      <c r="D282" s="403"/>
      <c r="E282" s="403"/>
      <c r="F282" s="403"/>
    </row>
    <row r="283" spans="1:6">
      <c r="A283" s="403"/>
      <c r="B283" s="403" t="s">
        <v>207</v>
      </c>
      <c r="C283" s="403" t="s">
        <v>224</v>
      </c>
      <c r="D283" s="406">
        <v>287249</v>
      </c>
      <c r="E283" s="406">
        <v>287249</v>
      </c>
      <c r="F283" s="406">
        <v>287249</v>
      </c>
    </row>
    <row r="284" spans="1:6">
      <c r="A284" s="403"/>
      <c r="B284" s="403"/>
      <c r="C284" s="403" t="s">
        <v>26</v>
      </c>
      <c r="D284" s="403"/>
      <c r="E284" s="403"/>
      <c r="F284" s="403"/>
    </row>
    <row r="285" spans="1:6">
      <c r="A285" s="403"/>
      <c r="B285" s="403"/>
      <c r="C285" s="407" t="s">
        <v>219</v>
      </c>
      <c r="D285" s="408">
        <v>287249</v>
      </c>
      <c r="E285" s="408">
        <v>287249</v>
      </c>
      <c r="F285" s="408">
        <v>287249</v>
      </c>
    </row>
    <row r="286" spans="1:6" ht="27">
      <c r="A286" s="403"/>
      <c r="B286" s="403"/>
      <c r="C286" s="403" t="s">
        <v>27</v>
      </c>
      <c r="D286" s="403"/>
      <c r="E286" s="403"/>
      <c r="F286" s="403"/>
    </row>
    <row r="287" spans="1:6">
      <c r="A287" s="403"/>
      <c r="B287" s="403"/>
      <c r="C287" s="403" t="s">
        <v>28</v>
      </c>
      <c r="D287" s="406">
        <v>287249</v>
      </c>
      <c r="E287" s="406">
        <v>287249</v>
      </c>
      <c r="F287" s="406">
        <v>287249</v>
      </c>
    </row>
    <row r="288" spans="1:6" ht="27">
      <c r="A288" s="403"/>
      <c r="B288" s="403"/>
      <c r="C288" s="403" t="s">
        <v>333</v>
      </c>
      <c r="D288" s="406">
        <v>287249</v>
      </c>
      <c r="E288" s="406">
        <v>287249</v>
      </c>
      <c r="F288" s="406">
        <v>287249</v>
      </c>
    </row>
    <row r="289" spans="1:6">
      <c r="A289" s="403"/>
      <c r="B289" s="403"/>
      <c r="C289" s="403" t="s">
        <v>334</v>
      </c>
      <c r="D289" s="406">
        <v>287249</v>
      </c>
      <c r="E289" s="406">
        <v>287249</v>
      </c>
      <c r="F289" s="406">
        <v>287249</v>
      </c>
    </row>
    <row r="290" spans="1:6">
      <c r="A290" s="403"/>
      <c r="B290" s="403"/>
      <c r="C290" s="403" t="s">
        <v>335</v>
      </c>
      <c r="D290" s="406">
        <v>287249</v>
      </c>
      <c r="E290" s="406">
        <v>287249</v>
      </c>
      <c r="F290" s="406">
        <v>287249</v>
      </c>
    </row>
    <row r="291" spans="1:6">
      <c r="A291" s="403"/>
      <c r="B291" s="403"/>
      <c r="C291" s="403" t="s">
        <v>364</v>
      </c>
      <c r="D291" s="406">
        <v>287249</v>
      </c>
      <c r="E291" s="406">
        <v>287249</v>
      </c>
      <c r="F291" s="406">
        <v>287249</v>
      </c>
    </row>
    <row r="292" spans="1:6" ht="14.25">
      <c r="A292" s="403"/>
      <c r="B292" s="403"/>
      <c r="C292" s="404" t="s">
        <v>219</v>
      </c>
      <c r="D292" s="405">
        <v>0</v>
      </c>
      <c r="E292" s="405">
        <v>242614.6</v>
      </c>
      <c r="F292" s="405">
        <v>606536.4</v>
      </c>
    </row>
    <row r="293" spans="1:6">
      <c r="A293" s="403"/>
      <c r="B293" s="403"/>
      <c r="C293" s="403" t="s">
        <v>25</v>
      </c>
      <c r="D293" s="403"/>
      <c r="E293" s="403"/>
      <c r="F293" s="403"/>
    </row>
    <row r="294" spans="1:6">
      <c r="A294" s="403" t="s">
        <v>216</v>
      </c>
      <c r="B294" s="403"/>
      <c r="C294" s="403" t="s">
        <v>365</v>
      </c>
      <c r="D294" s="406">
        <v>0</v>
      </c>
      <c r="E294" s="406">
        <v>242614.6</v>
      </c>
      <c r="F294" s="406">
        <v>606536.4</v>
      </c>
    </row>
    <row r="295" spans="1:6">
      <c r="A295" s="403"/>
      <c r="B295" s="403"/>
      <c r="C295" s="403" t="s">
        <v>25</v>
      </c>
      <c r="D295" s="403"/>
      <c r="E295" s="403"/>
      <c r="F295" s="403"/>
    </row>
    <row r="296" spans="1:6" ht="27">
      <c r="A296" s="403"/>
      <c r="B296" s="403" t="s">
        <v>217</v>
      </c>
      <c r="C296" s="403" t="s">
        <v>218</v>
      </c>
      <c r="D296" s="406">
        <v>0</v>
      </c>
      <c r="E296" s="406">
        <v>242614.6</v>
      </c>
      <c r="F296" s="406">
        <v>606536.4</v>
      </c>
    </row>
    <row r="297" spans="1:6">
      <c r="A297" s="403"/>
      <c r="B297" s="403"/>
      <c r="C297" s="403" t="s">
        <v>26</v>
      </c>
      <c r="D297" s="403"/>
      <c r="E297" s="403"/>
      <c r="F297" s="403"/>
    </row>
    <row r="298" spans="1:6">
      <c r="A298" s="403"/>
      <c r="B298" s="403"/>
      <c r="C298" s="407" t="s">
        <v>219</v>
      </c>
      <c r="D298" s="408">
        <v>0</v>
      </c>
      <c r="E298" s="408">
        <v>242614.6</v>
      </c>
      <c r="F298" s="408">
        <v>606536.4</v>
      </c>
    </row>
    <row r="299" spans="1:6" ht="27">
      <c r="A299" s="403"/>
      <c r="B299" s="403"/>
      <c r="C299" s="403" t="s">
        <v>27</v>
      </c>
      <c r="D299" s="403"/>
      <c r="E299" s="403"/>
      <c r="F299" s="403"/>
    </row>
    <row r="300" spans="1:6">
      <c r="A300" s="403"/>
      <c r="B300" s="403"/>
      <c r="C300" s="403" t="s">
        <v>28</v>
      </c>
      <c r="D300" s="406">
        <v>0</v>
      </c>
      <c r="E300" s="406">
        <v>242614.6</v>
      </c>
      <c r="F300" s="406">
        <v>606536.4</v>
      </c>
    </row>
    <row r="301" spans="1:6" ht="27">
      <c r="A301" s="403"/>
      <c r="B301" s="403"/>
      <c r="C301" s="403" t="s">
        <v>333</v>
      </c>
      <c r="D301" s="406">
        <v>0</v>
      </c>
      <c r="E301" s="406">
        <v>242614.6</v>
      </c>
      <c r="F301" s="406">
        <v>606536.4</v>
      </c>
    </row>
    <row r="302" spans="1:6">
      <c r="A302" s="403"/>
      <c r="B302" s="403"/>
      <c r="C302" s="403" t="s">
        <v>334</v>
      </c>
      <c r="D302" s="406">
        <v>0</v>
      </c>
      <c r="E302" s="406">
        <v>242614.6</v>
      </c>
      <c r="F302" s="406">
        <v>606536.4</v>
      </c>
    </row>
    <row r="303" spans="1:6">
      <c r="A303" s="403"/>
      <c r="B303" s="403"/>
      <c r="C303" s="403" t="s">
        <v>344</v>
      </c>
      <c r="D303" s="406">
        <v>0</v>
      </c>
      <c r="E303" s="406">
        <v>242614.6</v>
      </c>
      <c r="F303" s="406">
        <v>606536.4</v>
      </c>
    </row>
    <row r="304" spans="1:6">
      <c r="A304" s="403"/>
      <c r="B304" s="403"/>
      <c r="C304" s="403" t="s">
        <v>347</v>
      </c>
      <c r="D304" s="406">
        <v>0</v>
      </c>
      <c r="E304" s="406">
        <v>242614.6</v>
      </c>
      <c r="F304" s="406">
        <v>606536.4</v>
      </c>
    </row>
    <row r="305" spans="1:6" ht="14.25">
      <c r="A305" s="403"/>
      <c r="B305" s="403"/>
      <c r="C305" s="404" t="s">
        <v>243</v>
      </c>
      <c r="D305" s="405">
        <v>61122.400000000001</v>
      </c>
      <c r="E305" s="405">
        <v>112354.7</v>
      </c>
      <c r="F305" s="405">
        <v>192303.1</v>
      </c>
    </row>
    <row r="306" spans="1:6">
      <c r="A306" s="403"/>
      <c r="B306" s="403"/>
      <c r="C306" s="403" t="s">
        <v>25</v>
      </c>
      <c r="D306" s="403"/>
      <c r="E306" s="403"/>
      <c r="F306" s="403"/>
    </row>
    <row r="307" spans="1:6">
      <c r="A307" s="403" t="s">
        <v>240</v>
      </c>
      <c r="B307" s="403"/>
      <c r="C307" s="403" t="s">
        <v>239</v>
      </c>
      <c r="D307" s="406">
        <v>61122.400000000001</v>
      </c>
      <c r="E307" s="406">
        <v>112354.7</v>
      </c>
      <c r="F307" s="406">
        <v>192303.1</v>
      </c>
    </row>
    <row r="308" spans="1:6">
      <c r="A308" s="403"/>
      <c r="B308" s="403"/>
      <c r="C308" s="403" t="s">
        <v>25</v>
      </c>
      <c r="D308" s="403"/>
      <c r="E308" s="403"/>
      <c r="F308" s="403"/>
    </row>
    <row r="309" spans="1:6" ht="27">
      <c r="A309" s="403"/>
      <c r="B309" s="403" t="s">
        <v>241</v>
      </c>
      <c r="C309" s="403" t="s">
        <v>242</v>
      </c>
      <c r="D309" s="406">
        <v>61122.400000000001</v>
      </c>
      <c r="E309" s="406">
        <v>112354.7</v>
      </c>
      <c r="F309" s="406">
        <v>192303.1</v>
      </c>
    </row>
    <row r="310" spans="1:6">
      <c r="A310" s="403"/>
      <c r="B310" s="403"/>
      <c r="C310" s="403" t="s">
        <v>26</v>
      </c>
      <c r="D310" s="403"/>
      <c r="E310" s="403"/>
      <c r="F310" s="403"/>
    </row>
    <row r="311" spans="1:6">
      <c r="A311" s="403"/>
      <c r="B311" s="403"/>
      <c r="C311" s="407" t="s">
        <v>243</v>
      </c>
      <c r="D311" s="408">
        <v>61122.400000000001</v>
      </c>
      <c r="E311" s="408">
        <v>112354.7</v>
      </c>
      <c r="F311" s="408">
        <v>192303.1</v>
      </c>
    </row>
    <row r="312" spans="1:6" ht="27">
      <c r="A312" s="403"/>
      <c r="B312" s="403"/>
      <c r="C312" s="403" t="s">
        <v>27</v>
      </c>
      <c r="D312" s="403"/>
      <c r="E312" s="403"/>
      <c r="F312" s="403"/>
    </row>
    <row r="313" spans="1:6">
      <c r="A313" s="403"/>
      <c r="B313" s="403"/>
      <c r="C313" s="403" t="s">
        <v>28</v>
      </c>
      <c r="D313" s="406">
        <v>61122.400000000001</v>
      </c>
      <c r="E313" s="406">
        <v>112354.7</v>
      </c>
      <c r="F313" s="406">
        <v>192303.1</v>
      </c>
    </row>
    <row r="314" spans="1:6" ht="27">
      <c r="A314" s="403"/>
      <c r="B314" s="403"/>
      <c r="C314" s="403" t="s">
        <v>333</v>
      </c>
      <c r="D314" s="406">
        <v>61122.400000000001</v>
      </c>
      <c r="E314" s="406">
        <v>112354.7</v>
      </c>
      <c r="F314" s="406">
        <v>192303.1</v>
      </c>
    </row>
    <row r="315" spans="1:6">
      <c r="A315" s="403"/>
      <c r="B315" s="403"/>
      <c r="C315" s="403" t="s">
        <v>334</v>
      </c>
      <c r="D315" s="406">
        <v>61122.400000000001</v>
      </c>
      <c r="E315" s="406">
        <v>112354.7</v>
      </c>
      <c r="F315" s="406">
        <v>192303.1</v>
      </c>
    </row>
    <row r="316" spans="1:6">
      <c r="A316" s="403"/>
      <c r="B316" s="403"/>
      <c r="C316" s="403" t="s">
        <v>344</v>
      </c>
      <c r="D316" s="406">
        <v>61122.400000000001</v>
      </c>
      <c r="E316" s="406">
        <v>111573.5</v>
      </c>
      <c r="F316" s="406">
        <v>191001.1</v>
      </c>
    </row>
    <row r="317" spans="1:6">
      <c r="A317" s="403"/>
      <c r="B317" s="403"/>
      <c r="C317" s="403" t="s">
        <v>347</v>
      </c>
      <c r="D317" s="406">
        <v>0</v>
      </c>
      <c r="E317" s="406">
        <v>50451.1</v>
      </c>
      <c r="F317" s="406">
        <v>129878.7</v>
      </c>
    </row>
    <row r="318" spans="1:6" ht="27">
      <c r="A318" s="403"/>
      <c r="B318" s="403"/>
      <c r="C318" s="403" t="s">
        <v>345</v>
      </c>
      <c r="D318" s="406">
        <v>61122.400000000001</v>
      </c>
      <c r="E318" s="406">
        <v>61122.400000000001</v>
      </c>
      <c r="F318" s="406">
        <v>61122.400000000001</v>
      </c>
    </row>
    <row r="319" spans="1:6">
      <c r="A319" s="403"/>
      <c r="B319" s="403"/>
      <c r="C319" s="403" t="s">
        <v>335</v>
      </c>
      <c r="D319" s="406">
        <v>0</v>
      </c>
      <c r="E319" s="406">
        <v>781.2</v>
      </c>
      <c r="F319" s="406">
        <v>1302</v>
      </c>
    </row>
    <row r="320" spans="1:6">
      <c r="A320" s="403"/>
      <c r="B320" s="403"/>
      <c r="C320" s="403" t="s">
        <v>336</v>
      </c>
      <c r="D320" s="406">
        <v>0</v>
      </c>
      <c r="E320" s="406">
        <v>781.2</v>
      </c>
      <c r="F320" s="406">
        <v>1302</v>
      </c>
    </row>
  </sheetData>
  <mergeCells count="7">
    <mergeCell ref="E3:F3"/>
    <mergeCell ref="E4:F4"/>
    <mergeCell ref="E7:F7"/>
    <mergeCell ref="A8:B8"/>
    <mergeCell ref="C8:C9"/>
    <mergeCell ref="D8:F8"/>
    <mergeCell ref="A6:F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2"/>
  <sheetViews>
    <sheetView workbookViewId="0">
      <selection activeCell="E147" sqref="E147"/>
    </sheetView>
  </sheetViews>
  <sheetFormatPr defaultRowHeight="13.5"/>
  <cols>
    <col min="1" max="2" width="9.5703125" style="279" customWidth="1"/>
    <col min="3" max="3" width="31.5703125" style="2" customWidth="1"/>
    <col min="4" max="4" width="15.28515625" style="2" hidden="1" customWidth="1"/>
    <col min="5" max="5" width="17.28515625" style="2" customWidth="1"/>
    <col min="6" max="6" width="15.85546875" style="2" customWidth="1"/>
    <col min="7" max="7" width="18.140625" style="2" customWidth="1"/>
    <col min="8" max="8" width="19.7109375" style="2" customWidth="1"/>
    <col min="9" max="9" width="23.42578125" style="2" customWidth="1"/>
    <col min="10" max="10" width="20.140625" style="2" customWidth="1"/>
    <col min="11" max="11" width="19.42578125" style="2" customWidth="1"/>
    <col min="12" max="12" width="17.28515625" style="2" bestFit="1" customWidth="1"/>
    <col min="13" max="16384" width="9.140625" style="2"/>
  </cols>
  <sheetData>
    <row r="1" spans="1:12" ht="24.75" customHeight="1">
      <c r="A1" s="490" t="s">
        <v>811</v>
      </c>
      <c r="B1" s="490"/>
      <c r="C1" s="490"/>
      <c r="D1" s="490"/>
      <c r="E1" s="490"/>
      <c r="F1" s="490"/>
      <c r="G1" s="490"/>
    </row>
    <row r="2" spans="1:12">
      <c r="A2" s="243"/>
      <c r="B2" s="243"/>
      <c r="C2" s="243"/>
      <c r="D2" s="243"/>
      <c r="E2" s="243"/>
      <c r="F2" s="243"/>
      <c r="G2" s="243"/>
    </row>
    <row r="3" spans="1:12">
      <c r="A3" s="243"/>
      <c r="B3" s="243"/>
      <c r="C3" s="243"/>
      <c r="D3" s="243"/>
      <c r="E3" s="243"/>
      <c r="F3" s="474" t="s">
        <v>809</v>
      </c>
      <c r="G3" s="474"/>
    </row>
    <row r="4" spans="1:12">
      <c r="A4" s="243"/>
      <c r="B4" s="243"/>
      <c r="C4" s="243"/>
      <c r="D4" s="243"/>
      <c r="E4" s="243"/>
      <c r="F4" s="474" t="s">
        <v>810</v>
      </c>
      <c r="G4" s="474"/>
    </row>
    <row r="5" spans="1:12">
      <c r="A5" s="243"/>
      <c r="B5" s="243"/>
      <c r="C5" s="243"/>
      <c r="D5" s="243"/>
      <c r="E5" s="243"/>
      <c r="F5" s="243"/>
      <c r="G5" s="243"/>
    </row>
    <row r="6" spans="1:12" ht="39" customHeight="1">
      <c r="A6" s="480" t="s">
        <v>372</v>
      </c>
      <c r="B6" s="480"/>
      <c r="C6" s="480"/>
      <c r="D6" s="480"/>
      <c r="E6" s="480"/>
      <c r="F6" s="480"/>
      <c r="G6" s="480"/>
      <c r="H6" s="188"/>
    </row>
    <row r="8" spans="1:12">
      <c r="A8" s="491" t="s">
        <v>320</v>
      </c>
      <c r="B8" s="491"/>
      <c r="C8" s="491"/>
      <c r="D8" s="491"/>
      <c r="E8" s="491"/>
      <c r="F8" s="491"/>
      <c r="G8" s="491"/>
    </row>
    <row r="9" spans="1:12" ht="30" customHeight="1">
      <c r="A9" s="492" t="s">
        <v>321</v>
      </c>
      <c r="B9" s="492"/>
      <c r="C9" s="492" t="s">
        <v>322</v>
      </c>
      <c r="D9" s="476" t="s">
        <v>506</v>
      </c>
      <c r="E9" s="476"/>
      <c r="F9" s="476"/>
      <c r="G9" s="476"/>
      <c r="I9" s="138"/>
      <c r="J9" s="138"/>
      <c r="K9" s="138"/>
      <c r="L9" s="138"/>
    </row>
    <row r="10" spans="1:12" ht="28.5">
      <c r="A10" s="244" t="s">
        <v>14</v>
      </c>
      <c r="B10" s="244" t="s">
        <v>324</v>
      </c>
      <c r="C10" s="492"/>
      <c r="D10" s="108" t="s">
        <v>18</v>
      </c>
      <c r="E10" s="108" t="s">
        <v>19</v>
      </c>
      <c r="F10" s="108" t="s">
        <v>20</v>
      </c>
      <c r="G10" s="109" t="s">
        <v>21</v>
      </c>
      <c r="H10" s="6"/>
    </row>
    <row r="11" spans="1:12" ht="14.25">
      <c r="A11" s="298"/>
      <c r="B11" s="298"/>
      <c r="C11" s="109" t="s">
        <v>0</v>
      </c>
      <c r="D11" s="304" t="e">
        <f>+D13+D18+D23+D122+D135+D142+D147+D180+D193+D201+D208</f>
        <v>#REF!</v>
      </c>
      <c r="E11" s="304">
        <f>+E13+E18+E23+E122+E135+E142+E147+E180+E193+E201+E208</f>
        <v>3574865.8000000003</v>
      </c>
      <c r="F11" s="304">
        <f>+F13+F18+F23+F122+F135+F142+F147+F180+F193+F201+F208</f>
        <v>3868712.7000000007</v>
      </c>
      <c r="G11" s="304">
        <f>+G13+G18+G23+G122+G135+G142+G147+G180+G193+G201+G208</f>
        <v>4312582.9000000004</v>
      </c>
      <c r="H11" s="120"/>
    </row>
    <row r="12" spans="1:12" ht="14.25">
      <c r="A12" s="298"/>
      <c r="B12" s="298"/>
      <c r="C12" s="19" t="s">
        <v>25</v>
      </c>
      <c r="D12" s="305"/>
      <c r="E12" s="305"/>
      <c r="F12" s="305"/>
      <c r="G12" s="305"/>
      <c r="H12" s="121"/>
    </row>
    <row r="13" spans="1:12" ht="14.25">
      <c r="A13" s="298"/>
      <c r="B13" s="298"/>
      <c r="C13" s="40" t="s">
        <v>213</v>
      </c>
      <c r="D13" s="306">
        <v>34400</v>
      </c>
      <c r="E13" s="306">
        <v>34400</v>
      </c>
      <c r="F13" s="306">
        <v>34400</v>
      </c>
      <c r="G13" s="306">
        <v>34400</v>
      </c>
      <c r="H13" s="122"/>
    </row>
    <row r="14" spans="1:12">
      <c r="A14" s="298"/>
      <c r="B14" s="298"/>
      <c r="C14" s="19" t="s">
        <v>329</v>
      </c>
      <c r="D14" s="298"/>
      <c r="E14" s="298"/>
      <c r="F14" s="298"/>
      <c r="G14" s="298"/>
      <c r="H14" s="6"/>
    </row>
    <row r="15" spans="1:12" ht="54">
      <c r="A15" s="98" t="s">
        <v>210</v>
      </c>
      <c r="B15" s="98" t="s">
        <v>211</v>
      </c>
      <c r="C15" s="19" t="s">
        <v>212</v>
      </c>
      <c r="D15" s="307">
        <v>34400</v>
      </c>
      <c r="E15" s="307">
        <v>34400</v>
      </c>
      <c r="F15" s="307">
        <v>34400</v>
      </c>
      <c r="G15" s="307">
        <v>34400</v>
      </c>
      <c r="H15" s="6"/>
    </row>
    <row r="16" spans="1:12">
      <c r="A16" s="298"/>
      <c r="B16" s="298"/>
      <c r="C16" s="42" t="s">
        <v>26</v>
      </c>
      <c r="D16" s="298"/>
      <c r="E16" s="298"/>
      <c r="F16" s="298"/>
      <c r="G16" s="298"/>
      <c r="H16" s="6"/>
      <c r="I16" s="6"/>
      <c r="J16" s="6"/>
      <c r="K16" s="6"/>
      <c r="L16" s="6"/>
    </row>
    <row r="17" spans="1:12">
      <c r="A17" s="298"/>
      <c r="B17" s="298"/>
      <c r="C17" s="41" t="s">
        <v>332</v>
      </c>
      <c r="D17" s="308">
        <v>34400</v>
      </c>
      <c r="E17" s="308">
        <v>34400</v>
      </c>
      <c r="F17" s="308">
        <v>34400</v>
      </c>
      <c r="G17" s="308">
        <v>34400</v>
      </c>
      <c r="H17" s="6"/>
      <c r="I17" s="6"/>
      <c r="J17" s="6"/>
      <c r="K17" s="6"/>
      <c r="L17" s="6"/>
    </row>
    <row r="18" spans="1:12" ht="28.5">
      <c r="A18" s="298"/>
      <c r="B18" s="298"/>
      <c r="C18" s="40" t="s">
        <v>248</v>
      </c>
      <c r="D18" s="306">
        <v>38400</v>
      </c>
      <c r="E18" s="306">
        <v>38400</v>
      </c>
      <c r="F18" s="306">
        <v>38400</v>
      </c>
      <c r="G18" s="306">
        <v>38400</v>
      </c>
      <c r="H18" s="6"/>
      <c r="I18" s="6"/>
      <c r="J18" s="6"/>
      <c r="K18" s="6"/>
      <c r="L18" s="6"/>
    </row>
    <row r="19" spans="1:12">
      <c r="A19" s="298"/>
      <c r="B19" s="298"/>
      <c r="C19" s="19" t="s">
        <v>329</v>
      </c>
      <c r="D19" s="298"/>
      <c r="E19" s="298"/>
      <c r="F19" s="298"/>
      <c r="G19" s="298"/>
      <c r="H19" s="6"/>
      <c r="I19" s="6"/>
      <c r="J19" s="6"/>
      <c r="K19" s="6"/>
      <c r="L19" s="6"/>
    </row>
    <row r="20" spans="1:12" ht="40.5">
      <c r="A20" s="98" t="s">
        <v>246</v>
      </c>
      <c r="B20" s="98" t="s">
        <v>207</v>
      </c>
      <c r="C20" s="19" t="s">
        <v>247</v>
      </c>
      <c r="D20" s="307">
        <v>38400</v>
      </c>
      <c r="E20" s="307">
        <v>38400</v>
      </c>
      <c r="F20" s="307">
        <v>38400</v>
      </c>
      <c r="G20" s="307">
        <v>38400</v>
      </c>
      <c r="H20" s="6"/>
      <c r="I20" s="6"/>
      <c r="J20" s="6"/>
      <c r="K20" s="6"/>
      <c r="L20" s="6"/>
    </row>
    <row r="21" spans="1:12">
      <c r="A21" s="298"/>
      <c r="B21" s="298"/>
      <c r="C21" s="42" t="s">
        <v>26</v>
      </c>
      <c r="D21" s="298"/>
      <c r="E21" s="298"/>
      <c r="F21" s="298"/>
      <c r="G21" s="298"/>
      <c r="H21" s="6"/>
      <c r="I21" s="6"/>
      <c r="J21" s="6"/>
      <c r="K21" s="6"/>
      <c r="L21" s="6"/>
    </row>
    <row r="22" spans="1:12">
      <c r="A22" s="298"/>
      <c r="B22" s="298"/>
      <c r="C22" s="41" t="s">
        <v>338</v>
      </c>
      <c r="D22" s="308">
        <v>38400</v>
      </c>
      <c r="E22" s="308">
        <v>38400</v>
      </c>
      <c r="F22" s="308">
        <v>38400</v>
      </c>
      <c r="G22" s="308">
        <v>38400</v>
      </c>
      <c r="H22" s="6"/>
      <c r="I22" s="6"/>
      <c r="J22" s="6"/>
      <c r="K22" s="6"/>
      <c r="L22" s="6"/>
    </row>
    <row r="23" spans="1:12" ht="57">
      <c r="A23" s="298"/>
      <c r="B23" s="298"/>
      <c r="C23" s="40" t="s">
        <v>209</v>
      </c>
      <c r="D23" s="306">
        <f>D25+D28+D34+D72+D83+D92+D97+D102+D107+D110+D117</f>
        <v>1489527.3</v>
      </c>
      <c r="E23" s="306">
        <f t="shared" ref="E23:G23" si="0">E25+E28+E34+E72+E83+E92+E97+E102+E107+E110+E117</f>
        <v>1489527.3</v>
      </c>
      <c r="F23" s="306">
        <f t="shared" si="0"/>
        <v>1489527.3</v>
      </c>
      <c r="G23" s="306">
        <f t="shared" si="0"/>
        <v>1489527.3</v>
      </c>
      <c r="H23" s="120"/>
      <c r="I23" s="120"/>
      <c r="J23" s="120"/>
      <c r="K23" s="120"/>
      <c r="L23" s="6"/>
    </row>
    <row r="24" spans="1:12">
      <c r="A24" s="298"/>
      <c r="B24" s="298"/>
      <c r="C24" s="19" t="s">
        <v>329</v>
      </c>
      <c r="D24" s="298"/>
      <c r="E24" s="298"/>
      <c r="F24" s="298"/>
      <c r="G24" s="298"/>
      <c r="H24" s="6"/>
      <c r="I24" s="6"/>
      <c r="J24" s="6"/>
      <c r="K24" s="6"/>
      <c r="L24" s="6"/>
    </row>
    <row r="25" spans="1:12" ht="81">
      <c r="A25" s="98" t="s">
        <v>206</v>
      </c>
      <c r="B25" s="98" t="s">
        <v>207</v>
      </c>
      <c r="C25" s="19" t="s">
        <v>208</v>
      </c>
      <c r="D25" s="307">
        <f t="shared" ref="D25:F25" si="1">+D27</f>
        <v>1304.0999999999999</v>
      </c>
      <c r="E25" s="307">
        <f t="shared" si="1"/>
        <v>1304.0999999999999</v>
      </c>
      <c r="F25" s="307">
        <f t="shared" si="1"/>
        <v>1304.0999999999999</v>
      </c>
      <c r="G25" s="307">
        <f>+G27</f>
        <v>1304.0999999999999</v>
      </c>
      <c r="H25" s="6"/>
      <c r="I25" s="6"/>
      <c r="J25" s="6"/>
      <c r="K25" s="6"/>
      <c r="L25" s="6"/>
    </row>
    <row r="26" spans="1:12">
      <c r="A26" s="298"/>
      <c r="B26" s="298"/>
      <c r="C26" s="42" t="s">
        <v>26</v>
      </c>
      <c r="D26" s="298"/>
      <c r="E26" s="298"/>
      <c r="F26" s="298"/>
      <c r="G26" s="298"/>
      <c r="H26" s="6"/>
      <c r="I26" s="6"/>
      <c r="J26" s="6"/>
      <c r="K26" s="6"/>
      <c r="L26" s="6"/>
    </row>
    <row r="27" spans="1:12" ht="53.25" customHeight="1">
      <c r="A27" s="298"/>
      <c r="B27" s="298"/>
      <c r="C27" s="41" t="s">
        <v>209</v>
      </c>
      <c r="D27" s="308">
        <v>1304.0999999999999</v>
      </c>
      <c r="E27" s="308">
        <v>1304.0999999999999</v>
      </c>
      <c r="F27" s="308">
        <v>1304.0999999999999</v>
      </c>
      <c r="G27" s="308">
        <v>1304.0999999999999</v>
      </c>
      <c r="H27" s="6"/>
      <c r="I27" s="6"/>
      <c r="J27" s="6"/>
      <c r="K27" s="6"/>
      <c r="L27" s="6"/>
    </row>
    <row r="28" spans="1:12" ht="27">
      <c r="A28" s="98" t="s">
        <v>258</v>
      </c>
      <c r="B28" s="98" t="s">
        <v>241</v>
      </c>
      <c r="C28" s="19" t="s">
        <v>259</v>
      </c>
      <c r="D28" s="307">
        <v>15521.2</v>
      </c>
      <c r="E28" s="307">
        <v>15521.2</v>
      </c>
      <c r="F28" s="307">
        <v>15521.2</v>
      </c>
      <c r="G28" s="307">
        <v>15521.2</v>
      </c>
      <c r="H28" s="6"/>
      <c r="I28" s="6"/>
      <c r="J28" s="6"/>
      <c r="K28" s="6"/>
      <c r="L28" s="6"/>
    </row>
    <row r="29" spans="1:12">
      <c r="A29" s="298"/>
      <c r="B29" s="298"/>
      <c r="C29" s="42" t="s">
        <v>26</v>
      </c>
      <c r="D29" s="298"/>
      <c r="E29" s="298"/>
      <c r="F29" s="298"/>
      <c r="G29" s="298"/>
      <c r="H29" s="6"/>
      <c r="I29" s="6"/>
      <c r="J29" s="6"/>
      <c r="K29" s="6"/>
      <c r="L29" s="6"/>
    </row>
    <row r="30" spans="1:12" ht="40.5">
      <c r="A30" s="298"/>
      <c r="B30" s="298"/>
      <c r="C30" s="41" t="s">
        <v>343</v>
      </c>
      <c r="D30" s="308">
        <f>SUM(D32:D33)</f>
        <v>15521.2</v>
      </c>
      <c r="E30" s="308">
        <f>SUM(E32:E33)</f>
        <v>15521.2</v>
      </c>
      <c r="F30" s="308">
        <f t="shared" ref="F30:G30" si="2">SUM(F32:F33)</f>
        <v>15521.2</v>
      </c>
      <c r="G30" s="308">
        <f t="shared" si="2"/>
        <v>15521.2</v>
      </c>
      <c r="H30" s="6"/>
      <c r="I30" s="6"/>
      <c r="J30" s="6"/>
      <c r="K30" s="6"/>
      <c r="L30" s="6"/>
    </row>
    <row r="31" spans="1:12">
      <c r="A31" s="298"/>
      <c r="B31" s="298"/>
      <c r="C31" s="42" t="s">
        <v>564</v>
      </c>
      <c r="D31" s="308"/>
      <c r="E31" s="308"/>
      <c r="F31" s="308"/>
      <c r="G31" s="308"/>
      <c r="H31" s="6"/>
      <c r="I31" s="6"/>
      <c r="J31" s="6"/>
      <c r="K31" s="6"/>
      <c r="L31" s="6"/>
    </row>
    <row r="32" spans="1:12" ht="27">
      <c r="A32" s="298"/>
      <c r="B32" s="298"/>
      <c r="C32" s="19" t="s">
        <v>566</v>
      </c>
      <c r="D32" s="307">
        <v>7727.6</v>
      </c>
      <c r="E32" s="307">
        <v>7727.6</v>
      </c>
      <c r="F32" s="307">
        <v>7727.6</v>
      </c>
      <c r="G32" s="307">
        <v>7727.6</v>
      </c>
      <c r="H32" s="6"/>
      <c r="I32" s="6"/>
      <c r="J32" s="6"/>
      <c r="K32" s="6"/>
      <c r="L32" s="6"/>
    </row>
    <row r="33" spans="1:12" ht="54">
      <c r="A33" s="298"/>
      <c r="B33" s="298"/>
      <c r="C33" s="19" t="s">
        <v>567</v>
      </c>
      <c r="D33" s="307">
        <v>7793.6</v>
      </c>
      <c r="E33" s="307">
        <v>7793.6</v>
      </c>
      <c r="F33" s="307">
        <v>7793.6</v>
      </c>
      <c r="G33" s="307">
        <v>7793.6</v>
      </c>
      <c r="H33" s="6"/>
      <c r="I33" s="6"/>
      <c r="J33" s="6"/>
      <c r="K33" s="6"/>
      <c r="L33" s="6"/>
    </row>
    <row r="34" spans="1:12" ht="40.5">
      <c r="A34" s="98" t="s">
        <v>262</v>
      </c>
      <c r="B34" s="98" t="s">
        <v>230</v>
      </c>
      <c r="C34" s="19" t="s">
        <v>263</v>
      </c>
      <c r="D34" s="307">
        <f>D36</f>
        <v>1279943.5</v>
      </c>
      <c r="E34" s="307">
        <f t="shared" ref="E34:G34" si="3">E36</f>
        <v>1279943.5</v>
      </c>
      <c r="F34" s="307">
        <f t="shared" si="3"/>
        <v>1279943.5</v>
      </c>
      <c r="G34" s="307">
        <f t="shared" si="3"/>
        <v>1279943.5</v>
      </c>
      <c r="H34" s="6"/>
      <c r="I34" s="6"/>
      <c r="J34" s="6"/>
      <c r="K34" s="6"/>
      <c r="L34" s="6"/>
    </row>
    <row r="35" spans="1:12">
      <c r="A35" s="298"/>
      <c r="B35" s="298"/>
      <c r="C35" s="42" t="s">
        <v>26</v>
      </c>
      <c r="D35" s="298"/>
      <c r="E35" s="298"/>
      <c r="F35" s="298"/>
      <c r="G35" s="298"/>
      <c r="H35" s="6"/>
      <c r="I35" s="6"/>
      <c r="J35" s="6"/>
      <c r="K35" s="6"/>
      <c r="L35" s="6"/>
    </row>
    <row r="36" spans="1:12" ht="40.5">
      <c r="A36" s="298"/>
      <c r="B36" s="298"/>
      <c r="C36" s="41" t="s">
        <v>209</v>
      </c>
      <c r="D36" s="308">
        <f>D38+D47+D57</f>
        <v>1279943.5</v>
      </c>
      <c r="E36" s="308">
        <f t="shared" ref="E36:G36" si="4">E38+E47+E57</f>
        <v>1279943.5</v>
      </c>
      <c r="F36" s="308">
        <f t="shared" si="4"/>
        <v>1279943.5</v>
      </c>
      <c r="G36" s="308">
        <f t="shared" si="4"/>
        <v>1279943.5</v>
      </c>
      <c r="H36" s="6"/>
      <c r="I36" s="6"/>
      <c r="J36" s="6"/>
      <c r="K36" s="6"/>
      <c r="L36" s="6"/>
    </row>
    <row r="37" spans="1:12">
      <c r="A37" s="298"/>
      <c r="B37" s="298"/>
      <c r="C37" s="42" t="s">
        <v>564</v>
      </c>
      <c r="D37" s="308"/>
      <c r="E37" s="308"/>
      <c r="F37" s="308"/>
      <c r="G37" s="308"/>
      <c r="H37" s="6"/>
      <c r="I37" s="6"/>
      <c r="J37" s="6"/>
      <c r="K37" s="6"/>
      <c r="L37" s="6"/>
    </row>
    <row r="38" spans="1:12" ht="27">
      <c r="A38" s="298"/>
      <c r="B38" s="98">
        <v>1</v>
      </c>
      <c r="C38" s="19" t="s">
        <v>594</v>
      </c>
      <c r="D38" s="307">
        <f>SUM(D39:D46)</f>
        <v>501544.30000000005</v>
      </c>
      <c r="E38" s="307">
        <f t="shared" ref="E38:G38" si="5">SUM(E39:E46)</f>
        <v>501544.30000000005</v>
      </c>
      <c r="F38" s="307">
        <f t="shared" si="5"/>
        <v>501544.30000000005</v>
      </c>
      <c r="G38" s="307">
        <f t="shared" si="5"/>
        <v>501544.30000000005</v>
      </c>
      <c r="H38" s="6"/>
      <c r="I38" s="6"/>
      <c r="J38" s="6"/>
      <c r="K38" s="6"/>
      <c r="L38" s="6"/>
    </row>
    <row r="39" spans="1:12" ht="81">
      <c r="A39" s="298"/>
      <c r="B39" s="299"/>
      <c r="C39" s="19" t="s">
        <v>595</v>
      </c>
      <c r="D39" s="307">
        <v>61053.1</v>
      </c>
      <c r="E39" s="307">
        <v>61053.1</v>
      </c>
      <c r="F39" s="307">
        <v>61053.1</v>
      </c>
      <c r="G39" s="307">
        <v>61053.1</v>
      </c>
      <c r="H39" s="6"/>
      <c r="I39" s="6"/>
      <c r="J39" s="6"/>
      <c r="K39" s="6"/>
      <c r="L39" s="6"/>
    </row>
    <row r="40" spans="1:12" ht="94.5">
      <c r="A40" s="298"/>
      <c r="B40" s="299"/>
      <c r="C40" s="19" t="s">
        <v>626</v>
      </c>
      <c r="D40" s="307">
        <v>1000</v>
      </c>
      <c r="E40" s="307">
        <v>1000</v>
      </c>
      <c r="F40" s="307">
        <v>1000</v>
      </c>
      <c r="G40" s="307">
        <v>1000</v>
      </c>
      <c r="H40" s="6"/>
      <c r="I40" s="6"/>
      <c r="J40" s="6"/>
      <c r="K40" s="6"/>
      <c r="L40" s="6"/>
    </row>
    <row r="41" spans="1:12" ht="94.5">
      <c r="A41" s="298"/>
      <c r="B41" s="299"/>
      <c r="C41" s="19" t="s">
        <v>596</v>
      </c>
      <c r="D41" s="307">
        <v>931</v>
      </c>
      <c r="E41" s="307">
        <v>931</v>
      </c>
      <c r="F41" s="307">
        <v>931</v>
      </c>
      <c r="G41" s="307">
        <v>931</v>
      </c>
      <c r="H41" s="6"/>
      <c r="I41" s="6"/>
      <c r="J41" s="6"/>
      <c r="K41" s="6"/>
      <c r="L41" s="6"/>
    </row>
    <row r="42" spans="1:12" ht="94.5">
      <c r="A42" s="298"/>
      <c r="B42" s="299"/>
      <c r="C42" s="19" t="s">
        <v>597</v>
      </c>
      <c r="D42" s="307">
        <v>1551</v>
      </c>
      <c r="E42" s="307">
        <v>1551</v>
      </c>
      <c r="F42" s="307">
        <v>1551</v>
      </c>
      <c r="G42" s="307">
        <v>1551</v>
      </c>
      <c r="H42" s="6"/>
      <c r="I42" s="6"/>
      <c r="J42" s="6"/>
      <c r="K42" s="6"/>
      <c r="L42" s="6"/>
    </row>
    <row r="43" spans="1:12" ht="94.5">
      <c r="A43" s="298"/>
      <c r="B43" s="299"/>
      <c r="C43" s="19" t="s">
        <v>598</v>
      </c>
      <c r="D43" s="307">
        <v>157151.70000000001</v>
      </c>
      <c r="E43" s="307">
        <v>157151.70000000001</v>
      </c>
      <c r="F43" s="307">
        <v>157151.70000000001</v>
      </c>
      <c r="G43" s="307">
        <v>157151.70000000001</v>
      </c>
      <c r="H43" s="6"/>
      <c r="I43" s="6"/>
      <c r="J43" s="6"/>
      <c r="K43" s="6"/>
      <c r="L43" s="6"/>
    </row>
    <row r="44" spans="1:12" ht="162">
      <c r="A44" s="298"/>
      <c r="B44" s="299"/>
      <c r="C44" s="19" t="s">
        <v>599</v>
      </c>
      <c r="D44" s="307">
        <v>97757.1</v>
      </c>
      <c r="E44" s="307">
        <v>97757.1</v>
      </c>
      <c r="F44" s="307">
        <v>97757.1</v>
      </c>
      <c r="G44" s="307">
        <v>97757.1</v>
      </c>
      <c r="H44" s="6"/>
      <c r="I44" s="6"/>
      <c r="J44" s="6"/>
      <c r="K44" s="6"/>
      <c r="L44" s="6"/>
    </row>
    <row r="45" spans="1:12" ht="81">
      <c r="A45" s="298"/>
      <c r="B45" s="299"/>
      <c r="C45" s="19" t="s">
        <v>600</v>
      </c>
      <c r="D45" s="307">
        <v>24271</v>
      </c>
      <c r="E45" s="307">
        <v>24271</v>
      </c>
      <c r="F45" s="307">
        <v>24271</v>
      </c>
      <c r="G45" s="307">
        <v>24271</v>
      </c>
      <c r="H45" s="6"/>
      <c r="I45" s="6"/>
      <c r="J45" s="6"/>
      <c r="K45" s="6"/>
      <c r="L45" s="6"/>
    </row>
    <row r="46" spans="1:12" ht="67.5">
      <c r="A46" s="298"/>
      <c r="B46" s="299"/>
      <c r="C46" s="19" t="s">
        <v>601</v>
      </c>
      <c r="D46" s="307">
        <v>157829.4</v>
      </c>
      <c r="E46" s="307">
        <v>157829.4</v>
      </c>
      <c r="F46" s="307">
        <v>157829.4</v>
      </c>
      <c r="G46" s="307">
        <v>157829.4</v>
      </c>
      <c r="H46" s="6"/>
      <c r="I46" s="6"/>
      <c r="J46" s="6"/>
      <c r="K46" s="6"/>
      <c r="L46" s="6"/>
    </row>
    <row r="47" spans="1:12" ht="27">
      <c r="A47" s="298"/>
      <c r="B47" s="299">
        <v>2</v>
      </c>
      <c r="C47" s="19" t="s">
        <v>576</v>
      </c>
      <c r="D47" s="307">
        <f>SUM(D48:D56)</f>
        <v>270171.49999999994</v>
      </c>
      <c r="E47" s="307">
        <f t="shared" ref="E47:G47" si="6">SUM(E48:E56)</f>
        <v>270171.49999999994</v>
      </c>
      <c r="F47" s="307">
        <f t="shared" si="6"/>
        <v>270171.49999999994</v>
      </c>
      <c r="G47" s="307">
        <f t="shared" si="6"/>
        <v>270171.49999999994</v>
      </c>
      <c r="H47" s="6"/>
      <c r="I47" s="6"/>
      <c r="J47" s="6"/>
      <c r="K47" s="6"/>
      <c r="L47" s="6"/>
    </row>
    <row r="48" spans="1:12" ht="108">
      <c r="A48" s="298"/>
      <c r="B48" s="299"/>
      <c r="C48" s="19" t="s">
        <v>602</v>
      </c>
      <c r="D48" s="307">
        <v>38671.5</v>
      </c>
      <c r="E48" s="307">
        <v>38671.5</v>
      </c>
      <c r="F48" s="307">
        <v>38671.5</v>
      </c>
      <c r="G48" s="307">
        <v>38671.5</v>
      </c>
      <c r="H48" s="6"/>
      <c r="I48" s="6"/>
      <c r="J48" s="6"/>
      <c r="K48" s="6"/>
      <c r="L48" s="6"/>
    </row>
    <row r="49" spans="1:12" ht="67.5">
      <c r="A49" s="298"/>
      <c r="B49" s="299"/>
      <c r="C49" s="19" t="s">
        <v>603</v>
      </c>
      <c r="D49" s="307">
        <v>29808.400000000001</v>
      </c>
      <c r="E49" s="307">
        <v>29808.400000000001</v>
      </c>
      <c r="F49" s="307">
        <v>29808.400000000001</v>
      </c>
      <c r="G49" s="307">
        <v>29808.400000000001</v>
      </c>
      <c r="H49" s="6"/>
      <c r="I49" s="6"/>
      <c r="J49" s="6"/>
      <c r="K49" s="6"/>
      <c r="L49" s="6"/>
    </row>
    <row r="50" spans="1:12" ht="108">
      <c r="A50" s="298"/>
      <c r="B50" s="299"/>
      <c r="C50" s="19" t="s">
        <v>604</v>
      </c>
      <c r="D50" s="307">
        <v>21145.4</v>
      </c>
      <c r="E50" s="307">
        <v>21145.4</v>
      </c>
      <c r="F50" s="307">
        <v>21145.4</v>
      </c>
      <c r="G50" s="307">
        <v>21145.4</v>
      </c>
      <c r="H50" s="6"/>
      <c r="I50" s="6"/>
      <c r="J50" s="6"/>
      <c r="K50" s="6"/>
      <c r="L50" s="6"/>
    </row>
    <row r="51" spans="1:12" ht="94.5">
      <c r="A51" s="298"/>
      <c r="B51" s="299"/>
      <c r="C51" s="19" t="s">
        <v>605</v>
      </c>
      <c r="D51" s="307">
        <v>40528.199999999997</v>
      </c>
      <c r="E51" s="307">
        <v>40528.199999999997</v>
      </c>
      <c r="F51" s="307">
        <v>40528.199999999997</v>
      </c>
      <c r="G51" s="307">
        <v>40528.199999999997</v>
      </c>
      <c r="H51" s="6"/>
      <c r="I51" s="6"/>
      <c r="J51" s="6"/>
      <c r="K51" s="6"/>
      <c r="L51" s="6"/>
    </row>
    <row r="52" spans="1:12" ht="81">
      <c r="A52" s="298"/>
      <c r="B52" s="299"/>
      <c r="C52" s="19" t="s">
        <v>606</v>
      </c>
      <c r="D52" s="307">
        <v>181.4</v>
      </c>
      <c r="E52" s="307">
        <v>181.4</v>
      </c>
      <c r="F52" s="307">
        <v>181.4</v>
      </c>
      <c r="G52" s="307">
        <v>181.4</v>
      </c>
      <c r="H52" s="6"/>
      <c r="I52" s="6"/>
      <c r="J52" s="6"/>
      <c r="K52" s="6"/>
      <c r="L52" s="6"/>
    </row>
    <row r="53" spans="1:12" ht="67.5">
      <c r="A53" s="298"/>
      <c r="B53" s="299"/>
      <c r="C53" s="19" t="s">
        <v>607</v>
      </c>
      <c r="D53" s="307">
        <v>3817</v>
      </c>
      <c r="E53" s="307">
        <v>3817</v>
      </c>
      <c r="F53" s="307">
        <v>3817</v>
      </c>
      <c r="G53" s="307">
        <v>3817</v>
      </c>
      <c r="H53" s="6"/>
      <c r="I53" s="6"/>
      <c r="J53" s="6"/>
      <c r="K53" s="6"/>
      <c r="L53" s="6"/>
    </row>
    <row r="54" spans="1:12" ht="81">
      <c r="A54" s="298"/>
      <c r="B54" s="299"/>
      <c r="C54" s="19" t="s">
        <v>608</v>
      </c>
      <c r="D54" s="307">
        <v>26855</v>
      </c>
      <c r="E54" s="307">
        <v>26855</v>
      </c>
      <c r="F54" s="307">
        <v>26855</v>
      </c>
      <c r="G54" s="307">
        <v>26855</v>
      </c>
      <c r="H54" s="6"/>
      <c r="I54" s="6"/>
      <c r="J54" s="6"/>
      <c r="K54" s="6"/>
      <c r="L54" s="6"/>
    </row>
    <row r="55" spans="1:12" ht="81">
      <c r="A55" s="298"/>
      <c r="B55" s="299"/>
      <c r="C55" s="19" t="s">
        <v>609</v>
      </c>
      <c r="D55" s="307">
        <v>36347.4</v>
      </c>
      <c r="E55" s="307">
        <v>36347.4</v>
      </c>
      <c r="F55" s="307">
        <v>36347.4</v>
      </c>
      <c r="G55" s="307">
        <v>36347.4</v>
      </c>
      <c r="H55" s="6"/>
      <c r="I55" s="6"/>
      <c r="J55" s="6"/>
      <c r="K55" s="6"/>
      <c r="L55" s="6"/>
    </row>
    <row r="56" spans="1:12" ht="94.5">
      <c r="A56" s="298"/>
      <c r="B56" s="299"/>
      <c r="C56" s="19" t="s">
        <v>610</v>
      </c>
      <c r="D56" s="307">
        <v>72817.2</v>
      </c>
      <c r="E56" s="307">
        <v>72817.2</v>
      </c>
      <c r="F56" s="307">
        <v>72817.2</v>
      </c>
      <c r="G56" s="307">
        <v>72817.2</v>
      </c>
      <c r="H56" s="6"/>
      <c r="I56" s="6"/>
      <c r="J56" s="6"/>
      <c r="K56" s="6"/>
      <c r="L56" s="6"/>
    </row>
    <row r="57" spans="1:12" ht="27">
      <c r="A57" s="298"/>
      <c r="B57" s="98">
        <v>3</v>
      </c>
      <c r="C57" s="19" t="s">
        <v>611</v>
      </c>
      <c r="D57" s="307">
        <f>SUM(D58:D71)</f>
        <v>508227.70000000007</v>
      </c>
      <c r="E57" s="307">
        <f t="shared" ref="E57:G57" si="7">SUM(E58:E71)</f>
        <v>508227.70000000007</v>
      </c>
      <c r="F57" s="307">
        <f t="shared" si="7"/>
        <v>508227.70000000007</v>
      </c>
      <c r="G57" s="307">
        <f t="shared" si="7"/>
        <v>508227.70000000007</v>
      </c>
      <c r="H57" s="6"/>
      <c r="I57" s="6"/>
      <c r="J57" s="6"/>
      <c r="K57" s="6"/>
      <c r="L57" s="6"/>
    </row>
    <row r="58" spans="1:12" ht="54">
      <c r="A58" s="298"/>
      <c r="B58" s="300"/>
      <c r="C58" s="19" t="s">
        <v>612</v>
      </c>
      <c r="D58" s="307">
        <v>69016.100000000006</v>
      </c>
      <c r="E58" s="307">
        <v>69016.100000000006</v>
      </c>
      <c r="F58" s="307">
        <v>69016.100000000006</v>
      </c>
      <c r="G58" s="307">
        <v>69016.100000000006</v>
      </c>
      <c r="H58" s="6"/>
      <c r="I58" s="6"/>
      <c r="J58" s="6"/>
      <c r="K58" s="6"/>
      <c r="L58" s="6"/>
    </row>
    <row r="59" spans="1:12" ht="67.5">
      <c r="A59" s="298"/>
      <c r="B59" s="300"/>
      <c r="C59" s="19" t="s">
        <v>613</v>
      </c>
      <c r="D59" s="307">
        <v>93920.3</v>
      </c>
      <c r="E59" s="307">
        <v>93920.3</v>
      </c>
      <c r="F59" s="307">
        <v>93920.3</v>
      </c>
      <c r="G59" s="307">
        <v>93920.3</v>
      </c>
      <c r="H59" s="6"/>
      <c r="I59" s="6"/>
      <c r="J59" s="6"/>
      <c r="K59" s="6"/>
      <c r="L59" s="6"/>
    </row>
    <row r="60" spans="1:12" ht="54">
      <c r="A60" s="298"/>
      <c r="B60" s="300"/>
      <c r="C60" s="19" t="s">
        <v>614</v>
      </c>
      <c r="D60" s="307">
        <v>360</v>
      </c>
      <c r="E60" s="307">
        <v>360</v>
      </c>
      <c r="F60" s="307">
        <v>360</v>
      </c>
      <c r="G60" s="307">
        <v>360</v>
      </c>
      <c r="H60" s="6"/>
      <c r="I60" s="6"/>
      <c r="J60" s="6"/>
      <c r="K60" s="6"/>
      <c r="L60" s="6"/>
    </row>
    <row r="61" spans="1:12" ht="67.5">
      <c r="A61" s="298"/>
      <c r="B61" s="300"/>
      <c r="C61" s="19" t="s">
        <v>615</v>
      </c>
      <c r="D61" s="307">
        <v>13324.1</v>
      </c>
      <c r="E61" s="307">
        <v>13324.1</v>
      </c>
      <c r="F61" s="307">
        <v>13324.1</v>
      </c>
      <c r="G61" s="307">
        <v>13324.1</v>
      </c>
      <c r="H61" s="6"/>
      <c r="I61" s="6"/>
      <c r="J61" s="6"/>
      <c r="K61" s="6"/>
      <c r="L61" s="6"/>
    </row>
    <row r="62" spans="1:12" ht="54">
      <c r="A62" s="298"/>
      <c r="B62" s="300"/>
      <c r="C62" s="19" t="s">
        <v>616</v>
      </c>
      <c r="D62" s="307">
        <v>75573.600000000006</v>
      </c>
      <c r="E62" s="307">
        <v>75573.600000000006</v>
      </c>
      <c r="F62" s="307">
        <v>75573.600000000006</v>
      </c>
      <c r="G62" s="307">
        <v>75573.600000000006</v>
      </c>
      <c r="H62" s="6"/>
      <c r="I62" s="6"/>
      <c r="J62" s="6"/>
      <c r="K62" s="6"/>
      <c r="L62" s="6"/>
    </row>
    <row r="63" spans="1:12" ht="81">
      <c r="A63" s="298"/>
      <c r="B63" s="300"/>
      <c r="C63" s="19" t="s">
        <v>617</v>
      </c>
      <c r="D63" s="307">
        <v>29434.9</v>
      </c>
      <c r="E63" s="307">
        <v>29434.9</v>
      </c>
      <c r="F63" s="307">
        <v>29434.9</v>
      </c>
      <c r="G63" s="307">
        <v>29434.9</v>
      </c>
      <c r="H63" s="6"/>
      <c r="I63" s="6"/>
      <c r="J63" s="6"/>
      <c r="K63" s="6"/>
      <c r="L63" s="6"/>
    </row>
    <row r="64" spans="1:12" ht="54">
      <c r="A64" s="298"/>
      <c r="B64" s="300"/>
      <c r="C64" s="19" t="s">
        <v>618</v>
      </c>
      <c r="D64" s="307">
        <v>21811.5</v>
      </c>
      <c r="E64" s="307">
        <v>21811.5</v>
      </c>
      <c r="F64" s="307">
        <v>21811.5</v>
      </c>
      <c r="G64" s="307">
        <v>21811.5</v>
      </c>
      <c r="H64" s="6"/>
      <c r="I64" s="6"/>
      <c r="J64" s="6"/>
      <c r="K64" s="6"/>
      <c r="L64" s="6"/>
    </row>
    <row r="65" spans="1:12" ht="81">
      <c r="A65" s="298"/>
      <c r="B65" s="301"/>
      <c r="C65" s="19" t="s">
        <v>619</v>
      </c>
      <c r="D65" s="307">
        <v>30596.9</v>
      </c>
      <c r="E65" s="307">
        <v>30596.9</v>
      </c>
      <c r="F65" s="307">
        <v>30596.9</v>
      </c>
      <c r="G65" s="307">
        <v>30596.9</v>
      </c>
      <c r="H65" s="6"/>
      <c r="I65" s="6"/>
      <c r="J65" s="6"/>
      <c r="K65" s="6"/>
      <c r="L65" s="6"/>
    </row>
    <row r="66" spans="1:12" ht="67.5">
      <c r="A66" s="298"/>
      <c r="B66" s="301"/>
      <c r="C66" s="19" t="s">
        <v>620</v>
      </c>
      <c r="D66" s="307">
        <v>17063.5</v>
      </c>
      <c r="E66" s="307">
        <v>17063.5</v>
      </c>
      <c r="F66" s="307">
        <v>17063.5</v>
      </c>
      <c r="G66" s="307">
        <v>17063.5</v>
      </c>
      <c r="H66" s="6"/>
      <c r="I66" s="6"/>
      <c r="J66" s="6"/>
      <c r="K66" s="6"/>
      <c r="L66" s="6"/>
    </row>
    <row r="67" spans="1:12" ht="108">
      <c r="A67" s="298"/>
      <c r="B67" s="301"/>
      <c r="C67" s="19" t="s">
        <v>621</v>
      </c>
      <c r="D67" s="307">
        <v>58844.7</v>
      </c>
      <c r="E67" s="307">
        <v>58844.7</v>
      </c>
      <c r="F67" s="307">
        <v>58844.7</v>
      </c>
      <c r="G67" s="307">
        <v>58844.7</v>
      </c>
      <c r="H67" s="6"/>
      <c r="I67" s="6"/>
      <c r="J67" s="6"/>
      <c r="K67" s="6"/>
      <c r="L67" s="6"/>
    </row>
    <row r="68" spans="1:12" ht="40.5">
      <c r="A68" s="298"/>
      <c r="B68" s="301"/>
      <c r="C68" s="19" t="s">
        <v>622</v>
      </c>
      <c r="D68" s="307">
        <v>27686.1</v>
      </c>
      <c r="E68" s="307">
        <v>27686.1</v>
      </c>
      <c r="F68" s="307">
        <v>27686.1</v>
      </c>
      <c r="G68" s="307">
        <v>27686.1</v>
      </c>
      <c r="H68" s="6"/>
      <c r="I68" s="6"/>
      <c r="J68" s="6"/>
      <c r="K68" s="6"/>
      <c r="L68" s="6"/>
    </row>
    <row r="69" spans="1:12" ht="67.5">
      <c r="A69" s="298"/>
      <c r="B69" s="301"/>
      <c r="C69" s="19" t="s">
        <v>623</v>
      </c>
      <c r="D69" s="307">
        <v>14128.5</v>
      </c>
      <c r="E69" s="307">
        <v>14128.5</v>
      </c>
      <c r="F69" s="307">
        <v>14128.5</v>
      </c>
      <c r="G69" s="307">
        <v>14128.5</v>
      </c>
      <c r="H69" s="6"/>
      <c r="I69" s="6"/>
      <c r="J69" s="6"/>
      <c r="K69" s="6"/>
      <c r="L69" s="6"/>
    </row>
    <row r="70" spans="1:12" ht="54">
      <c r="A70" s="298"/>
      <c r="B70" s="301"/>
      <c r="C70" s="19" t="s">
        <v>624</v>
      </c>
      <c r="D70" s="307">
        <v>445.2</v>
      </c>
      <c r="E70" s="307">
        <v>445.2</v>
      </c>
      <c r="F70" s="307">
        <v>445.2</v>
      </c>
      <c r="G70" s="307">
        <v>445.2</v>
      </c>
      <c r="H70" s="6"/>
      <c r="I70" s="6"/>
      <c r="J70" s="6"/>
      <c r="K70" s="6"/>
      <c r="L70" s="6"/>
    </row>
    <row r="71" spans="1:12" ht="67.5">
      <c r="A71" s="298"/>
      <c r="B71" s="301"/>
      <c r="C71" s="19" t="s">
        <v>625</v>
      </c>
      <c r="D71" s="307">
        <v>56022.3</v>
      </c>
      <c r="E71" s="307">
        <v>56022.3</v>
      </c>
      <c r="F71" s="307">
        <v>56022.3</v>
      </c>
      <c r="G71" s="307">
        <v>56022.3</v>
      </c>
      <c r="H71" s="6"/>
      <c r="I71" s="6"/>
      <c r="J71" s="6"/>
      <c r="K71" s="6"/>
      <c r="L71" s="6"/>
    </row>
    <row r="72" spans="1:12" ht="27">
      <c r="A72" s="98" t="s">
        <v>262</v>
      </c>
      <c r="B72" s="98" t="s">
        <v>264</v>
      </c>
      <c r="C72" s="19" t="s">
        <v>265</v>
      </c>
      <c r="D72" s="307">
        <f>D74</f>
        <v>39564.699999999997</v>
      </c>
      <c r="E72" s="307">
        <f t="shared" ref="E72:G72" si="8">E74</f>
        <v>39564.699999999997</v>
      </c>
      <c r="F72" s="307">
        <f t="shared" si="8"/>
        <v>39564.699999999997</v>
      </c>
      <c r="G72" s="307">
        <f t="shared" si="8"/>
        <v>39564.699999999997</v>
      </c>
      <c r="H72" s="6"/>
      <c r="I72" s="6"/>
      <c r="J72" s="6"/>
      <c r="K72" s="6"/>
      <c r="L72" s="6"/>
    </row>
    <row r="73" spans="1:12">
      <c r="A73" s="298"/>
      <c r="B73" s="298"/>
      <c r="C73" s="42" t="s">
        <v>26</v>
      </c>
      <c r="D73" s="298"/>
      <c r="E73" s="298"/>
      <c r="F73" s="298"/>
      <c r="G73" s="298"/>
      <c r="H73" s="6"/>
      <c r="I73" s="6"/>
      <c r="J73" s="6"/>
      <c r="K73" s="6"/>
      <c r="L73" s="6"/>
    </row>
    <row r="74" spans="1:12" ht="40.5">
      <c r="A74" s="298"/>
      <c r="B74" s="298"/>
      <c r="C74" s="41" t="s">
        <v>209</v>
      </c>
      <c r="D74" s="308">
        <f>SUM(D76:D82)</f>
        <v>39564.699999999997</v>
      </c>
      <c r="E74" s="308">
        <f t="shared" ref="E74:F74" si="9">SUM(E76:E82)</f>
        <v>39564.699999999997</v>
      </c>
      <c r="F74" s="308">
        <f t="shared" si="9"/>
        <v>39564.699999999997</v>
      </c>
      <c r="G74" s="308">
        <f>SUM(G76:G82)</f>
        <v>39564.699999999997</v>
      </c>
      <c r="H74" s="6"/>
      <c r="I74" s="6"/>
      <c r="J74" s="6"/>
      <c r="K74" s="6"/>
      <c r="L74" s="6"/>
    </row>
    <row r="75" spans="1:12">
      <c r="A75" s="298"/>
      <c r="B75" s="298"/>
      <c r="C75" s="42" t="s">
        <v>564</v>
      </c>
      <c r="D75" s="308"/>
      <c r="E75" s="308"/>
      <c r="F75" s="308"/>
      <c r="G75" s="308"/>
      <c r="H75" s="6"/>
      <c r="I75" s="6"/>
      <c r="J75" s="6"/>
      <c r="K75" s="6"/>
      <c r="L75" s="6"/>
    </row>
    <row r="76" spans="1:12" ht="81">
      <c r="A76" s="298"/>
      <c r="B76" s="298"/>
      <c r="C76" s="19" t="s">
        <v>569</v>
      </c>
      <c r="D76" s="307">
        <v>2360.6999999999998</v>
      </c>
      <c r="E76" s="307">
        <v>2360.6999999999998</v>
      </c>
      <c r="F76" s="307">
        <v>2360.6999999999998</v>
      </c>
      <c r="G76" s="307">
        <v>2360.6999999999998</v>
      </c>
      <c r="H76" s="6"/>
      <c r="I76" s="6"/>
      <c r="J76" s="6"/>
      <c r="K76" s="6"/>
      <c r="L76" s="6"/>
    </row>
    <row r="77" spans="1:12" ht="94.5">
      <c r="A77" s="298"/>
      <c r="B77" s="298"/>
      <c r="C77" s="19" t="s">
        <v>570</v>
      </c>
      <c r="D77" s="307">
        <v>7456.6</v>
      </c>
      <c r="E77" s="307">
        <v>7456.6</v>
      </c>
      <c r="F77" s="307">
        <v>7456.6</v>
      </c>
      <c r="G77" s="307">
        <v>7456.6</v>
      </c>
      <c r="H77" s="6"/>
      <c r="I77" s="6"/>
      <c r="J77" s="6"/>
      <c r="K77" s="6"/>
      <c r="L77" s="6"/>
    </row>
    <row r="78" spans="1:12" ht="67.5">
      <c r="A78" s="298"/>
      <c r="B78" s="298"/>
      <c r="C78" s="19" t="s">
        <v>571</v>
      </c>
      <c r="D78" s="307">
        <v>4432</v>
      </c>
      <c r="E78" s="307">
        <v>4432</v>
      </c>
      <c r="F78" s="307">
        <v>4432</v>
      </c>
      <c r="G78" s="307">
        <v>4432</v>
      </c>
      <c r="H78" s="6"/>
      <c r="I78" s="6"/>
      <c r="J78" s="6"/>
      <c r="K78" s="6"/>
      <c r="L78" s="6"/>
    </row>
    <row r="79" spans="1:12" ht="67.5">
      <c r="A79" s="298"/>
      <c r="B79" s="298"/>
      <c r="C79" s="19" t="s">
        <v>572</v>
      </c>
      <c r="D79" s="307">
        <v>5282.1</v>
      </c>
      <c r="E79" s="307">
        <v>5282.1</v>
      </c>
      <c r="F79" s="307">
        <v>5282.1</v>
      </c>
      <c r="G79" s="307">
        <v>5282.1</v>
      </c>
      <c r="H79" s="6"/>
      <c r="I79" s="6"/>
      <c r="J79" s="6"/>
      <c r="K79" s="6"/>
      <c r="L79" s="6"/>
    </row>
    <row r="80" spans="1:12" ht="108">
      <c r="A80" s="298"/>
      <c r="B80" s="298"/>
      <c r="C80" s="19" t="s">
        <v>573</v>
      </c>
      <c r="D80" s="307">
        <v>1347.3</v>
      </c>
      <c r="E80" s="307">
        <v>1347.3</v>
      </c>
      <c r="F80" s="307">
        <v>1347.3</v>
      </c>
      <c r="G80" s="307">
        <v>1347.3</v>
      </c>
      <c r="H80" s="6"/>
      <c r="I80" s="6"/>
      <c r="J80" s="6"/>
      <c r="K80" s="6"/>
      <c r="L80" s="6"/>
    </row>
    <row r="81" spans="1:12" ht="67.5">
      <c r="A81" s="298"/>
      <c r="B81" s="298"/>
      <c r="C81" s="19" t="s">
        <v>574</v>
      </c>
      <c r="D81" s="307">
        <v>2587.3000000000002</v>
      </c>
      <c r="E81" s="307">
        <v>2587.3000000000002</v>
      </c>
      <c r="F81" s="307">
        <v>2587.3000000000002</v>
      </c>
      <c r="G81" s="307">
        <v>2587.3000000000002</v>
      </c>
      <c r="H81" s="6"/>
      <c r="I81" s="6"/>
      <c r="J81" s="6"/>
      <c r="K81" s="6"/>
      <c r="L81" s="6"/>
    </row>
    <row r="82" spans="1:12" ht="54">
      <c r="A82" s="298"/>
      <c r="B82" s="298"/>
      <c r="C82" s="19" t="s">
        <v>575</v>
      </c>
      <c r="D82" s="307">
        <v>16098.7</v>
      </c>
      <c r="E82" s="307">
        <v>16098.7</v>
      </c>
      <c r="F82" s="307">
        <v>16098.7</v>
      </c>
      <c r="G82" s="307">
        <v>16098.7</v>
      </c>
      <c r="H82" s="6"/>
      <c r="I82" s="6"/>
      <c r="J82" s="6"/>
      <c r="K82" s="6"/>
      <c r="L82" s="6"/>
    </row>
    <row r="83" spans="1:12" ht="54">
      <c r="A83" s="98" t="s">
        <v>262</v>
      </c>
      <c r="B83" s="98" t="s">
        <v>266</v>
      </c>
      <c r="C83" s="19" t="s">
        <v>267</v>
      </c>
      <c r="D83" s="307">
        <f>D85</f>
        <v>65980.7</v>
      </c>
      <c r="E83" s="307">
        <f t="shared" ref="E83:G83" si="10">E85</f>
        <v>65980.7</v>
      </c>
      <c r="F83" s="307">
        <f t="shared" si="10"/>
        <v>65980.7</v>
      </c>
      <c r="G83" s="307">
        <f t="shared" si="10"/>
        <v>65980.7</v>
      </c>
      <c r="H83" s="6"/>
      <c r="I83" s="6"/>
      <c r="J83" s="6"/>
      <c r="K83" s="6"/>
      <c r="L83" s="6"/>
    </row>
    <row r="84" spans="1:12">
      <c r="A84" s="298"/>
      <c r="B84" s="298"/>
      <c r="C84" s="41" t="s">
        <v>26</v>
      </c>
      <c r="D84" s="298"/>
      <c r="E84" s="298"/>
      <c r="F84" s="298"/>
      <c r="G84" s="298"/>
      <c r="H84" s="6"/>
      <c r="I84" s="6"/>
      <c r="J84" s="6"/>
      <c r="K84" s="6"/>
      <c r="L84" s="6"/>
    </row>
    <row r="85" spans="1:12" ht="22.5" customHeight="1">
      <c r="A85" s="298"/>
      <c r="B85" s="298"/>
      <c r="C85" s="41" t="s">
        <v>209</v>
      </c>
      <c r="D85" s="308">
        <f>D87</f>
        <v>65980.7</v>
      </c>
      <c r="E85" s="308">
        <f t="shared" ref="E85:G85" si="11">E87</f>
        <v>65980.7</v>
      </c>
      <c r="F85" s="308">
        <f t="shared" si="11"/>
        <v>65980.7</v>
      </c>
      <c r="G85" s="308">
        <f t="shared" si="11"/>
        <v>65980.7</v>
      </c>
      <c r="H85" s="6"/>
      <c r="I85" s="6"/>
      <c r="J85" s="6"/>
      <c r="K85" s="6"/>
      <c r="L85" s="6"/>
    </row>
    <row r="86" spans="1:12">
      <c r="A86" s="298"/>
      <c r="B86" s="298"/>
      <c r="C86" s="42" t="s">
        <v>564</v>
      </c>
      <c r="D86" s="308"/>
      <c r="E86" s="308"/>
      <c r="F86" s="308"/>
      <c r="G86" s="308"/>
      <c r="H86" s="6"/>
      <c r="I86" s="6"/>
      <c r="J86" s="6"/>
      <c r="K86" s="6"/>
      <c r="L86" s="6"/>
    </row>
    <row r="87" spans="1:12" ht="27">
      <c r="A87" s="298"/>
      <c r="B87" s="300">
        <v>2</v>
      </c>
      <c r="C87" s="19" t="s">
        <v>576</v>
      </c>
      <c r="D87" s="308">
        <f>SUM(D88:D91)</f>
        <v>65980.7</v>
      </c>
      <c r="E87" s="308">
        <f t="shared" ref="E87:G87" si="12">SUM(E88:E91)</f>
        <v>65980.7</v>
      </c>
      <c r="F87" s="308">
        <f t="shared" si="12"/>
        <v>65980.7</v>
      </c>
      <c r="G87" s="308">
        <f t="shared" si="12"/>
        <v>65980.7</v>
      </c>
      <c r="H87" s="6"/>
      <c r="I87" s="6"/>
      <c r="J87" s="6"/>
      <c r="K87" s="6"/>
      <c r="L87" s="6"/>
    </row>
    <row r="88" spans="1:12" ht="67.5">
      <c r="A88" s="298"/>
      <c r="B88" s="98"/>
      <c r="C88" s="19" t="s">
        <v>577</v>
      </c>
      <c r="D88" s="307">
        <f>F88</f>
        <v>6478.3</v>
      </c>
      <c r="E88" s="307">
        <v>6478.3</v>
      </c>
      <c r="F88" s="307">
        <v>6478.3</v>
      </c>
      <c r="G88" s="307">
        <v>6478.3</v>
      </c>
      <c r="H88" s="6"/>
      <c r="I88" s="6"/>
      <c r="J88" s="6"/>
      <c r="K88" s="6"/>
      <c r="L88" s="6"/>
    </row>
    <row r="89" spans="1:12" ht="67.5">
      <c r="A89" s="298"/>
      <c r="B89" s="300"/>
      <c r="C89" s="19" t="s">
        <v>578</v>
      </c>
      <c r="D89" s="307">
        <f t="shared" ref="D89:D91" si="13">F89</f>
        <v>15000</v>
      </c>
      <c r="E89" s="307">
        <v>15000</v>
      </c>
      <c r="F89" s="307">
        <v>15000</v>
      </c>
      <c r="G89" s="307">
        <v>15000</v>
      </c>
      <c r="H89" s="6"/>
      <c r="I89" s="6"/>
      <c r="J89" s="6"/>
      <c r="K89" s="6"/>
      <c r="L89" s="6"/>
    </row>
    <row r="90" spans="1:12" ht="81">
      <c r="A90" s="298"/>
      <c r="B90" s="300"/>
      <c r="C90" s="19" t="s">
        <v>579</v>
      </c>
      <c r="D90" s="307">
        <f t="shared" si="13"/>
        <v>28259</v>
      </c>
      <c r="E90" s="307">
        <v>28259</v>
      </c>
      <c r="F90" s="307">
        <v>28259</v>
      </c>
      <c r="G90" s="307">
        <v>28259</v>
      </c>
      <c r="H90" s="6"/>
      <c r="I90" s="6"/>
      <c r="J90" s="6"/>
      <c r="K90" s="6"/>
      <c r="L90" s="6"/>
    </row>
    <row r="91" spans="1:12" ht="54">
      <c r="A91" s="298"/>
      <c r="B91" s="300"/>
      <c r="C91" s="19" t="s">
        <v>580</v>
      </c>
      <c r="D91" s="307">
        <f t="shared" si="13"/>
        <v>16243.4</v>
      </c>
      <c r="E91" s="307">
        <v>16243.4</v>
      </c>
      <c r="F91" s="307">
        <v>16243.4</v>
      </c>
      <c r="G91" s="307">
        <v>16243.4</v>
      </c>
      <c r="H91" s="6"/>
      <c r="I91" s="6"/>
      <c r="J91" s="6"/>
      <c r="K91" s="6"/>
      <c r="L91" s="6"/>
    </row>
    <row r="92" spans="1:12" ht="40.5">
      <c r="A92" s="98" t="s">
        <v>279</v>
      </c>
      <c r="B92" s="98" t="s">
        <v>280</v>
      </c>
      <c r="C92" s="19" t="s">
        <v>281</v>
      </c>
      <c r="D92" s="307">
        <v>9273.6</v>
      </c>
      <c r="E92" s="307">
        <v>9273.6</v>
      </c>
      <c r="F92" s="307">
        <v>9273.6</v>
      </c>
      <c r="G92" s="307">
        <v>9273.6</v>
      </c>
      <c r="H92" s="6"/>
      <c r="I92" s="6"/>
      <c r="J92" s="6"/>
      <c r="K92" s="6"/>
      <c r="L92" s="6"/>
    </row>
    <row r="93" spans="1:12">
      <c r="A93" s="298"/>
      <c r="B93" s="298"/>
      <c r="C93" s="42" t="s">
        <v>26</v>
      </c>
      <c r="D93" s="298"/>
      <c r="E93" s="298"/>
      <c r="F93" s="298"/>
      <c r="G93" s="298"/>
      <c r="H93" s="6"/>
      <c r="I93" s="6"/>
      <c r="J93" s="6"/>
      <c r="K93" s="6"/>
      <c r="L93" s="6"/>
    </row>
    <row r="94" spans="1:12" ht="40.5">
      <c r="A94" s="298"/>
      <c r="B94" s="298"/>
      <c r="C94" s="41" t="s">
        <v>343</v>
      </c>
      <c r="D94" s="308">
        <f>+D96</f>
        <v>9273.6</v>
      </c>
      <c r="E94" s="308">
        <f t="shared" ref="E94:G94" si="14">+E96</f>
        <v>9273.6</v>
      </c>
      <c r="F94" s="308">
        <f t="shared" si="14"/>
        <v>9273.6</v>
      </c>
      <c r="G94" s="308">
        <f t="shared" si="14"/>
        <v>9273.6</v>
      </c>
      <c r="H94" s="6"/>
      <c r="I94" s="6"/>
      <c r="J94" s="6"/>
      <c r="K94" s="6"/>
      <c r="L94" s="6"/>
    </row>
    <row r="95" spans="1:12" ht="17.25" customHeight="1">
      <c r="A95" s="298"/>
      <c r="B95" s="298"/>
      <c r="C95" s="42" t="s">
        <v>26</v>
      </c>
      <c r="D95" s="308"/>
      <c r="E95" s="308"/>
      <c r="F95" s="308"/>
      <c r="G95" s="308"/>
      <c r="H95" s="6"/>
      <c r="I95" s="6"/>
      <c r="J95" s="6"/>
      <c r="K95" s="6"/>
      <c r="L95" s="6"/>
    </row>
    <row r="96" spans="1:12" ht="32.25" customHeight="1">
      <c r="A96" s="298"/>
      <c r="B96" s="298"/>
      <c r="C96" s="41" t="s">
        <v>565</v>
      </c>
      <c r="D96" s="307">
        <v>9273.6</v>
      </c>
      <c r="E96" s="307">
        <v>9273.6</v>
      </c>
      <c r="F96" s="307">
        <v>9273.6</v>
      </c>
      <c r="G96" s="307">
        <v>9273.6</v>
      </c>
      <c r="H96" s="6"/>
      <c r="I96" s="6"/>
      <c r="J96" s="6"/>
      <c r="K96" s="6"/>
      <c r="L96" s="6"/>
    </row>
    <row r="97" spans="1:12" ht="40.5">
      <c r="A97" s="98" t="s">
        <v>226</v>
      </c>
      <c r="B97" s="98" t="s">
        <v>503</v>
      </c>
      <c r="C97" s="19" t="s">
        <v>504</v>
      </c>
      <c r="D97" s="307">
        <v>11284.8</v>
      </c>
      <c r="E97" s="307">
        <v>11284.8</v>
      </c>
      <c r="F97" s="307">
        <v>11284.8</v>
      </c>
      <c r="G97" s="307">
        <v>11284.8</v>
      </c>
      <c r="H97" s="6"/>
      <c r="I97" s="6"/>
      <c r="J97" s="6"/>
      <c r="K97" s="6"/>
      <c r="L97" s="6"/>
    </row>
    <row r="98" spans="1:12">
      <c r="A98" s="298"/>
      <c r="B98" s="298"/>
      <c r="C98" s="42" t="s">
        <v>26</v>
      </c>
      <c r="D98" s="298"/>
      <c r="E98" s="298"/>
      <c r="F98" s="298"/>
      <c r="G98" s="298"/>
      <c r="H98" s="6"/>
      <c r="I98" s="6"/>
      <c r="J98" s="6"/>
      <c r="K98" s="6"/>
      <c r="L98" s="6"/>
    </row>
    <row r="99" spans="1:12" ht="54">
      <c r="A99" s="298"/>
      <c r="B99" s="298"/>
      <c r="C99" s="41" t="s">
        <v>350</v>
      </c>
      <c r="D99" s="308">
        <f>+D101</f>
        <v>11284.8</v>
      </c>
      <c r="E99" s="308">
        <f t="shared" ref="E99:G99" si="15">+E101</f>
        <v>11284.8</v>
      </c>
      <c r="F99" s="308">
        <f t="shared" si="15"/>
        <v>11284.8</v>
      </c>
      <c r="G99" s="308">
        <f t="shared" si="15"/>
        <v>11284.8</v>
      </c>
      <c r="H99" s="6"/>
      <c r="I99" s="6"/>
      <c r="J99" s="6"/>
      <c r="K99" s="6"/>
      <c r="L99" s="6"/>
    </row>
    <row r="100" spans="1:12">
      <c r="A100" s="302"/>
      <c r="B100" s="302"/>
      <c r="C100" s="42" t="s">
        <v>26</v>
      </c>
      <c r="D100" s="309"/>
      <c r="E100" s="309"/>
      <c r="F100" s="309"/>
      <c r="G100" s="309"/>
      <c r="H100" s="6"/>
      <c r="I100" s="6"/>
      <c r="J100" s="6"/>
      <c r="K100" s="6"/>
      <c r="L100" s="6"/>
    </row>
    <row r="101" spans="1:12" ht="54">
      <c r="A101" s="302"/>
      <c r="B101" s="302"/>
      <c r="C101" s="19" t="s">
        <v>540</v>
      </c>
      <c r="D101" s="308">
        <v>11284.8</v>
      </c>
      <c r="E101" s="308">
        <v>11284.8</v>
      </c>
      <c r="F101" s="308">
        <v>11284.8</v>
      </c>
      <c r="G101" s="308">
        <v>11284.8</v>
      </c>
      <c r="H101" s="6"/>
      <c r="I101" s="6"/>
      <c r="J101" s="6"/>
      <c r="K101" s="6"/>
      <c r="L101" s="6"/>
    </row>
    <row r="102" spans="1:12" ht="67.5">
      <c r="A102" s="98" t="s">
        <v>290</v>
      </c>
      <c r="B102" s="98" t="s">
        <v>309</v>
      </c>
      <c r="C102" s="19" t="s">
        <v>310</v>
      </c>
      <c r="D102" s="307">
        <f>D104</f>
        <v>13912.5</v>
      </c>
      <c r="E102" s="307">
        <f t="shared" ref="E102:G102" si="16">E104</f>
        <v>13912.5</v>
      </c>
      <c r="F102" s="307">
        <f t="shared" si="16"/>
        <v>13912.5</v>
      </c>
      <c r="G102" s="307">
        <f t="shared" si="16"/>
        <v>13912.5</v>
      </c>
      <c r="H102" s="6"/>
      <c r="I102" s="6"/>
      <c r="J102" s="6"/>
      <c r="K102" s="6"/>
      <c r="L102" s="6"/>
    </row>
    <row r="103" spans="1:12">
      <c r="A103" s="298"/>
      <c r="B103" s="298"/>
      <c r="C103" s="42" t="s">
        <v>26</v>
      </c>
      <c r="D103" s="298"/>
      <c r="E103" s="298"/>
      <c r="F103" s="298"/>
      <c r="G103" s="298"/>
      <c r="H103" s="6"/>
      <c r="I103" s="6"/>
      <c r="J103" s="6"/>
      <c r="K103" s="6"/>
      <c r="L103" s="6"/>
    </row>
    <row r="104" spans="1:12" ht="40.5">
      <c r="A104" s="298"/>
      <c r="B104" s="298"/>
      <c r="C104" s="41" t="s">
        <v>209</v>
      </c>
      <c r="D104" s="308">
        <f>D106</f>
        <v>13912.5</v>
      </c>
      <c r="E104" s="308">
        <f t="shared" ref="E104:G104" si="17">E106</f>
        <v>13912.5</v>
      </c>
      <c r="F104" s="308">
        <f t="shared" si="17"/>
        <v>13912.5</v>
      </c>
      <c r="G104" s="308">
        <f t="shared" si="17"/>
        <v>13912.5</v>
      </c>
      <c r="H104" s="6"/>
      <c r="I104" s="6"/>
      <c r="J104" s="6"/>
      <c r="K104" s="6"/>
      <c r="L104" s="6"/>
    </row>
    <row r="105" spans="1:12">
      <c r="A105" s="298"/>
      <c r="B105" s="298"/>
      <c r="C105" s="42" t="s">
        <v>564</v>
      </c>
      <c r="D105" s="308"/>
      <c r="E105" s="308"/>
      <c r="F105" s="308"/>
      <c r="G105" s="308"/>
      <c r="H105" s="6"/>
      <c r="I105" s="6"/>
      <c r="J105" s="6"/>
      <c r="K105" s="6"/>
      <c r="L105" s="6"/>
    </row>
    <row r="106" spans="1:12" ht="67.5">
      <c r="A106" s="298"/>
      <c r="B106" s="298"/>
      <c r="C106" s="19" t="s">
        <v>581</v>
      </c>
      <c r="D106" s="308">
        <v>13912.5</v>
      </c>
      <c r="E106" s="308">
        <v>13912.5</v>
      </c>
      <c r="F106" s="308">
        <v>13912.5</v>
      </c>
      <c r="G106" s="308">
        <v>13912.5</v>
      </c>
      <c r="H106" s="6"/>
      <c r="I106" s="6"/>
      <c r="J106" s="6"/>
      <c r="K106" s="6"/>
      <c r="L106" s="6"/>
    </row>
    <row r="107" spans="1:12" ht="54">
      <c r="A107" s="98" t="s">
        <v>290</v>
      </c>
      <c r="B107" s="98" t="s">
        <v>291</v>
      </c>
      <c r="C107" s="19" t="s">
        <v>292</v>
      </c>
      <c r="D107" s="307">
        <v>18250.8</v>
      </c>
      <c r="E107" s="307">
        <v>18250.8</v>
      </c>
      <c r="F107" s="307">
        <v>18250.8</v>
      </c>
      <c r="G107" s="307">
        <v>18250.8</v>
      </c>
      <c r="H107" s="6"/>
      <c r="I107" s="6"/>
      <c r="J107" s="6"/>
      <c r="K107" s="6"/>
      <c r="L107" s="6"/>
    </row>
    <row r="108" spans="1:12">
      <c r="A108" s="298"/>
      <c r="B108" s="298"/>
      <c r="C108" s="42" t="s">
        <v>26</v>
      </c>
      <c r="D108" s="298"/>
      <c r="E108" s="298"/>
      <c r="F108" s="298"/>
      <c r="G108" s="298"/>
      <c r="H108" s="6"/>
      <c r="I108" s="6"/>
      <c r="J108" s="6"/>
      <c r="K108" s="6"/>
      <c r="L108" s="6"/>
    </row>
    <row r="109" spans="1:12" ht="40.5">
      <c r="A109" s="298"/>
      <c r="B109" s="298"/>
      <c r="C109" s="41" t="s">
        <v>209</v>
      </c>
      <c r="D109" s="308">
        <v>18250.8</v>
      </c>
      <c r="E109" s="308">
        <v>18250.8</v>
      </c>
      <c r="F109" s="308">
        <v>18250.8</v>
      </c>
      <c r="G109" s="308">
        <v>18250.8</v>
      </c>
      <c r="H109" s="6"/>
      <c r="I109" s="6"/>
      <c r="J109" s="6"/>
      <c r="K109" s="6"/>
      <c r="L109" s="6"/>
    </row>
    <row r="110" spans="1:12" ht="40.5">
      <c r="A110" s="98" t="s">
        <v>234</v>
      </c>
      <c r="B110" s="98" t="s">
        <v>235</v>
      </c>
      <c r="C110" s="19" t="s">
        <v>236</v>
      </c>
      <c r="D110" s="307">
        <f>D112</f>
        <v>5119.8999999999996</v>
      </c>
      <c r="E110" s="307">
        <f t="shared" ref="E110:G110" si="18">E112</f>
        <v>5119.8999999999996</v>
      </c>
      <c r="F110" s="307">
        <f t="shared" si="18"/>
        <v>5119.8999999999996</v>
      </c>
      <c r="G110" s="307">
        <f t="shared" si="18"/>
        <v>5119.8999999999996</v>
      </c>
      <c r="H110" s="6"/>
      <c r="I110" s="6"/>
      <c r="J110" s="6"/>
      <c r="K110" s="6"/>
      <c r="L110" s="6"/>
    </row>
    <row r="111" spans="1:12">
      <c r="A111" s="298"/>
      <c r="B111" s="298"/>
      <c r="C111" s="42" t="s">
        <v>26</v>
      </c>
      <c r="D111" s="298"/>
      <c r="E111" s="298"/>
      <c r="F111" s="298"/>
      <c r="G111" s="298"/>
      <c r="H111" s="6"/>
      <c r="I111" s="6"/>
      <c r="J111" s="6"/>
      <c r="K111" s="6"/>
      <c r="L111" s="6"/>
    </row>
    <row r="112" spans="1:12" ht="27">
      <c r="A112" s="298"/>
      <c r="B112" s="298"/>
      <c r="C112" s="41" t="s">
        <v>505</v>
      </c>
      <c r="D112" s="308">
        <f>D114+D115+D116</f>
        <v>5119.8999999999996</v>
      </c>
      <c r="E112" s="308">
        <f t="shared" ref="E112:G112" si="19">E114+E115+E116</f>
        <v>5119.8999999999996</v>
      </c>
      <c r="F112" s="308">
        <f t="shared" si="19"/>
        <v>5119.8999999999996</v>
      </c>
      <c r="G112" s="308">
        <f t="shared" si="19"/>
        <v>5119.8999999999996</v>
      </c>
      <c r="H112" s="6"/>
      <c r="I112" s="6"/>
      <c r="J112" s="6"/>
      <c r="K112" s="6"/>
      <c r="L112" s="6"/>
    </row>
    <row r="113" spans="1:12">
      <c r="A113" s="298"/>
      <c r="B113" s="298"/>
      <c r="C113" s="42" t="s">
        <v>564</v>
      </c>
      <c r="D113" s="308"/>
      <c r="E113" s="308"/>
      <c r="F113" s="308"/>
      <c r="G113" s="308"/>
      <c r="H113" s="6"/>
      <c r="I113" s="6"/>
      <c r="J113" s="6"/>
      <c r="K113" s="6"/>
      <c r="L113" s="6"/>
    </row>
    <row r="114" spans="1:12" ht="67.5">
      <c r="A114" s="298"/>
      <c r="B114" s="298"/>
      <c r="C114" s="19" t="s">
        <v>582</v>
      </c>
      <c r="D114" s="307">
        <v>2678.1</v>
      </c>
      <c r="E114" s="307">
        <v>2678.1</v>
      </c>
      <c r="F114" s="307">
        <v>2678.1</v>
      </c>
      <c r="G114" s="307">
        <v>2678.1</v>
      </c>
      <c r="H114" s="6"/>
      <c r="I114" s="6"/>
      <c r="J114" s="6"/>
      <c r="K114" s="6"/>
      <c r="L114" s="6"/>
    </row>
    <row r="115" spans="1:12" ht="67.5">
      <c r="A115" s="298"/>
      <c r="B115" s="298"/>
      <c r="C115" s="19" t="s">
        <v>583</v>
      </c>
      <c r="D115" s="307">
        <v>1280</v>
      </c>
      <c r="E115" s="307">
        <v>1280</v>
      </c>
      <c r="F115" s="307">
        <v>1280</v>
      </c>
      <c r="G115" s="307">
        <v>1280</v>
      </c>
      <c r="H115" s="6"/>
      <c r="I115" s="6"/>
      <c r="J115" s="6"/>
      <c r="K115" s="6"/>
      <c r="L115" s="6"/>
    </row>
    <row r="116" spans="1:12" ht="54">
      <c r="A116" s="298"/>
      <c r="B116" s="298"/>
      <c r="C116" s="19" t="s">
        <v>584</v>
      </c>
      <c r="D116" s="307">
        <v>1161.8</v>
      </c>
      <c r="E116" s="307">
        <v>1161.8</v>
      </c>
      <c r="F116" s="307">
        <v>1161.8</v>
      </c>
      <c r="G116" s="307">
        <v>1161.8</v>
      </c>
      <c r="H116" s="6"/>
      <c r="I116" s="6"/>
      <c r="J116" s="6"/>
      <c r="K116" s="6"/>
      <c r="L116" s="6"/>
    </row>
    <row r="117" spans="1:12" ht="40.5">
      <c r="A117" s="98" t="s">
        <v>234</v>
      </c>
      <c r="B117" s="98">
        <v>32001</v>
      </c>
      <c r="C117" s="19" t="s">
        <v>236</v>
      </c>
      <c r="D117" s="307">
        <f>D119</f>
        <v>29371.5</v>
      </c>
      <c r="E117" s="307">
        <f t="shared" ref="E117:G117" si="20">E119</f>
        <v>29371.5</v>
      </c>
      <c r="F117" s="307">
        <f t="shared" si="20"/>
        <v>29371.5</v>
      </c>
      <c r="G117" s="307">
        <f t="shared" si="20"/>
        <v>29371.5</v>
      </c>
      <c r="H117" s="6"/>
      <c r="I117" s="6"/>
      <c r="J117" s="6"/>
      <c r="K117" s="6"/>
      <c r="L117" s="6"/>
    </row>
    <row r="118" spans="1:12">
      <c r="A118" s="298"/>
      <c r="B118" s="298"/>
      <c r="C118" s="42" t="s">
        <v>26</v>
      </c>
      <c r="D118" s="298"/>
      <c r="E118" s="298"/>
      <c r="F118" s="298"/>
      <c r="G118" s="298"/>
      <c r="H118" s="6"/>
      <c r="I118" s="6"/>
      <c r="J118" s="6"/>
      <c r="K118" s="6"/>
      <c r="L118" s="6"/>
    </row>
    <row r="119" spans="1:12" ht="27">
      <c r="A119" s="298"/>
      <c r="B119" s="298"/>
      <c r="C119" s="41" t="s">
        <v>587</v>
      </c>
      <c r="D119" s="308">
        <f>D121</f>
        <v>29371.5</v>
      </c>
      <c r="E119" s="308">
        <f t="shared" ref="E119:G119" si="21">E121</f>
        <v>29371.5</v>
      </c>
      <c r="F119" s="308">
        <f t="shared" si="21"/>
        <v>29371.5</v>
      </c>
      <c r="G119" s="308">
        <f t="shared" si="21"/>
        <v>29371.5</v>
      </c>
      <c r="H119" s="6"/>
      <c r="I119" s="6"/>
      <c r="J119" s="6"/>
      <c r="K119" s="6"/>
      <c r="L119" s="6"/>
    </row>
    <row r="120" spans="1:12">
      <c r="A120" s="298"/>
      <c r="B120" s="298"/>
      <c r="C120" s="42" t="s">
        <v>564</v>
      </c>
      <c r="D120" s="308"/>
      <c r="E120" s="308"/>
      <c r="F120" s="308"/>
      <c r="G120" s="308"/>
      <c r="H120" s="6"/>
      <c r="I120" s="6"/>
      <c r="J120" s="6"/>
      <c r="K120" s="6"/>
      <c r="L120" s="6"/>
    </row>
    <row r="121" spans="1:12" ht="81">
      <c r="A121" s="298"/>
      <c r="B121" s="298"/>
      <c r="C121" s="19" t="s">
        <v>586</v>
      </c>
      <c r="D121" s="307">
        <v>29371.5</v>
      </c>
      <c r="E121" s="307">
        <v>29371.5</v>
      </c>
      <c r="F121" s="307">
        <v>29371.5</v>
      </c>
      <c r="G121" s="307">
        <v>29371.5</v>
      </c>
      <c r="H121" s="6"/>
      <c r="I121" s="6"/>
      <c r="J121" s="6"/>
      <c r="K121" s="6"/>
      <c r="L121" s="6"/>
    </row>
    <row r="122" spans="1:12" ht="28.5">
      <c r="A122" s="298"/>
      <c r="B122" s="298"/>
      <c r="C122" s="40" t="s">
        <v>286</v>
      </c>
      <c r="D122" s="306">
        <f>+D124</f>
        <v>6761.1</v>
      </c>
      <c r="E122" s="306">
        <f t="shared" ref="E122:G122" si="22">+E124</f>
        <v>160691.00000000003</v>
      </c>
      <c r="F122" s="306">
        <f t="shared" si="22"/>
        <v>160691.00000000003</v>
      </c>
      <c r="G122" s="306">
        <f t="shared" si="22"/>
        <v>160691.00000000003</v>
      </c>
      <c r="H122" s="6"/>
      <c r="I122" s="6"/>
      <c r="J122" s="6"/>
      <c r="K122" s="6"/>
      <c r="L122" s="6"/>
    </row>
    <row r="123" spans="1:12">
      <c r="A123" s="298"/>
      <c r="B123" s="298"/>
      <c r="C123" s="19" t="s">
        <v>329</v>
      </c>
      <c r="D123" s="298"/>
      <c r="E123" s="298"/>
      <c r="F123" s="298"/>
      <c r="G123" s="298"/>
      <c r="H123" s="6"/>
      <c r="I123" s="6"/>
      <c r="J123" s="6"/>
      <c r="K123" s="6"/>
      <c r="L123" s="6"/>
    </row>
    <row r="124" spans="1:12" ht="40.5">
      <c r="A124" s="98" t="s">
        <v>285</v>
      </c>
      <c r="B124" s="98" t="s">
        <v>217</v>
      </c>
      <c r="C124" s="19" t="s">
        <v>287</v>
      </c>
      <c r="D124" s="307">
        <f>+D126</f>
        <v>6761.1</v>
      </c>
      <c r="E124" s="307">
        <f t="shared" ref="E124:G124" si="23">+E126</f>
        <v>160691.00000000003</v>
      </c>
      <c r="F124" s="307">
        <f t="shared" si="23"/>
        <v>160691.00000000003</v>
      </c>
      <c r="G124" s="307">
        <f t="shared" si="23"/>
        <v>160691.00000000003</v>
      </c>
      <c r="H124" s="6"/>
      <c r="I124" s="6"/>
      <c r="J124" s="6"/>
      <c r="K124" s="6"/>
      <c r="L124" s="6"/>
    </row>
    <row r="125" spans="1:12">
      <c r="A125" s="298"/>
      <c r="B125" s="298"/>
      <c r="C125" s="42" t="s">
        <v>26</v>
      </c>
      <c r="D125" s="298"/>
      <c r="E125" s="298"/>
      <c r="F125" s="298"/>
      <c r="G125" s="298"/>
      <c r="H125" s="6"/>
      <c r="I125" s="6"/>
      <c r="J125" s="6"/>
      <c r="K125" s="6"/>
      <c r="L125" s="6"/>
    </row>
    <row r="126" spans="1:12">
      <c r="A126" s="298"/>
      <c r="B126" s="298"/>
      <c r="C126" s="41" t="s">
        <v>332</v>
      </c>
      <c r="D126" s="308">
        <f>+D128+D131+D133</f>
        <v>6761.1</v>
      </c>
      <c r="E126" s="308">
        <f>+E128+E131+E133</f>
        <v>160691.00000000003</v>
      </c>
      <c r="F126" s="308">
        <f>+F128+F131+F133</f>
        <v>160691.00000000003</v>
      </c>
      <c r="G126" s="308">
        <f>+G128+G131+G133</f>
        <v>160691.00000000003</v>
      </c>
      <c r="H126" s="6"/>
      <c r="I126" s="6"/>
      <c r="J126" s="6"/>
      <c r="K126" s="6"/>
      <c r="L126" s="6"/>
    </row>
    <row r="127" spans="1:12">
      <c r="A127" s="298"/>
      <c r="B127" s="298"/>
      <c r="C127" s="99" t="s">
        <v>627</v>
      </c>
      <c r="D127" s="100"/>
      <c r="E127" s="100"/>
      <c r="F127" s="100"/>
      <c r="G127" s="101"/>
      <c r="H127" s="6"/>
      <c r="I127" s="6"/>
      <c r="J127" s="6"/>
      <c r="K127" s="6"/>
      <c r="L127" s="6"/>
    </row>
    <row r="128" spans="1:12">
      <c r="A128" s="298"/>
      <c r="B128" s="298"/>
      <c r="C128" s="102" t="s">
        <v>628</v>
      </c>
      <c r="D128" s="103">
        <f>+D129+D130</f>
        <v>2341.1</v>
      </c>
      <c r="E128" s="103">
        <f>+E129+E130</f>
        <v>155923.30000000002</v>
      </c>
      <c r="F128" s="103">
        <f>+F129+F130</f>
        <v>155923.30000000002</v>
      </c>
      <c r="G128" s="103">
        <f>+G129+G130</f>
        <v>155923.30000000002</v>
      </c>
      <c r="H128" s="6"/>
      <c r="I128" s="6"/>
      <c r="J128" s="6"/>
      <c r="K128" s="6"/>
      <c r="L128" s="6"/>
    </row>
    <row r="129" spans="1:12" ht="40.5">
      <c r="A129" s="298"/>
      <c r="B129" s="298"/>
      <c r="C129" s="104" t="s">
        <v>629</v>
      </c>
      <c r="D129" s="101">
        <v>0</v>
      </c>
      <c r="E129" s="101">
        <v>153582.20000000001</v>
      </c>
      <c r="F129" s="101">
        <v>153582.20000000001</v>
      </c>
      <c r="G129" s="101">
        <v>153582.20000000001</v>
      </c>
      <c r="H129" s="6"/>
      <c r="I129" s="6"/>
      <c r="J129" s="6"/>
      <c r="K129" s="6"/>
      <c r="L129" s="6"/>
    </row>
    <row r="130" spans="1:12">
      <c r="A130" s="298"/>
      <c r="B130" s="298"/>
      <c r="C130" s="105" t="s">
        <v>630</v>
      </c>
      <c r="D130" s="101">
        <v>2341.1</v>
      </c>
      <c r="E130" s="101">
        <v>2341.1</v>
      </c>
      <c r="F130" s="101">
        <v>2341.1</v>
      </c>
      <c r="G130" s="101">
        <v>2341.1</v>
      </c>
      <c r="H130" s="6"/>
      <c r="I130" s="6"/>
      <c r="J130" s="6"/>
      <c r="K130" s="6"/>
      <c r="L130" s="6"/>
    </row>
    <row r="131" spans="1:12">
      <c r="A131" s="298"/>
      <c r="B131" s="298"/>
      <c r="C131" s="102" t="s">
        <v>631</v>
      </c>
      <c r="D131" s="103">
        <f>+D132</f>
        <v>0</v>
      </c>
      <c r="E131" s="103">
        <f>+E132</f>
        <v>347.7</v>
      </c>
      <c r="F131" s="103">
        <f>+F132</f>
        <v>347.7</v>
      </c>
      <c r="G131" s="103">
        <f>+G132</f>
        <v>347.7</v>
      </c>
      <c r="H131" s="6"/>
      <c r="I131" s="6"/>
      <c r="J131" s="6"/>
      <c r="K131" s="6"/>
      <c r="L131" s="6"/>
    </row>
    <row r="132" spans="1:12" ht="27">
      <c r="A132" s="298"/>
      <c r="B132" s="298"/>
      <c r="C132" s="106" t="s">
        <v>632</v>
      </c>
      <c r="D132" s="101">
        <v>0</v>
      </c>
      <c r="E132" s="101">
        <v>347.7</v>
      </c>
      <c r="F132" s="101">
        <v>347.7</v>
      </c>
      <c r="G132" s="101">
        <v>347.7</v>
      </c>
      <c r="H132" s="6"/>
      <c r="I132" s="6"/>
      <c r="J132" s="6"/>
      <c r="K132" s="6"/>
      <c r="L132" s="6"/>
    </row>
    <row r="133" spans="1:12">
      <c r="A133" s="298"/>
      <c r="B133" s="298"/>
      <c r="C133" s="102" t="s">
        <v>633</v>
      </c>
      <c r="D133" s="103">
        <f>+D134</f>
        <v>4420</v>
      </c>
      <c r="E133" s="103">
        <f>+E134</f>
        <v>4420</v>
      </c>
      <c r="F133" s="103">
        <f>+F134</f>
        <v>4420</v>
      </c>
      <c r="G133" s="103">
        <f t="shared" ref="G133" si="24">+G134</f>
        <v>4420</v>
      </c>
      <c r="H133" s="6"/>
      <c r="I133" s="6"/>
      <c r="J133" s="6"/>
      <c r="K133" s="6"/>
      <c r="L133" s="6"/>
    </row>
    <row r="134" spans="1:12" ht="40.5">
      <c r="A134" s="298"/>
      <c r="B134" s="298"/>
      <c r="C134" s="107" t="s">
        <v>634</v>
      </c>
      <c r="D134" s="101">
        <v>4420</v>
      </c>
      <c r="E134" s="101">
        <v>4420</v>
      </c>
      <c r="F134" s="101">
        <v>4420</v>
      </c>
      <c r="G134" s="101">
        <v>4420</v>
      </c>
      <c r="H134" s="6"/>
      <c r="I134" s="6"/>
      <c r="J134" s="6"/>
      <c r="K134" s="6"/>
      <c r="L134" s="6"/>
    </row>
    <row r="135" spans="1:12" ht="28.5">
      <c r="A135" s="298"/>
      <c r="B135" s="298"/>
      <c r="C135" s="40" t="s">
        <v>253</v>
      </c>
      <c r="D135" s="306">
        <v>4880.1000000000004</v>
      </c>
      <c r="E135" s="306">
        <v>4880.1000000000004</v>
      </c>
      <c r="F135" s="306">
        <v>4880.1000000000004</v>
      </c>
      <c r="G135" s="306">
        <v>4880.1000000000004</v>
      </c>
      <c r="H135" s="6"/>
      <c r="I135" s="6"/>
      <c r="J135" s="6"/>
      <c r="K135" s="6"/>
      <c r="L135" s="6"/>
    </row>
    <row r="136" spans="1:12">
      <c r="A136" s="298"/>
      <c r="B136" s="298"/>
      <c r="C136" s="19" t="s">
        <v>329</v>
      </c>
      <c r="D136" s="298"/>
      <c r="E136" s="298"/>
      <c r="F136" s="298"/>
      <c r="G136" s="298"/>
      <c r="H136" s="6"/>
      <c r="I136" s="6"/>
      <c r="J136" s="6"/>
      <c r="K136" s="6"/>
      <c r="L136" s="6"/>
    </row>
    <row r="137" spans="1:12" ht="40.5">
      <c r="A137" s="98" t="s">
        <v>251</v>
      </c>
      <c r="B137" s="98" t="s">
        <v>217</v>
      </c>
      <c r="C137" s="19" t="s">
        <v>252</v>
      </c>
      <c r="D137" s="307">
        <v>4880.1000000000004</v>
      </c>
      <c r="E137" s="307">
        <v>4880.1000000000004</v>
      </c>
      <c r="F137" s="307">
        <v>4880.1000000000004</v>
      </c>
      <c r="G137" s="307">
        <v>4880.1000000000004</v>
      </c>
      <c r="H137" s="6"/>
      <c r="I137" s="6"/>
      <c r="J137" s="6"/>
      <c r="K137" s="6"/>
      <c r="L137" s="6"/>
    </row>
    <row r="138" spans="1:12">
      <c r="A138" s="298"/>
      <c r="B138" s="298"/>
      <c r="C138" s="42" t="s">
        <v>26</v>
      </c>
      <c r="D138" s="298"/>
      <c r="E138" s="298"/>
      <c r="F138" s="298"/>
      <c r="G138" s="298"/>
      <c r="H138" s="6"/>
      <c r="I138" s="6"/>
      <c r="J138" s="6"/>
      <c r="K138" s="6"/>
      <c r="L138" s="6"/>
    </row>
    <row r="139" spans="1:12" ht="54">
      <c r="A139" s="298"/>
      <c r="B139" s="298"/>
      <c r="C139" s="41" t="s">
        <v>406</v>
      </c>
      <c r="D139" s="308">
        <v>4880.1000000000004</v>
      </c>
      <c r="E139" s="308">
        <v>4880.1000000000004</v>
      </c>
      <c r="F139" s="308">
        <v>4880.1000000000004</v>
      </c>
      <c r="G139" s="308">
        <v>4880.1000000000004</v>
      </c>
      <c r="H139" s="6"/>
      <c r="I139" s="6"/>
      <c r="J139" s="6"/>
      <c r="K139" s="6"/>
      <c r="L139" s="6"/>
    </row>
    <row r="140" spans="1:12">
      <c r="A140" s="302"/>
      <c r="B140" s="302"/>
      <c r="C140" s="110" t="s">
        <v>627</v>
      </c>
      <c r="D140" s="309"/>
      <c r="E140" s="309"/>
      <c r="F140" s="309"/>
      <c r="G140" s="309"/>
      <c r="H140" s="6"/>
      <c r="I140" s="6"/>
      <c r="J140" s="6"/>
      <c r="K140" s="6"/>
      <c r="L140" s="6"/>
    </row>
    <row r="141" spans="1:12" ht="67.5">
      <c r="A141" s="302"/>
      <c r="B141" s="302"/>
      <c r="C141" s="125" t="s">
        <v>655</v>
      </c>
      <c r="D141" s="308">
        <v>4880.1000000000004</v>
      </c>
      <c r="E141" s="308">
        <v>4880.1000000000004</v>
      </c>
      <c r="F141" s="308">
        <v>4880.1000000000004</v>
      </c>
      <c r="G141" s="308">
        <v>4880.1000000000004</v>
      </c>
      <c r="H141" s="6"/>
      <c r="I141" s="6"/>
      <c r="J141" s="6"/>
      <c r="K141" s="6"/>
      <c r="L141" s="6"/>
    </row>
    <row r="142" spans="1:12" ht="28.5">
      <c r="A142" s="298"/>
      <c r="B142" s="298"/>
      <c r="C142" s="40" t="s">
        <v>273</v>
      </c>
      <c r="D142" s="306">
        <v>298200</v>
      </c>
      <c r="E142" s="306">
        <v>298200</v>
      </c>
      <c r="F142" s="306">
        <v>298200</v>
      </c>
      <c r="G142" s="306">
        <v>298200</v>
      </c>
      <c r="H142" s="6"/>
      <c r="I142" s="6"/>
      <c r="J142" s="6"/>
      <c r="K142" s="6"/>
      <c r="L142" s="6"/>
    </row>
    <row r="143" spans="1:12">
      <c r="A143" s="298"/>
      <c r="B143" s="298"/>
      <c r="C143" s="19" t="s">
        <v>329</v>
      </c>
      <c r="D143" s="298"/>
      <c r="E143" s="298"/>
      <c r="F143" s="298"/>
      <c r="G143" s="298"/>
      <c r="H143" s="6"/>
      <c r="I143" s="6"/>
      <c r="J143" s="6"/>
      <c r="K143" s="6"/>
      <c r="L143" s="6"/>
    </row>
    <row r="144" spans="1:12" ht="67.5">
      <c r="A144" s="98" t="s">
        <v>270</v>
      </c>
      <c r="B144" s="98" t="s">
        <v>271</v>
      </c>
      <c r="C144" s="19" t="s">
        <v>272</v>
      </c>
      <c r="D144" s="307">
        <v>298200</v>
      </c>
      <c r="E144" s="307">
        <v>298200</v>
      </c>
      <c r="F144" s="307">
        <v>298200</v>
      </c>
      <c r="G144" s="307">
        <v>298200</v>
      </c>
      <c r="H144" s="6"/>
      <c r="I144" s="6"/>
      <c r="J144" s="6"/>
      <c r="K144" s="6"/>
      <c r="L144" s="6"/>
    </row>
    <row r="145" spans="1:12">
      <c r="A145" s="298"/>
      <c r="B145" s="298"/>
      <c r="C145" s="42" t="s">
        <v>26</v>
      </c>
      <c r="D145" s="298"/>
      <c r="E145" s="298"/>
      <c r="F145" s="298"/>
      <c r="G145" s="298"/>
      <c r="H145" s="6"/>
      <c r="I145" s="6"/>
      <c r="J145" s="6"/>
      <c r="K145" s="6"/>
      <c r="L145" s="6"/>
    </row>
    <row r="146" spans="1:12" ht="27">
      <c r="A146" s="298"/>
      <c r="B146" s="298"/>
      <c r="C146" s="41" t="s">
        <v>273</v>
      </c>
      <c r="D146" s="308">
        <v>298200</v>
      </c>
      <c r="E146" s="308">
        <v>298200</v>
      </c>
      <c r="F146" s="308">
        <v>298200</v>
      </c>
      <c r="G146" s="308">
        <v>298200</v>
      </c>
      <c r="H146" s="6"/>
      <c r="I146" s="6"/>
      <c r="J146" s="6"/>
      <c r="K146" s="6"/>
      <c r="L146" s="6"/>
    </row>
    <row r="147" spans="1:12" ht="42.75">
      <c r="A147" s="298"/>
      <c r="B147" s="298"/>
      <c r="C147" s="40" t="s">
        <v>298</v>
      </c>
      <c r="D147" s="306" t="e">
        <f>+D149+D155+D165+D174+#REF!+#REF!+#REF!+#REF!</f>
        <v>#REF!</v>
      </c>
      <c r="E147" s="306">
        <f>+E149+E155+E165+E174</f>
        <v>19733</v>
      </c>
      <c r="F147" s="306">
        <f t="shared" ref="F147:G147" si="25">+F149+F155+F165+F174</f>
        <v>19733</v>
      </c>
      <c r="G147" s="306">
        <f t="shared" si="25"/>
        <v>19733</v>
      </c>
      <c r="H147" s="126"/>
      <c r="I147" s="126"/>
      <c r="J147" s="126"/>
      <c r="K147" s="126"/>
      <c r="L147" s="6"/>
    </row>
    <row r="148" spans="1:12">
      <c r="A148" s="298"/>
      <c r="B148" s="298"/>
      <c r="C148" s="19" t="s">
        <v>329</v>
      </c>
      <c r="D148" s="298"/>
      <c r="E148" s="298"/>
      <c r="F148" s="298"/>
      <c r="G148" s="298"/>
      <c r="H148" s="126"/>
      <c r="I148" s="6"/>
      <c r="J148" s="6"/>
      <c r="K148" s="6"/>
      <c r="L148" s="6"/>
    </row>
    <row r="149" spans="1:12" ht="40.5">
      <c r="A149" s="98" t="s">
        <v>313</v>
      </c>
      <c r="B149" s="98" t="s">
        <v>311</v>
      </c>
      <c r="C149" s="19" t="s">
        <v>314</v>
      </c>
      <c r="D149" s="307">
        <v>288.89999999999998</v>
      </c>
      <c r="E149" s="307">
        <v>288.89999999999998</v>
      </c>
      <c r="F149" s="307">
        <v>288.89999999999998</v>
      </c>
      <c r="G149" s="307">
        <v>288.89999999999998</v>
      </c>
      <c r="H149" s="6"/>
      <c r="I149" s="6"/>
      <c r="J149" s="6"/>
      <c r="K149" s="6"/>
      <c r="L149" s="6"/>
    </row>
    <row r="150" spans="1:12">
      <c r="A150" s="298"/>
      <c r="B150" s="298"/>
      <c r="C150" s="42" t="s">
        <v>26</v>
      </c>
      <c r="D150" s="298"/>
      <c r="E150" s="298"/>
      <c r="F150" s="298"/>
      <c r="G150" s="298"/>
      <c r="H150" s="6"/>
      <c r="I150" s="6"/>
      <c r="J150" s="6"/>
      <c r="K150" s="6"/>
      <c r="L150" s="6"/>
    </row>
    <row r="151" spans="1:12">
      <c r="A151" s="298"/>
      <c r="B151" s="298"/>
      <c r="C151" s="41" t="s">
        <v>332</v>
      </c>
      <c r="D151" s="308">
        <v>288.89999999999998</v>
      </c>
      <c r="E151" s="308">
        <v>288.89999999999998</v>
      </c>
      <c r="F151" s="308">
        <v>288.89999999999998</v>
      </c>
      <c r="G151" s="308">
        <v>288.89999999999998</v>
      </c>
      <c r="H151" s="6"/>
      <c r="I151" s="6"/>
      <c r="J151" s="6"/>
      <c r="K151" s="6"/>
      <c r="L151" s="6"/>
    </row>
    <row r="152" spans="1:12">
      <c r="A152" s="302"/>
      <c r="B152" s="302"/>
      <c r="C152" s="125" t="s">
        <v>627</v>
      </c>
      <c r="D152" s="309"/>
      <c r="E152" s="309"/>
      <c r="F152" s="309"/>
      <c r="G152" s="309"/>
      <c r="H152" s="6"/>
      <c r="I152" s="6"/>
      <c r="J152" s="6"/>
      <c r="K152" s="6"/>
      <c r="L152" s="6"/>
    </row>
    <row r="153" spans="1:12">
      <c r="A153" s="302"/>
      <c r="B153" s="302"/>
      <c r="C153" s="125" t="s">
        <v>633</v>
      </c>
      <c r="D153" s="309">
        <v>288.89999999999998</v>
      </c>
      <c r="E153" s="309">
        <v>288.89999999999998</v>
      </c>
      <c r="F153" s="309">
        <v>288.89999999999998</v>
      </c>
      <c r="G153" s="309">
        <v>288.89999999999998</v>
      </c>
      <c r="H153" s="6"/>
      <c r="I153" s="6"/>
      <c r="J153" s="6"/>
      <c r="K153" s="6"/>
      <c r="L153" s="6"/>
    </row>
    <row r="154" spans="1:12" ht="40.5">
      <c r="A154" s="302"/>
      <c r="B154" s="302"/>
      <c r="C154" s="125" t="s">
        <v>654</v>
      </c>
      <c r="D154" s="309">
        <v>288.89999999999998</v>
      </c>
      <c r="E154" s="309">
        <v>288.89999999999998</v>
      </c>
      <c r="F154" s="309">
        <v>288.89999999999998</v>
      </c>
      <c r="G154" s="309">
        <v>288.89999999999998</v>
      </c>
      <c r="H154" s="6"/>
      <c r="I154" s="6"/>
      <c r="J154" s="6"/>
      <c r="K154" s="6"/>
      <c r="L154" s="6"/>
    </row>
    <row r="155" spans="1:12" ht="27">
      <c r="A155" s="98" t="s">
        <v>295</v>
      </c>
      <c r="B155" s="98" t="s">
        <v>230</v>
      </c>
      <c r="C155" s="19" t="s">
        <v>304</v>
      </c>
      <c r="D155" s="307">
        <v>10087.6</v>
      </c>
      <c r="E155" s="307">
        <v>14471.6</v>
      </c>
      <c r="F155" s="307">
        <v>14471.6</v>
      </c>
      <c r="G155" s="307">
        <v>14471.6</v>
      </c>
      <c r="H155" s="6"/>
      <c r="I155" s="6"/>
      <c r="J155" s="6"/>
      <c r="K155" s="6"/>
      <c r="L155" s="6"/>
    </row>
    <row r="156" spans="1:12">
      <c r="A156" s="298"/>
      <c r="B156" s="298"/>
      <c r="C156" s="42" t="s">
        <v>26</v>
      </c>
      <c r="D156" s="298"/>
      <c r="E156" s="298"/>
      <c r="F156" s="298"/>
      <c r="G156" s="298"/>
      <c r="H156" s="6"/>
      <c r="I156" s="6"/>
      <c r="J156" s="6"/>
      <c r="K156" s="6"/>
      <c r="L156" s="6"/>
    </row>
    <row r="157" spans="1:12" ht="40.5">
      <c r="A157" s="298"/>
      <c r="B157" s="298"/>
      <c r="C157" s="41" t="s">
        <v>298</v>
      </c>
      <c r="D157" s="308">
        <v>10087.6</v>
      </c>
      <c r="E157" s="308">
        <v>14471.6</v>
      </c>
      <c r="F157" s="308">
        <v>14471.6</v>
      </c>
      <c r="G157" s="308">
        <v>14471.6</v>
      </c>
      <c r="H157" s="6"/>
      <c r="I157" s="6"/>
      <c r="J157" s="6"/>
      <c r="K157" s="6"/>
      <c r="L157" s="6"/>
    </row>
    <row r="158" spans="1:12">
      <c r="A158" s="298"/>
      <c r="B158" s="298"/>
      <c r="C158" s="110" t="s">
        <v>627</v>
      </c>
      <c r="D158" s="308"/>
      <c r="E158" s="308"/>
      <c r="F158" s="308"/>
      <c r="G158" s="308"/>
      <c r="H158" s="6"/>
      <c r="I158" s="6"/>
      <c r="J158" s="6"/>
      <c r="K158" s="6"/>
      <c r="L158" s="6"/>
    </row>
    <row r="159" spans="1:12" ht="27">
      <c r="A159" s="298"/>
      <c r="B159" s="298"/>
      <c r="C159" s="42" t="s">
        <v>640</v>
      </c>
      <c r="D159" s="310">
        <f>D161+D163</f>
        <v>10087.6</v>
      </c>
      <c r="E159" s="310">
        <f t="shared" ref="E159:G159" si="26">E161+E163</f>
        <v>14471.6</v>
      </c>
      <c r="F159" s="310">
        <f t="shared" si="26"/>
        <v>14471.6</v>
      </c>
      <c r="G159" s="310">
        <f t="shared" si="26"/>
        <v>14471.6</v>
      </c>
      <c r="H159" s="6"/>
      <c r="I159" s="6"/>
      <c r="J159" s="6"/>
      <c r="K159" s="6"/>
      <c r="L159" s="6"/>
    </row>
    <row r="160" spans="1:12">
      <c r="A160" s="298"/>
      <c r="B160" s="298"/>
      <c r="C160" s="110" t="s">
        <v>641</v>
      </c>
      <c r="D160" s="69"/>
      <c r="E160" s="69"/>
      <c r="F160" s="69"/>
      <c r="G160" s="113"/>
      <c r="H160" s="6"/>
      <c r="I160" s="6"/>
      <c r="J160" s="6"/>
      <c r="K160" s="6"/>
      <c r="L160" s="6"/>
    </row>
    <row r="161" spans="1:12">
      <c r="A161" s="298"/>
      <c r="B161" s="298"/>
      <c r="C161" s="111" t="s">
        <v>642</v>
      </c>
      <c r="D161" s="69">
        <v>10087.6</v>
      </c>
      <c r="E161" s="69">
        <v>10087.6</v>
      </c>
      <c r="F161" s="69">
        <v>10087.6</v>
      </c>
      <c r="G161" s="113">
        <v>10087.6</v>
      </c>
      <c r="H161" s="6"/>
      <c r="I161" s="6"/>
      <c r="J161" s="6"/>
      <c r="K161" s="6"/>
      <c r="L161" s="6"/>
    </row>
    <row r="162" spans="1:12" ht="40.5">
      <c r="A162" s="298"/>
      <c r="B162" s="298"/>
      <c r="C162" s="112" t="s">
        <v>643</v>
      </c>
      <c r="D162" s="114">
        <v>10087.6</v>
      </c>
      <c r="E162" s="114">
        <v>10087.6</v>
      </c>
      <c r="F162" s="114">
        <v>10087.6</v>
      </c>
      <c r="G162" s="115">
        <v>10087.6</v>
      </c>
      <c r="H162" s="6"/>
      <c r="I162" s="6"/>
      <c r="J162" s="6"/>
      <c r="K162" s="6"/>
      <c r="L162" s="6"/>
    </row>
    <row r="163" spans="1:12">
      <c r="A163" s="298"/>
      <c r="B163" s="298"/>
      <c r="C163" s="111" t="s">
        <v>644</v>
      </c>
      <c r="D163" s="69">
        <v>0</v>
      </c>
      <c r="E163" s="69">
        <v>4384</v>
      </c>
      <c r="F163" s="69">
        <v>4384</v>
      </c>
      <c r="G163" s="113">
        <v>4384</v>
      </c>
      <c r="H163" s="6"/>
      <c r="I163" s="6"/>
      <c r="J163" s="6"/>
      <c r="K163" s="6"/>
      <c r="L163" s="6"/>
    </row>
    <row r="164" spans="1:12" ht="54">
      <c r="A164" s="298"/>
      <c r="B164" s="298"/>
      <c r="C164" s="112" t="s">
        <v>645</v>
      </c>
      <c r="D164" s="114">
        <v>0</v>
      </c>
      <c r="E164" s="114">
        <v>4384</v>
      </c>
      <c r="F164" s="114">
        <v>4384</v>
      </c>
      <c r="G164" s="115">
        <v>4384</v>
      </c>
      <c r="H164" s="6"/>
      <c r="I164" s="6"/>
      <c r="J164" s="6"/>
      <c r="K164" s="6"/>
      <c r="L164" s="6"/>
    </row>
    <row r="165" spans="1:12" ht="54">
      <c r="A165" s="98" t="s">
        <v>295</v>
      </c>
      <c r="B165" s="98" t="s">
        <v>296</v>
      </c>
      <c r="C165" s="19" t="s">
        <v>297</v>
      </c>
      <c r="D165" s="307">
        <v>1063.7</v>
      </c>
      <c r="E165" s="307">
        <v>1063.7</v>
      </c>
      <c r="F165" s="307">
        <v>1063.7</v>
      </c>
      <c r="G165" s="307">
        <v>1063.7</v>
      </c>
      <c r="H165" s="6"/>
      <c r="I165" s="6"/>
      <c r="J165" s="6"/>
      <c r="K165" s="6"/>
      <c r="L165" s="6"/>
    </row>
    <row r="166" spans="1:12">
      <c r="A166" s="298"/>
      <c r="B166" s="298"/>
      <c r="C166" s="42" t="s">
        <v>26</v>
      </c>
      <c r="D166" s="298"/>
      <c r="E166" s="298"/>
      <c r="F166" s="298"/>
      <c r="G166" s="298"/>
      <c r="H166" s="6"/>
      <c r="I166" s="6"/>
      <c r="J166" s="6"/>
      <c r="K166" s="6"/>
      <c r="L166" s="6"/>
    </row>
    <row r="167" spans="1:12" ht="40.5">
      <c r="A167" s="298"/>
      <c r="B167" s="298"/>
      <c r="C167" s="41" t="s">
        <v>298</v>
      </c>
      <c r="D167" s="308">
        <f>D169+D172</f>
        <v>1063.7</v>
      </c>
      <c r="E167" s="308">
        <f t="shared" ref="E167:G167" si="27">E169+E172</f>
        <v>1063.7</v>
      </c>
      <c r="F167" s="308">
        <f t="shared" si="27"/>
        <v>1063.7</v>
      </c>
      <c r="G167" s="308">
        <f t="shared" si="27"/>
        <v>1063.7</v>
      </c>
      <c r="H167" s="6"/>
      <c r="I167" s="6"/>
      <c r="J167" s="6"/>
      <c r="K167" s="6"/>
      <c r="L167" s="6"/>
    </row>
    <row r="168" spans="1:12">
      <c r="A168" s="298"/>
      <c r="B168" s="298"/>
      <c r="C168" s="110" t="s">
        <v>627</v>
      </c>
      <c r="D168" s="308"/>
      <c r="E168" s="308"/>
      <c r="F168" s="308"/>
      <c r="G168" s="308"/>
      <c r="H168" s="6"/>
      <c r="I168" s="6"/>
      <c r="J168" s="6"/>
      <c r="K168" s="6"/>
      <c r="L168" s="6"/>
    </row>
    <row r="169" spans="1:12">
      <c r="A169" s="298"/>
      <c r="B169" s="298"/>
      <c r="C169" s="116" t="s">
        <v>646</v>
      </c>
      <c r="D169" s="308">
        <v>646.70000000000005</v>
      </c>
      <c r="E169" s="308">
        <v>646.70000000000005</v>
      </c>
      <c r="F169" s="308">
        <v>646.70000000000005</v>
      </c>
      <c r="G169" s="308">
        <v>646.70000000000005</v>
      </c>
      <c r="H169" s="6"/>
      <c r="I169" s="6"/>
      <c r="J169" s="6"/>
      <c r="K169" s="6"/>
      <c r="L169" s="6"/>
    </row>
    <row r="170" spans="1:12" ht="27">
      <c r="A170" s="298"/>
      <c r="B170" s="298"/>
      <c r="C170" s="117" t="s">
        <v>647</v>
      </c>
      <c r="D170" s="308">
        <v>529.70000000000005</v>
      </c>
      <c r="E170" s="308">
        <v>529.70000000000005</v>
      </c>
      <c r="F170" s="308">
        <v>529.70000000000005</v>
      </c>
      <c r="G170" s="308">
        <v>529.70000000000005</v>
      </c>
      <c r="H170" s="6"/>
      <c r="I170" s="6"/>
      <c r="J170" s="6"/>
      <c r="K170" s="6"/>
      <c r="L170" s="6"/>
    </row>
    <row r="171" spans="1:12" ht="27">
      <c r="A171" s="298"/>
      <c r="B171" s="298"/>
      <c r="C171" s="117" t="s">
        <v>648</v>
      </c>
      <c r="D171" s="308">
        <v>117</v>
      </c>
      <c r="E171" s="308">
        <v>117</v>
      </c>
      <c r="F171" s="308">
        <v>117</v>
      </c>
      <c r="G171" s="308">
        <v>117</v>
      </c>
      <c r="H171" s="6"/>
      <c r="I171" s="6"/>
      <c r="J171" s="6"/>
      <c r="K171" s="6"/>
      <c r="L171" s="6"/>
    </row>
    <row r="172" spans="1:12">
      <c r="A172" s="298"/>
      <c r="B172" s="298"/>
      <c r="C172" s="116" t="s">
        <v>633</v>
      </c>
      <c r="D172" s="308">
        <v>417</v>
      </c>
      <c r="E172" s="308">
        <v>417</v>
      </c>
      <c r="F172" s="308">
        <v>417</v>
      </c>
      <c r="G172" s="308">
        <v>417</v>
      </c>
      <c r="H172" s="6"/>
      <c r="I172" s="6"/>
      <c r="J172" s="6"/>
      <c r="K172" s="6"/>
      <c r="L172" s="6"/>
    </row>
    <row r="173" spans="1:12" ht="27">
      <c r="A173" s="298"/>
      <c r="B173" s="298"/>
      <c r="C173" s="117" t="s">
        <v>649</v>
      </c>
      <c r="D173" s="308">
        <v>417</v>
      </c>
      <c r="E173" s="308">
        <v>417</v>
      </c>
      <c r="F173" s="308">
        <v>417</v>
      </c>
      <c r="G173" s="308">
        <v>417</v>
      </c>
      <c r="H173" s="6"/>
      <c r="I173" s="6"/>
      <c r="J173" s="6"/>
      <c r="K173" s="6"/>
      <c r="L173" s="6"/>
    </row>
    <row r="174" spans="1:12" ht="54">
      <c r="A174" s="98" t="s">
        <v>300</v>
      </c>
      <c r="B174" s="98" t="s">
        <v>301</v>
      </c>
      <c r="C174" s="19" t="s">
        <v>302</v>
      </c>
      <c r="D174" s="307">
        <v>3908.8</v>
      </c>
      <c r="E174" s="307">
        <v>3908.8</v>
      </c>
      <c r="F174" s="307">
        <v>3908.8</v>
      </c>
      <c r="G174" s="307">
        <v>3908.8</v>
      </c>
      <c r="H174" s="6"/>
      <c r="I174" s="6"/>
      <c r="J174" s="6"/>
      <c r="K174" s="6"/>
      <c r="L174" s="6"/>
    </row>
    <row r="175" spans="1:12">
      <c r="A175" s="298"/>
      <c r="B175" s="298"/>
      <c r="C175" s="42" t="s">
        <v>26</v>
      </c>
      <c r="D175" s="298"/>
      <c r="E175" s="298"/>
      <c r="F175" s="298"/>
      <c r="G175" s="298"/>
      <c r="H175" s="6"/>
      <c r="I175" s="6"/>
      <c r="J175" s="6"/>
      <c r="K175" s="6"/>
      <c r="L175" s="6"/>
    </row>
    <row r="176" spans="1:12" ht="40.5">
      <c r="A176" s="298"/>
      <c r="B176" s="298"/>
      <c r="C176" s="41" t="s">
        <v>298</v>
      </c>
      <c r="D176" s="308">
        <v>3908.8</v>
      </c>
      <c r="E176" s="308">
        <v>3908.8</v>
      </c>
      <c r="F176" s="308">
        <v>3908.8</v>
      </c>
      <c r="G176" s="308">
        <v>3908.8</v>
      </c>
      <c r="H176" s="6"/>
      <c r="I176" s="6"/>
      <c r="J176" s="6"/>
      <c r="K176" s="6"/>
      <c r="L176" s="6"/>
    </row>
    <row r="177" spans="1:12">
      <c r="A177" s="298"/>
      <c r="B177" s="298"/>
      <c r="C177" s="110" t="s">
        <v>627</v>
      </c>
      <c r="D177" s="308"/>
      <c r="E177" s="308"/>
      <c r="F177" s="308"/>
      <c r="G177" s="308"/>
      <c r="H177" s="6"/>
      <c r="I177" s="6"/>
      <c r="J177" s="6"/>
      <c r="K177" s="6"/>
      <c r="L177" s="6"/>
    </row>
    <row r="178" spans="1:12">
      <c r="A178" s="298"/>
      <c r="B178" s="298"/>
      <c r="C178" s="116" t="s">
        <v>646</v>
      </c>
      <c r="D178" s="69">
        <v>3908.8</v>
      </c>
      <c r="E178" s="69">
        <v>3908.8</v>
      </c>
      <c r="F178" s="69">
        <v>3908.8</v>
      </c>
      <c r="G178" s="69">
        <v>3908.8</v>
      </c>
      <c r="H178" s="6"/>
      <c r="I178" s="6"/>
      <c r="J178" s="6"/>
      <c r="K178" s="6"/>
      <c r="L178" s="6"/>
    </row>
    <row r="179" spans="1:12" ht="27">
      <c r="A179" s="298"/>
      <c r="B179" s="298"/>
      <c r="C179" s="117" t="s">
        <v>650</v>
      </c>
      <c r="D179" s="114">
        <v>3908.8</v>
      </c>
      <c r="E179" s="114">
        <v>3908.8</v>
      </c>
      <c r="F179" s="114">
        <v>3908.8</v>
      </c>
      <c r="G179" s="115">
        <v>3908.8</v>
      </c>
      <c r="H179" s="6"/>
      <c r="I179" s="6"/>
      <c r="J179" s="6"/>
      <c r="K179" s="6"/>
      <c r="L179" s="6"/>
    </row>
    <row r="180" spans="1:12" ht="42.75">
      <c r="A180" s="298"/>
      <c r="B180" s="298"/>
      <c r="C180" s="40" t="s">
        <v>277</v>
      </c>
      <c r="D180" s="306">
        <f>+D182+D188</f>
        <v>233380.3</v>
      </c>
      <c r="E180" s="306">
        <f t="shared" ref="E180:G180" si="28">+E182+E188</f>
        <v>233380.3</v>
      </c>
      <c r="F180" s="306">
        <f t="shared" si="28"/>
        <v>233380.3</v>
      </c>
      <c r="G180" s="306">
        <f t="shared" si="28"/>
        <v>233380.3</v>
      </c>
      <c r="H180" s="6"/>
      <c r="I180" s="6"/>
      <c r="J180" s="6"/>
      <c r="K180" s="6"/>
      <c r="L180" s="6"/>
    </row>
    <row r="181" spans="1:12">
      <c r="A181" s="298"/>
      <c r="B181" s="298"/>
      <c r="C181" s="19" t="s">
        <v>329</v>
      </c>
      <c r="D181" s="298"/>
      <c r="E181" s="298"/>
      <c r="F181" s="298"/>
      <c r="G181" s="298"/>
      <c r="H181" s="6"/>
      <c r="I181" s="6"/>
      <c r="J181" s="6"/>
      <c r="K181" s="6"/>
      <c r="L181" s="6"/>
    </row>
    <row r="182" spans="1:12" ht="81">
      <c r="A182" s="98" t="s">
        <v>318</v>
      </c>
      <c r="B182" s="98" t="s">
        <v>301</v>
      </c>
      <c r="C182" s="19" t="s">
        <v>319</v>
      </c>
      <c r="D182" s="307">
        <f>+D184</f>
        <v>69511.3</v>
      </c>
      <c r="E182" s="307">
        <f t="shared" ref="E182:G182" si="29">+E184</f>
        <v>69511.3</v>
      </c>
      <c r="F182" s="307">
        <f t="shared" si="29"/>
        <v>69511.3</v>
      </c>
      <c r="G182" s="307">
        <f t="shared" si="29"/>
        <v>69511.3</v>
      </c>
      <c r="H182" s="6"/>
      <c r="I182" s="6"/>
      <c r="J182" s="6"/>
      <c r="K182" s="6"/>
      <c r="L182" s="6"/>
    </row>
    <row r="183" spans="1:12">
      <c r="A183" s="298"/>
      <c r="B183" s="298"/>
      <c r="C183" s="42" t="s">
        <v>26</v>
      </c>
      <c r="D183" s="298"/>
      <c r="E183" s="298"/>
      <c r="F183" s="298"/>
      <c r="G183" s="298"/>
      <c r="H183" s="6"/>
      <c r="I183" s="6"/>
      <c r="J183" s="6"/>
      <c r="K183" s="6"/>
      <c r="L183" s="6"/>
    </row>
    <row r="184" spans="1:12" ht="27">
      <c r="A184" s="298"/>
      <c r="B184" s="298"/>
      <c r="C184" s="41" t="s">
        <v>277</v>
      </c>
      <c r="D184" s="308">
        <v>69511.3</v>
      </c>
      <c r="E184" s="308">
        <v>69511.3</v>
      </c>
      <c r="F184" s="308">
        <v>69511.3</v>
      </c>
      <c r="G184" s="308">
        <v>69511.3</v>
      </c>
      <c r="H184" s="6"/>
      <c r="I184" s="6"/>
      <c r="J184" s="6"/>
      <c r="K184" s="6"/>
      <c r="L184" s="6"/>
    </row>
    <row r="185" spans="1:12">
      <c r="A185" s="298"/>
      <c r="B185" s="298"/>
      <c r="C185" s="42" t="s">
        <v>564</v>
      </c>
      <c r="D185" s="308"/>
      <c r="E185" s="308"/>
      <c r="F185" s="308"/>
      <c r="G185" s="308"/>
      <c r="H185" s="6"/>
      <c r="I185" s="6"/>
      <c r="J185" s="6"/>
      <c r="K185" s="6"/>
      <c r="L185" s="6"/>
    </row>
    <row r="186" spans="1:12" ht="54">
      <c r="A186" s="298"/>
      <c r="B186" s="298"/>
      <c r="C186" s="41" t="s">
        <v>635</v>
      </c>
      <c r="D186" s="308">
        <v>17551.257000000001</v>
      </c>
      <c r="E186" s="308">
        <v>17551.257000000001</v>
      </c>
      <c r="F186" s="308">
        <v>17551.257000000001</v>
      </c>
      <c r="G186" s="308">
        <v>17551.257000000001</v>
      </c>
      <c r="H186" s="6"/>
      <c r="I186" s="6"/>
      <c r="J186" s="6"/>
      <c r="K186" s="6"/>
      <c r="L186" s="6"/>
    </row>
    <row r="187" spans="1:12" ht="148.5">
      <c r="A187" s="298"/>
      <c r="B187" s="298"/>
      <c r="C187" s="41" t="s">
        <v>486</v>
      </c>
      <c r="D187" s="308">
        <v>51960</v>
      </c>
      <c r="E187" s="308">
        <v>51960</v>
      </c>
      <c r="F187" s="308">
        <v>51960</v>
      </c>
      <c r="G187" s="308">
        <v>51960</v>
      </c>
      <c r="H187" s="6"/>
      <c r="I187" s="6"/>
      <c r="J187" s="6"/>
      <c r="K187" s="6"/>
      <c r="L187" s="6"/>
    </row>
    <row r="188" spans="1:12">
      <c r="A188" s="98" t="s">
        <v>276</v>
      </c>
      <c r="B188" s="98" t="s">
        <v>230</v>
      </c>
      <c r="C188" s="19" t="s">
        <v>275</v>
      </c>
      <c r="D188" s="307">
        <v>163869</v>
      </c>
      <c r="E188" s="307">
        <v>163869</v>
      </c>
      <c r="F188" s="307">
        <v>163869</v>
      </c>
      <c r="G188" s="307">
        <v>163869</v>
      </c>
      <c r="H188" s="6"/>
      <c r="I188" s="6"/>
      <c r="J188" s="6"/>
      <c r="K188" s="6"/>
      <c r="L188" s="6"/>
    </row>
    <row r="189" spans="1:12">
      <c r="A189" s="298"/>
      <c r="B189" s="298"/>
      <c r="C189" s="42" t="s">
        <v>26</v>
      </c>
      <c r="D189" s="298"/>
      <c r="E189" s="298"/>
      <c r="F189" s="298"/>
      <c r="G189" s="298"/>
      <c r="H189" s="6"/>
      <c r="I189" s="6"/>
      <c r="J189" s="6"/>
      <c r="K189" s="6"/>
      <c r="L189" s="6"/>
    </row>
    <row r="190" spans="1:12">
      <c r="A190" s="298"/>
      <c r="B190" s="298"/>
      <c r="C190" s="41" t="s">
        <v>332</v>
      </c>
      <c r="D190" s="308">
        <v>163869</v>
      </c>
      <c r="E190" s="308">
        <v>163869</v>
      </c>
      <c r="F190" s="308">
        <v>163869</v>
      </c>
      <c r="G190" s="308">
        <v>163869</v>
      </c>
    </row>
    <row r="191" spans="1:12">
      <c r="A191" s="298"/>
      <c r="B191" s="298"/>
      <c r="C191" s="42" t="s">
        <v>564</v>
      </c>
      <c r="D191" s="308"/>
      <c r="E191" s="308"/>
      <c r="F191" s="308"/>
      <c r="G191" s="308"/>
    </row>
    <row r="192" spans="1:12" ht="27">
      <c r="A192" s="298"/>
      <c r="B192" s="298"/>
      <c r="C192" s="41" t="s">
        <v>636</v>
      </c>
      <c r="D192" s="308">
        <v>163869</v>
      </c>
      <c r="E192" s="308">
        <v>163869</v>
      </c>
      <c r="F192" s="308">
        <v>163869</v>
      </c>
      <c r="G192" s="308">
        <v>163869</v>
      </c>
    </row>
    <row r="193" spans="1:7" s="118" customFormat="1" ht="42.75">
      <c r="A193" s="298"/>
      <c r="B193" s="298"/>
      <c r="C193" s="40" t="s">
        <v>225</v>
      </c>
      <c r="D193" s="306">
        <v>939997.1</v>
      </c>
      <c r="E193" s="306">
        <f>+E195+E198</f>
        <v>1234531.7</v>
      </c>
      <c r="F193" s="306">
        <f t="shared" ref="F193:G193" si="30">+F195+F198</f>
        <v>1234531.7</v>
      </c>
      <c r="G193" s="306">
        <f t="shared" si="30"/>
        <v>1234531.7</v>
      </c>
    </row>
    <row r="194" spans="1:7" s="118" customFormat="1" ht="16.5">
      <c r="A194" s="298"/>
      <c r="B194" s="298"/>
      <c r="C194" s="19" t="s">
        <v>329</v>
      </c>
      <c r="D194" s="298"/>
      <c r="E194" s="298"/>
      <c r="F194" s="298"/>
      <c r="G194" s="298"/>
    </row>
    <row r="195" spans="1:7" s="118" customFormat="1" ht="67.5">
      <c r="A195" s="98" t="s">
        <v>229</v>
      </c>
      <c r="B195" s="98" t="s">
        <v>230</v>
      </c>
      <c r="C195" s="19" t="s">
        <v>231</v>
      </c>
      <c r="D195" s="307">
        <v>939997.1</v>
      </c>
      <c r="E195" s="307">
        <f>+E197</f>
        <v>947282.7</v>
      </c>
      <c r="F195" s="307">
        <f>+F197</f>
        <v>947282.7</v>
      </c>
      <c r="G195" s="307">
        <f>+G197</f>
        <v>947282.7</v>
      </c>
    </row>
    <row r="196" spans="1:7" s="118" customFormat="1" ht="16.5">
      <c r="A196" s="298"/>
      <c r="B196" s="298"/>
      <c r="C196" s="42" t="s">
        <v>26</v>
      </c>
      <c r="D196" s="298"/>
      <c r="E196" s="298"/>
      <c r="F196" s="298"/>
      <c r="G196" s="298"/>
    </row>
    <row r="197" spans="1:7" s="118" customFormat="1" ht="40.5">
      <c r="A197" s="298"/>
      <c r="B197" s="298"/>
      <c r="C197" s="41" t="s">
        <v>225</v>
      </c>
      <c r="D197" s="308">
        <v>939997.1</v>
      </c>
      <c r="E197" s="289">
        <v>947282.7</v>
      </c>
      <c r="F197" s="308">
        <v>947282.7</v>
      </c>
      <c r="G197" s="308">
        <v>947282.7</v>
      </c>
    </row>
    <row r="198" spans="1:7" s="118" customFormat="1" ht="27">
      <c r="A198" s="98" t="s">
        <v>223</v>
      </c>
      <c r="B198" s="98" t="s">
        <v>207</v>
      </c>
      <c r="C198" s="19" t="s">
        <v>224</v>
      </c>
      <c r="D198" s="307">
        <v>0</v>
      </c>
      <c r="E198" s="307">
        <v>287249</v>
      </c>
      <c r="F198" s="307">
        <v>287249</v>
      </c>
      <c r="G198" s="307">
        <v>287249</v>
      </c>
    </row>
    <row r="199" spans="1:7" s="118" customFormat="1" ht="16.5">
      <c r="A199" s="298"/>
      <c r="B199" s="298"/>
      <c r="C199" s="42" t="s">
        <v>26</v>
      </c>
      <c r="D199" s="298"/>
      <c r="E199" s="298"/>
      <c r="F199" s="298"/>
      <c r="G199" s="298"/>
    </row>
    <row r="200" spans="1:7" s="118" customFormat="1" ht="27">
      <c r="A200" s="298"/>
      <c r="B200" s="298"/>
      <c r="C200" s="41" t="s">
        <v>219</v>
      </c>
      <c r="D200" s="308">
        <v>0</v>
      </c>
      <c r="E200" s="308">
        <v>287249</v>
      </c>
      <c r="F200" s="308">
        <v>287249</v>
      </c>
      <c r="G200" s="308">
        <v>287249</v>
      </c>
    </row>
    <row r="201" spans="1:7" s="118" customFormat="1" ht="28.5">
      <c r="A201" s="298"/>
      <c r="B201" s="298"/>
      <c r="C201" s="40" t="s">
        <v>219</v>
      </c>
      <c r="D201" s="306">
        <f t="shared" ref="D201:F201" si="31">D203</f>
        <v>0</v>
      </c>
      <c r="E201" s="306">
        <f t="shared" si="31"/>
        <v>0</v>
      </c>
      <c r="F201" s="306">
        <f t="shared" si="31"/>
        <v>242614.6</v>
      </c>
      <c r="G201" s="306">
        <f>G203</f>
        <v>606536.4</v>
      </c>
    </row>
    <row r="202" spans="1:7" s="118" customFormat="1" ht="16.5">
      <c r="A202" s="298"/>
      <c r="B202" s="298"/>
      <c r="C202" s="19" t="s">
        <v>329</v>
      </c>
      <c r="D202" s="298"/>
      <c r="E202" s="298"/>
      <c r="F202" s="298"/>
      <c r="G202" s="298"/>
    </row>
    <row r="203" spans="1:7" s="118" customFormat="1" ht="40.5">
      <c r="A203" s="98" t="s">
        <v>216</v>
      </c>
      <c r="B203" s="98" t="s">
        <v>217</v>
      </c>
      <c r="C203" s="19" t="s">
        <v>218</v>
      </c>
      <c r="D203" s="307">
        <f t="shared" ref="D203:F203" si="32">D205</f>
        <v>0</v>
      </c>
      <c r="E203" s="307">
        <f t="shared" si="32"/>
        <v>0</v>
      </c>
      <c r="F203" s="307">
        <f t="shared" si="32"/>
        <v>242614.6</v>
      </c>
      <c r="G203" s="307">
        <f>G205</f>
        <v>606536.4</v>
      </c>
    </row>
    <row r="204" spans="1:7" s="118" customFormat="1" ht="16.5">
      <c r="A204" s="298"/>
      <c r="B204" s="298"/>
      <c r="C204" s="42" t="s">
        <v>26</v>
      </c>
      <c r="D204" s="298"/>
      <c r="E204" s="298"/>
      <c r="F204" s="298"/>
      <c r="G204" s="298"/>
    </row>
    <row r="205" spans="1:7" s="118" customFormat="1" ht="27">
      <c r="A205" s="298"/>
      <c r="B205" s="298"/>
      <c r="C205" s="41" t="s">
        <v>219</v>
      </c>
      <c r="D205" s="308">
        <f t="shared" ref="D205:F205" si="33">D207</f>
        <v>0</v>
      </c>
      <c r="E205" s="308">
        <f t="shared" si="33"/>
        <v>0</v>
      </c>
      <c r="F205" s="308">
        <f t="shared" si="33"/>
        <v>242614.6</v>
      </c>
      <c r="G205" s="308">
        <f>G207</f>
        <v>606536.4</v>
      </c>
    </row>
    <row r="206" spans="1:7" s="118" customFormat="1" ht="17.25">
      <c r="A206" s="298"/>
      <c r="B206" s="298"/>
      <c r="C206" s="42" t="s">
        <v>651</v>
      </c>
      <c r="D206" s="124"/>
      <c r="E206" s="124"/>
      <c r="F206" s="124"/>
      <c r="G206" s="124"/>
    </row>
    <row r="207" spans="1:7" s="118" customFormat="1" ht="54">
      <c r="A207" s="298"/>
      <c r="B207" s="298"/>
      <c r="C207" s="41" t="s">
        <v>652</v>
      </c>
      <c r="D207" s="124"/>
      <c r="E207" s="124"/>
      <c r="F207" s="308">
        <v>242614.6</v>
      </c>
      <c r="G207" s="308">
        <v>606536.4</v>
      </c>
    </row>
    <row r="208" spans="1:7" s="118" customFormat="1" ht="28.5">
      <c r="A208" s="298"/>
      <c r="B208" s="298"/>
      <c r="C208" s="40" t="s">
        <v>243</v>
      </c>
      <c r="D208" s="306">
        <f>+D210</f>
        <v>0</v>
      </c>
      <c r="E208" s="306">
        <f t="shared" ref="E208:G208" si="34">+E210</f>
        <v>61122.400000000001</v>
      </c>
      <c r="F208" s="306">
        <f t="shared" si="34"/>
        <v>112354.7</v>
      </c>
      <c r="G208" s="306">
        <f t="shared" si="34"/>
        <v>192303.1</v>
      </c>
    </row>
    <row r="209" spans="1:7" s="118" customFormat="1" ht="16.5">
      <c r="A209" s="298"/>
      <c r="B209" s="298"/>
      <c r="C209" s="19" t="s">
        <v>329</v>
      </c>
      <c r="D209" s="298"/>
      <c r="E209" s="298"/>
      <c r="F209" s="298"/>
      <c r="G209" s="298"/>
    </row>
    <row r="210" spans="1:7" s="118" customFormat="1" ht="40.5">
      <c r="A210" s="98" t="s">
        <v>240</v>
      </c>
      <c r="B210" s="98" t="s">
        <v>241</v>
      </c>
      <c r="C210" s="19" t="s">
        <v>242</v>
      </c>
      <c r="D210" s="307">
        <f>+D212</f>
        <v>0</v>
      </c>
      <c r="E210" s="307">
        <f t="shared" ref="E210:G210" si="35">+E212</f>
        <v>61122.400000000001</v>
      </c>
      <c r="F210" s="307">
        <f t="shared" si="35"/>
        <v>112354.7</v>
      </c>
      <c r="G210" s="307">
        <f t="shared" si="35"/>
        <v>192303.1</v>
      </c>
    </row>
    <row r="211" spans="1:7" s="118" customFormat="1" ht="16.5">
      <c r="A211" s="298"/>
      <c r="B211" s="298"/>
      <c r="C211" s="42" t="s">
        <v>26</v>
      </c>
      <c r="D211" s="298"/>
      <c r="E211" s="298"/>
      <c r="F211" s="298"/>
      <c r="G211" s="298"/>
    </row>
    <row r="212" spans="1:7" s="118" customFormat="1" ht="25.5">
      <c r="A212" s="303"/>
      <c r="B212" s="303"/>
      <c r="C212" s="119" t="s">
        <v>243</v>
      </c>
      <c r="D212" s="311">
        <v>0</v>
      </c>
      <c r="E212" s="311">
        <v>61122.400000000001</v>
      </c>
      <c r="F212" s="311">
        <v>112354.7</v>
      </c>
      <c r="G212" s="311">
        <v>192303.1</v>
      </c>
    </row>
  </sheetData>
  <mergeCells count="8">
    <mergeCell ref="A1:G1"/>
    <mergeCell ref="A8:G8"/>
    <mergeCell ref="A9:B9"/>
    <mergeCell ref="C9:C10"/>
    <mergeCell ref="D9:G9"/>
    <mergeCell ref="A6:G6"/>
    <mergeCell ref="F3:G3"/>
    <mergeCell ref="F4:G4"/>
  </mergeCells>
  <dataValidations count="1">
    <dataValidation type="list" allowBlank="1" showInputMessage="1" showErrorMessage="1" sqref="C76">
      <formula1>_1__հայտարարվել_է_նախ_մրցույթ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workbookViewId="0">
      <selection activeCell="O16" sqref="O16"/>
    </sheetView>
  </sheetViews>
  <sheetFormatPr defaultRowHeight="12.75"/>
  <cols>
    <col min="1" max="1" width="5.85546875" style="20" customWidth="1"/>
    <col min="2" max="3" width="9.140625" style="20"/>
    <col min="4" max="4" width="13.28515625" style="312" customWidth="1"/>
    <col min="5" max="5" width="9.140625" style="20"/>
    <col min="6" max="6" width="8.7109375" style="20" bestFit="1" customWidth="1"/>
    <col min="7" max="7" width="9.140625" style="20"/>
    <col min="8" max="8" width="9.28515625" style="20" customWidth="1"/>
    <col min="9" max="9" width="28" style="20" customWidth="1"/>
    <col min="10" max="10" width="11.7109375" style="182" hidden="1" customWidth="1"/>
    <col min="11" max="11" width="17.28515625" style="182" bestFit="1" customWidth="1"/>
    <col min="12" max="12" width="16.7109375" style="182" customWidth="1"/>
    <col min="13" max="13" width="18" style="182" customWidth="1"/>
    <col min="14" max="14" width="16.5703125" style="20" customWidth="1"/>
    <col min="15" max="15" width="16.5703125" style="20" bestFit="1" customWidth="1"/>
    <col min="16" max="16" width="21.5703125" style="20" bestFit="1" customWidth="1"/>
    <col min="17" max="17" width="19.85546875" style="20" bestFit="1" customWidth="1"/>
    <col min="18" max="18" width="20.140625" style="20" bestFit="1" customWidth="1"/>
    <col min="19" max="19" width="20.28515625" style="20" bestFit="1" customWidth="1"/>
    <col min="20" max="16384" width="9.140625" style="20"/>
  </cols>
  <sheetData>
    <row r="1" spans="1:19" ht="13.5">
      <c r="L1" s="502" t="s">
        <v>507</v>
      </c>
      <c r="M1" s="503"/>
    </row>
    <row r="3" spans="1:19" ht="13.5">
      <c r="L3" s="474" t="s">
        <v>809</v>
      </c>
      <c r="M3" s="474"/>
    </row>
    <row r="4" spans="1:19" ht="13.5">
      <c r="L4" s="474" t="s">
        <v>810</v>
      </c>
      <c r="M4" s="474"/>
    </row>
    <row r="6" spans="1:19" s="21" customFormat="1" ht="13.5">
      <c r="A6" s="504" t="s">
        <v>447</v>
      </c>
      <c r="B6" s="504"/>
      <c r="C6" s="504"/>
      <c r="D6" s="504"/>
      <c r="E6" s="504"/>
      <c r="F6" s="504"/>
      <c r="G6" s="504"/>
      <c r="H6" s="504"/>
      <c r="I6" s="504"/>
      <c r="J6" s="504"/>
      <c r="K6" s="504"/>
      <c r="L6" s="504"/>
      <c r="M6" s="504"/>
    </row>
    <row r="7" spans="1:19" s="21" customFormat="1" ht="13.5">
      <c r="A7" s="141"/>
      <c r="B7" s="141"/>
      <c r="C7" s="141"/>
      <c r="D7" s="248"/>
      <c r="E7" s="141"/>
      <c r="F7" s="141"/>
      <c r="G7" s="141"/>
      <c r="H7" s="141"/>
      <c r="I7" s="141"/>
      <c r="J7" s="141"/>
      <c r="K7" s="141"/>
      <c r="L7" s="141"/>
      <c r="M7" s="189" t="s">
        <v>320</v>
      </c>
    </row>
    <row r="8" spans="1:19" s="22" customFormat="1" ht="33" customHeight="1">
      <c r="A8" s="505" t="s">
        <v>409</v>
      </c>
      <c r="B8" s="505" t="s">
        <v>403</v>
      </c>
      <c r="C8" s="505"/>
      <c r="D8" s="505" t="s">
        <v>402</v>
      </c>
      <c r="E8" s="505"/>
      <c r="F8" s="505"/>
      <c r="G8" s="505"/>
      <c r="H8" s="505" t="s">
        <v>401</v>
      </c>
      <c r="I8" s="505" t="s">
        <v>400</v>
      </c>
      <c r="J8" s="506" t="s">
        <v>558</v>
      </c>
      <c r="K8" s="506"/>
      <c r="L8" s="506"/>
      <c r="M8" s="506"/>
      <c r="O8" s="128"/>
      <c r="P8" s="128"/>
      <c r="Q8" s="128"/>
      <c r="R8" s="128"/>
    </row>
    <row r="9" spans="1:19" s="22" customFormat="1" ht="54">
      <c r="A9" s="505"/>
      <c r="B9" s="23" t="s">
        <v>399</v>
      </c>
      <c r="C9" s="23" t="s">
        <v>660</v>
      </c>
      <c r="D9" s="249" t="s">
        <v>399</v>
      </c>
      <c r="E9" s="23" t="s">
        <v>660</v>
      </c>
      <c r="F9" s="23" t="s">
        <v>661</v>
      </c>
      <c r="G9" s="23" t="s">
        <v>398</v>
      </c>
      <c r="H9" s="505"/>
      <c r="I9" s="505"/>
      <c r="J9" s="142" t="s">
        <v>397</v>
      </c>
      <c r="K9" s="142" t="s">
        <v>396</v>
      </c>
      <c r="L9" s="142" t="s">
        <v>395</v>
      </c>
      <c r="M9" s="142" t="s">
        <v>394</v>
      </c>
      <c r="O9" s="128"/>
      <c r="P9" s="157"/>
      <c r="Q9" s="157"/>
      <c r="R9" s="157"/>
      <c r="S9" s="157"/>
    </row>
    <row r="10" spans="1:19" s="33" customFormat="1" ht="16.5" customHeight="1">
      <c r="A10" s="498" t="s">
        <v>410</v>
      </c>
      <c r="B10" s="499"/>
      <c r="C10" s="499"/>
      <c r="D10" s="499"/>
      <c r="E10" s="499"/>
      <c r="F10" s="499"/>
      <c r="G10" s="499"/>
      <c r="H10" s="499"/>
      <c r="I10" s="500"/>
      <c r="J10" s="183">
        <f>J11</f>
        <v>4880.1000000000004</v>
      </c>
      <c r="K10" s="183">
        <f t="shared" ref="K10:M11" si="0">K11</f>
        <v>4880.1000000000004</v>
      </c>
      <c r="L10" s="183">
        <f t="shared" si="0"/>
        <v>4880.1000000000004</v>
      </c>
      <c r="M10" s="183">
        <f t="shared" si="0"/>
        <v>4880.1000000000004</v>
      </c>
      <c r="O10" s="668"/>
      <c r="P10" s="668"/>
      <c r="Q10" s="668"/>
    </row>
    <row r="11" spans="1:19" s="22" customFormat="1" ht="13.5">
      <c r="A11" s="507"/>
      <c r="B11" s="30" t="s">
        <v>392</v>
      </c>
      <c r="C11" s="508" t="s">
        <v>391</v>
      </c>
      <c r="D11" s="508"/>
      <c r="E11" s="508"/>
      <c r="F11" s="508"/>
      <c r="G11" s="508"/>
      <c r="H11" s="508"/>
      <c r="I11" s="508"/>
      <c r="J11" s="131">
        <f>J12</f>
        <v>4880.1000000000004</v>
      </c>
      <c r="K11" s="131">
        <f t="shared" si="0"/>
        <v>4880.1000000000004</v>
      </c>
      <c r="L11" s="131">
        <f t="shared" si="0"/>
        <v>4880.1000000000004</v>
      </c>
      <c r="M11" s="131">
        <f t="shared" si="0"/>
        <v>4880.1000000000004</v>
      </c>
      <c r="O11" s="128"/>
      <c r="P11" s="128"/>
      <c r="Q11" s="128"/>
      <c r="R11" s="128"/>
      <c r="S11" s="128"/>
    </row>
    <row r="12" spans="1:19" s="22" customFormat="1" ht="13.5">
      <c r="A12" s="507"/>
      <c r="B12" s="507"/>
      <c r="C12" s="507"/>
      <c r="D12" s="250" t="s">
        <v>390</v>
      </c>
      <c r="E12" s="509" t="s">
        <v>389</v>
      </c>
      <c r="F12" s="509"/>
      <c r="G12" s="509"/>
      <c r="H12" s="509"/>
      <c r="I12" s="509"/>
      <c r="J12" s="131">
        <v>4880.1000000000004</v>
      </c>
      <c r="K12" s="131">
        <v>4880.1000000000004</v>
      </c>
      <c r="L12" s="131">
        <v>4880.1000000000004</v>
      </c>
      <c r="M12" s="131">
        <v>4880.1000000000004</v>
      </c>
      <c r="O12" s="157"/>
      <c r="P12" s="157"/>
      <c r="Q12" s="157"/>
      <c r="R12" s="157"/>
    </row>
    <row r="13" spans="1:19" s="22" customFormat="1" ht="13.5">
      <c r="A13" s="507"/>
      <c r="B13" s="507"/>
      <c r="C13" s="507"/>
      <c r="D13" s="505"/>
      <c r="E13" s="507"/>
      <c r="F13" s="509" t="s">
        <v>388</v>
      </c>
      <c r="G13" s="509"/>
      <c r="H13" s="509"/>
      <c r="I13" s="509"/>
      <c r="J13" s="509"/>
      <c r="K13" s="509"/>
      <c r="L13" s="509"/>
      <c r="M13" s="509"/>
      <c r="O13" s="157"/>
      <c r="P13" s="157"/>
      <c r="Q13" s="157"/>
    </row>
    <row r="14" spans="1:19" s="22" customFormat="1" ht="13.5">
      <c r="A14" s="507"/>
      <c r="B14" s="507"/>
      <c r="C14" s="507"/>
      <c r="D14" s="505"/>
      <c r="E14" s="507"/>
      <c r="F14" s="507"/>
      <c r="G14" s="509" t="s">
        <v>387</v>
      </c>
      <c r="H14" s="509"/>
      <c r="I14" s="509"/>
      <c r="J14" s="509"/>
      <c r="K14" s="509"/>
      <c r="L14" s="509"/>
      <c r="M14" s="509"/>
    </row>
    <row r="15" spans="1:19" s="22" customFormat="1" ht="13.5">
      <c r="A15" s="507"/>
      <c r="B15" s="507"/>
      <c r="C15" s="507"/>
      <c r="D15" s="505"/>
      <c r="E15" s="507"/>
      <c r="F15" s="507"/>
      <c r="G15" s="507"/>
      <c r="H15" s="509" t="s">
        <v>386</v>
      </c>
      <c r="I15" s="509"/>
      <c r="J15" s="509"/>
      <c r="K15" s="509"/>
      <c r="L15" s="509"/>
      <c r="M15" s="509"/>
    </row>
    <row r="16" spans="1:19" s="22" customFormat="1" ht="94.5">
      <c r="A16" s="507"/>
      <c r="B16" s="507"/>
      <c r="C16" s="507"/>
      <c r="D16" s="505"/>
      <c r="E16" s="507"/>
      <c r="F16" s="507"/>
      <c r="G16" s="507"/>
      <c r="H16" s="510"/>
      <c r="I16" s="30" t="s">
        <v>385</v>
      </c>
      <c r="J16" s="89">
        <v>1</v>
      </c>
      <c r="K16" s="89">
        <v>1</v>
      </c>
      <c r="L16" s="89"/>
      <c r="M16" s="89">
        <v>1</v>
      </c>
    </row>
    <row r="17" spans="1:13" s="22" customFormat="1" ht="108">
      <c r="A17" s="507"/>
      <c r="B17" s="507"/>
      <c r="C17" s="507"/>
      <c r="D17" s="505"/>
      <c r="E17" s="507"/>
      <c r="F17" s="507"/>
      <c r="G17" s="507"/>
      <c r="H17" s="510"/>
      <c r="I17" s="30" t="s">
        <v>384</v>
      </c>
      <c r="J17" s="89">
        <v>1</v>
      </c>
      <c r="K17" s="89">
        <v>1</v>
      </c>
      <c r="L17" s="89"/>
      <c r="M17" s="89">
        <v>1</v>
      </c>
    </row>
    <row r="18" spans="1:13" s="33" customFormat="1" ht="16.5" customHeight="1">
      <c r="A18" s="498" t="s">
        <v>213</v>
      </c>
      <c r="B18" s="499"/>
      <c r="C18" s="499"/>
      <c r="D18" s="499"/>
      <c r="E18" s="499"/>
      <c r="F18" s="499"/>
      <c r="G18" s="499"/>
      <c r="H18" s="499"/>
      <c r="I18" s="500"/>
      <c r="J18" s="183">
        <f>J19</f>
        <v>34400</v>
      </c>
      <c r="K18" s="183">
        <f t="shared" ref="K18:M18" si="1">K19</f>
        <v>34400</v>
      </c>
      <c r="L18" s="183">
        <f t="shared" si="1"/>
        <v>34400</v>
      </c>
      <c r="M18" s="183">
        <f t="shared" si="1"/>
        <v>34400</v>
      </c>
    </row>
    <row r="19" spans="1:13" s="22" customFormat="1" ht="13.5">
      <c r="A19" s="137"/>
      <c r="B19" s="136">
        <v>1136</v>
      </c>
      <c r="C19" s="493" t="s">
        <v>331</v>
      </c>
      <c r="D19" s="493"/>
      <c r="E19" s="493"/>
      <c r="F19" s="493"/>
      <c r="G19" s="493"/>
      <c r="H19" s="493"/>
      <c r="I19" s="493"/>
      <c r="J19" s="73">
        <f>J20</f>
        <v>34400</v>
      </c>
      <c r="K19" s="73">
        <f t="shared" ref="K19:M19" si="2">K20</f>
        <v>34400</v>
      </c>
      <c r="L19" s="73">
        <f t="shared" si="2"/>
        <v>34400</v>
      </c>
      <c r="M19" s="73">
        <f t="shared" si="2"/>
        <v>34400</v>
      </c>
    </row>
    <row r="20" spans="1:13" s="22" customFormat="1" ht="13.5">
      <c r="A20" s="137"/>
      <c r="B20" s="136"/>
      <c r="C20" s="136"/>
      <c r="D20" s="250" t="s">
        <v>656</v>
      </c>
      <c r="E20" s="493" t="s">
        <v>212</v>
      </c>
      <c r="F20" s="493"/>
      <c r="G20" s="493"/>
      <c r="H20" s="493"/>
      <c r="I20" s="493"/>
      <c r="J20" s="73">
        <v>34400</v>
      </c>
      <c r="K20" s="73">
        <v>34400</v>
      </c>
      <c r="L20" s="73">
        <v>34400</v>
      </c>
      <c r="M20" s="73">
        <v>34400</v>
      </c>
    </row>
    <row r="21" spans="1:13" s="22" customFormat="1" ht="13.5">
      <c r="A21" s="137"/>
      <c r="B21" s="136"/>
      <c r="C21" s="136"/>
      <c r="D21" s="250"/>
      <c r="E21" s="136"/>
      <c r="F21" s="493" t="s">
        <v>658</v>
      </c>
      <c r="G21" s="493"/>
      <c r="H21" s="493"/>
      <c r="I21" s="493"/>
      <c r="J21" s="493"/>
      <c r="K21" s="493"/>
      <c r="L21" s="493"/>
      <c r="M21" s="493"/>
    </row>
    <row r="22" spans="1:13" s="22" customFormat="1" ht="13.5">
      <c r="A22" s="137"/>
      <c r="B22" s="136"/>
      <c r="C22" s="136"/>
      <c r="D22" s="250"/>
      <c r="E22" s="136"/>
      <c r="F22" s="136"/>
      <c r="G22" s="493" t="s">
        <v>560</v>
      </c>
      <c r="H22" s="493"/>
      <c r="I22" s="493"/>
      <c r="J22" s="493"/>
      <c r="K22" s="493"/>
      <c r="L22" s="493"/>
      <c r="M22" s="493"/>
    </row>
    <row r="23" spans="1:13" s="22" customFormat="1" ht="13.5">
      <c r="A23" s="137"/>
      <c r="B23" s="136"/>
      <c r="C23" s="136"/>
      <c r="D23" s="250"/>
      <c r="E23" s="136"/>
      <c r="F23" s="136"/>
      <c r="G23" s="136"/>
      <c r="H23" s="493" t="s">
        <v>657</v>
      </c>
      <c r="I23" s="493"/>
      <c r="J23" s="493"/>
      <c r="K23" s="493"/>
      <c r="L23" s="493"/>
      <c r="M23" s="493"/>
    </row>
    <row r="24" spans="1:13" s="22" customFormat="1" ht="27">
      <c r="A24" s="139"/>
      <c r="B24" s="140"/>
      <c r="C24" s="140"/>
      <c r="D24" s="313"/>
      <c r="E24" s="140"/>
      <c r="F24" s="140"/>
      <c r="G24" s="140"/>
      <c r="H24" s="140"/>
      <c r="I24" s="140" t="s">
        <v>659</v>
      </c>
      <c r="J24" s="174">
        <v>1</v>
      </c>
      <c r="K24" s="174">
        <v>2</v>
      </c>
      <c r="L24" s="174"/>
      <c r="M24" s="174">
        <v>2</v>
      </c>
    </row>
    <row r="25" spans="1:13" s="33" customFormat="1" ht="16.5" customHeight="1">
      <c r="A25" s="498" t="s">
        <v>411</v>
      </c>
      <c r="B25" s="499"/>
      <c r="C25" s="499"/>
      <c r="D25" s="499"/>
      <c r="E25" s="499"/>
      <c r="F25" s="499"/>
      <c r="G25" s="499"/>
      <c r="H25" s="499"/>
      <c r="I25" s="500"/>
      <c r="J25" s="183">
        <f>J26</f>
        <v>38400</v>
      </c>
      <c r="K25" s="183">
        <f t="shared" ref="K25:M26" si="3">K26</f>
        <v>38400</v>
      </c>
      <c r="L25" s="183">
        <f t="shared" si="3"/>
        <v>38400</v>
      </c>
      <c r="M25" s="183">
        <f t="shared" si="3"/>
        <v>38400</v>
      </c>
    </row>
    <row r="26" spans="1:13" s="21" customFormat="1" ht="13.5">
      <c r="A26" s="57"/>
      <c r="B26" s="57">
        <v>1080</v>
      </c>
      <c r="C26" s="511" t="s">
        <v>412</v>
      </c>
      <c r="D26" s="511"/>
      <c r="E26" s="511"/>
      <c r="F26" s="511"/>
      <c r="G26" s="511"/>
      <c r="H26" s="511"/>
      <c r="I26" s="511"/>
      <c r="J26" s="130">
        <f>J27</f>
        <v>38400</v>
      </c>
      <c r="K26" s="130">
        <f t="shared" si="3"/>
        <v>38400</v>
      </c>
      <c r="L26" s="130">
        <f t="shared" si="3"/>
        <v>38400</v>
      </c>
      <c r="M26" s="130">
        <f t="shared" si="3"/>
        <v>38400</v>
      </c>
    </row>
    <row r="27" spans="1:13" s="21" customFormat="1" ht="13.5">
      <c r="A27" s="57"/>
      <c r="B27" s="57"/>
      <c r="C27" s="57"/>
      <c r="D27" s="314" t="s">
        <v>408</v>
      </c>
      <c r="E27" s="509" t="s">
        <v>46</v>
      </c>
      <c r="F27" s="509"/>
      <c r="G27" s="509"/>
      <c r="H27" s="509"/>
      <c r="I27" s="509"/>
      <c r="J27" s="130">
        <v>38400</v>
      </c>
      <c r="K27" s="130">
        <v>38400</v>
      </c>
      <c r="L27" s="130">
        <v>38400</v>
      </c>
      <c r="M27" s="130">
        <v>38400</v>
      </c>
    </row>
    <row r="28" spans="1:13" s="21" customFormat="1" ht="13.5">
      <c r="A28" s="57"/>
      <c r="B28" s="57"/>
      <c r="C28" s="57"/>
      <c r="D28" s="314"/>
      <c r="E28" s="507"/>
      <c r="F28" s="509" t="s">
        <v>413</v>
      </c>
      <c r="G28" s="509"/>
      <c r="H28" s="509"/>
      <c r="I28" s="509"/>
      <c r="J28" s="509"/>
      <c r="K28" s="509"/>
      <c r="L28" s="509"/>
      <c r="M28" s="509"/>
    </row>
    <row r="29" spans="1:13" s="21" customFormat="1" ht="13.5">
      <c r="A29" s="57"/>
      <c r="B29" s="57"/>
      <c r="C29" s="57"/>
      <c r="D29" s="314"/>
      <c r="E29" s="507"/>
      <c r="F29" s="507"/>
      <c r="G29" s="509" t="s">
        <v>414</v>
      </c>
      <c r="H29" s="509"/>
      <c r="I29" s="509"/>
      <c r="J29" s="509"/>
      <c r="K29" s="509"/>
      <c r="L29" s="509"/>
      <c r="M29" s="509"/>
    </row>
    <row r="30" spans="1:13" s="21" customFormat="1" ht="13.5">
      <c r="A30" s="57"/>
      <c r="B30" s="57"/>
      <c r="C30" s="57"/>
      <c r="D30" s="314"/>
      <c r="E30" s="507"/>
      <c r="F30" s="507"/>
      <c r="G30" s="507"/>
      <c r="H30" s="509" t="s">
        <v>415</v>
      </c>
      <c r="I30" s="509"/>
      <c r="J30" s="509"/>
      <c r="K30" s="509"/>
      <c r="L30" s="509"/>
      <c r="M30" s="509"/>
    </row>
    <row r="31" spans="1:13" s="21" customFormat="1" ht="27">
      <c r="A31" s="57"/>
      <c r="B31" s="57"/>
      <c r="C31" s="57"/>
      <c r="D31" s="314"/>
      <c r="E31" s="507"/>
      <c r="F31" s="507"/>
      <c r="G31" s="507"/>
      <c r="H31" s="510"/>
      <c r="I31" s="30" t="s">
        <v>416</v>
      </c>
      <c r="J31" s="89">
        <v>6</v>
      </c>
      <c r="K31" s="89">
        <v>6</v>
      </c>
      <c r="L31" s="89"/>
      <c r="M31" s="89">
        <v>6</v>
      </c>
    </row>
    <row r="32" spans="1:13" s="21" customFormat="1" ht="40.5">
      <c r="A32" s="57"/>
      <c r="B32" s="57"/>
      <c r="C32" s="57"/>
      <c r="D32" s="314"/>
      <c r="E32" s="507"/>
      <c r="F32" s="507"/>
      <c r="G32" s="507"/>
      <c r="H32" s="510"/>
      <c r="I32" s="30" t="s">
        <v>417</v>
      </c>
      <c r="J32" s="89">
        <v>10</v>
      </c>
      <c r="K32" s="89">
        <v>10</v>
      </c>
      <c r="L32" s="89"/>
      <c r="M32" s="89">
        <v>10</v>
      </c>
    </row>
    <row r="33" spans="1:13" s="33" customFormat="1" ht="16.5" customHeight="1">
      <c r="A33" s="498" t="s">
        <v>509</v>
      </c>
      <c r="B33" s="499"/>
      <c r="C33" s="499"/>
      <c r="D33" s="499"/>
      <c r="E33" s="499"/>
      <c r="F33" s="499"/>
      <c r="G33" s="499"/>
      <c r="H33" s="499"/>
      <c r="I33" s="500"/>
      <c r="J33" s="183">
        <f>J34+J39+J44+J57+J63+J69+J79</f>
        <v>1489527.3</v>
      </c>
      <c r="K33" s="183">
        <f>K34+K39+K44+K57+K63+K69+K79</f>
        <v>1489527.3</v>
      </c>
      <c r="L33" s="183">
        <f>L34+L39+L44+L57+L63+L69+L79</f>
        <v>1489527.3</v>
      </c>
      <c r="M33" s="183">
        <f>M34+M39+M44+M57+M63+M69+M79</f>
        <v>1489527.3</v>
      </c>
    </row>
    <row r="34" spans="1:13" s="2" customFormat="1" ht="13.5">
      <c r="A34" s="67"/>
      <c r="B34" s="30" t="s">
        <v>510</v>
      </c>
      <c r="C34" s="493" t="s">
        <v>511</v>
      </c>
      <c r="D34" s="493"/>
      <c r="E34" s="493"/>
      <c r="F34" s="493"/>
      <c r="G34" s="493"/>
      <c r="H34" s="493"/>
      <c r="I34" s="493"/>
      <c r="J34" s="73">
        <f>J35</f>
        <v>1304.0999999999999</v>
      </c>
      <c r="K34" s="73">
        <f t="shared" ref="K34:M34" si="4">K35</f>
        <v>1304.0999999999999</v>
      </c>
      <c r="L34" s="73">
        <f t="shared" si="4"/>
        <v>1304.0999999999999</v>
      </c>
      <c r="M34" s="73">
        <f t="shared" si="4"/>
        <v>1304.0999999999999</v>
      </c>
    </row>
    <row r="35" spans="1:13" s="2" customFormat="1" ht="13.5">
      <c r="A35" s="67"/>
      <c r="B35" s="30"/>
      <c r="C35" s="30"/>
      <c r="D35" s="250" t="s">
        <v>557</v>
      </c>
      <c r="E35" s="493" t="s">
        <v>53</v>
      </c>
      <c r="F35" s="493"/>
      <c r="G35" s="493"/>
      <c r="H35" s="493"/>
      <c r="I35" s="493"/>
      <c r="J35" s="73">
        <v>1304.0999999999999</v>
      </c>
      <c r="K35" s="73">
        <v>1304.0999999999999</v>
      </c>
      <c r="L35" s="73">
        <v>1304.0999999999999</v>
      </c>
      <c r="M35" s="73">
        <v>1304.0999999999999</v>
      </c>
    </row>
    <row r="36" spans="1:13" s="2" customFormat="1" ht="13.5">
      <c r="A36" s="67"/>
      <c r="B36" s="30"/>
      <c r="C36" s="30"/>
      <c r="D36" s="250"/>
      <c r="E36" s="30"/>
      <c r="F36" s="493" t="s">
        <v>559</v>
      </c>
      <c r="G36" s="493"/>
      <c r="H36" s="493"/>
      <c r="I36" s="493"/>
      <c r="J36" s="493"/>
      <c r="K36" s="493"/>
      <c r="L36" s="493"/>
      <c r="M36" s="493"/>
    </row>
    <row r="37" spans="1:13" s="2" customFormat="1" ht="13.5">
      <c r="A37" s="67"/>
      <c r="B37" s="30"/>
      <c r="C37" s="30"/>
      <c r="D37" s="250"/>
      <c r="E37" s="30"/>
      <c r="F37" s="30"/>
      <c r="G37" s="493" t="s">
        <v>560</v>
      </c>
      <c r="H37" s="493"/>
      <c r="I37" s="493"/>
      <c r="J37" s="493"/>
      <c r="K37" s="493"/>
      <c r="L37" s="493"/>
      <c r="M37" s="493"/>
    </row>
    <row r="38" spans="1:13" s="2" customFormat="1" ht="13.5">
      <c r="A38" s="67"/>
      <c r="B38" s="30"/>
      <c r="C38" s="30"/>
      <c r="D38" s="250"/>
      <c r="E38" s="30"/>
      <c r="F38" s="30"/>
      <c r="G38" s="30"/>
      <c r="H38" s="493" t="s">
        <v>561</v>
      </c>
      <c r="I38" s="493"/>
      <c r="J38" s="493"/>
      <c r="K38" s="493"/>
      <c r="L38" s="493"/>
      <c r="M38" s="493"/>
    </row>
    <row r="39" spans="1:13" s="2" customFormat="1" ht="13.5">
      <c r="A39" s="30"/>
      <c r="B39" s="30" t="s">
        <v>512</v>
      </c>
      <c r="C39" s="493" t="s">
        <v>562</v>
      </c>
      <c r="D39" s="493"/>
      <c r="E39" s="493"/>
      <c r="F39" s="493"/>
      <c r="G39" s="493"/>
      <c r="H39" s="493"/>
      <c r="I39" s="493"/>
      <c r="J39" s="73">
        <f>J40</f>
        <v>15521.2</v>
      </c>
      <c r="K39" s="73">
        <f t="shared" ref="K39:M39" si="5">K40</f>
        <v>15521.2</v>
      </c>
      <c r="L39" s="73">
        <f t="shared" si="5"/>
        <v>15521.2</v>
      </c>
      <c r="M39" s="73">
        <f t="shared" si="5"/>
        <v>15521.2</v>
      </c>
    </row>
    <row r="40" spans="1:13" s="2" customFormat="1" ht="13.5">
      <c r="A40" s="30"/>
      <c r="B40" s="30"/>
      <c r="C40" s="30"/>
      <c r="D40" s="250" t="s">
        <v>514</v>
      </c>
      <c r="E40" s="493" t="s">
        <v>60</v>
      </c>
      <c r="F40" s="493"/>
      <c r="G40" s="493"/>
      <c r="H40" s="493"/>
      <c r="I40" s="493"/>
      <c r="J40" s="73">
        <v>15521.2</v>
      </c>
      <c r="K40" s="73">
        <v>15521.2</v>
      </c>
      <c r="L40" s="73">
        <v>15521.2</v>
      </c>
      <c r="M40" s="73">
        <v>15521.2</v>
      </c>
    </row>
    <row r="41" spans="1:13" s="2" customFormat="1" ht="13.5">
      <c r="A41" s="30"/>
      <c r="B41" s="30"/>
      <c r="C41" s="30"/>
      <c r="D41" s="250"/>
      <c r="E41" s="30"/>
      <c r="F41" s="493" t="s">
        <v>515</v>
      </c>
      <c r="G41" s="493"/>
      <c r="H41" s="493"/>
      <c r="I41" s="493"/>
      <c r="J41" s="493"/>
      <c r="K41" s="493"/>
      <c r="L41" s="493"/>
      <c r="M41" s="493"/>
    </row>
    <row r="42" spans="1:13" s="2" customFormat="1" ht="13.5">
      <c r="A42" s="30"/>
      <c r="B42" s="30"/>
      <c r="C42" s="30"/>
      <c r="D42" s="250"/>
      <c r="E42" s="30"/>
      <c r="F42" s="30"/>
      <c r="G42" s="493" t="s">
        <v>387</v>
      </c>
      <c r="H42" s="493"/>
      <c r="I42" s="493"/>
      <c r="J42" s="493"/>
      <c r="K42" s="493"/>
      <c r="L42" s="493"/>
      <c r="M42" s="493"/>
    </row>
    <row r="43" spans="1:13" s="2" customFormat="1" ht="13.5">
      <c r="A43" s="30"/>
      <c r="B43" s="30"/>
      <c r="C43" s="30"/>
      <c r="D43" s="250"/>
      <c r="E43" s="30"/>
      <c r="F43" s="30"/>
      <c r="G43" s="30"/>
      <c r="H43" s="493" t="s">
        <v>533</v>
      </c>
      <c r="I43" s="493"/>
      <c r="J43" s="493"/>
      <c r="K43" s="493"/>
      <c r="L43" s="493"/>
      <c r="M43" s="493"/>
    </row>
    <row r="44" spans="1:13" s="2" customFormat="1" ht="13.5">
      <c r="A44" s="30"/>
      <c r="B44" s="30" t="s">
        <v>516</v>
      </c>
      <c r="C44" s="493" t="s">
        <v>517</v>
      </c>
      <c r="D44" s="493"/>
      <c r="E44" s="493"/>
      <c r="F44" s="493"/>
      <c r="G44" s="493"/>
      <c r="H44" s="493"/>
      <c r="I44" s="493"/>
      <c r="J44" s="179">
        <f>J45+J49+J53</f>
        <v>1385488.9</v>
      </c>
      <c r="K44" s="179">
        <f t="shared" ref="K44:M44" si="6">K45+K49+K53</f>
        <v>1385488.9</v>
      </c>
      <c r="L44" s="179">
        <f t="shared" si="6"/>
        <v>1385488.9</v>
      </c>
      <c r="M44" s="179">
        <f t="shared" si="6"/>
        <v>1385488.9</v>
      </c>
    </row>
    <row r="45" spans="1:13" s="2" customFormat="1" ht="13.5">
      <c r="A45" s="30"/>
      <c r="B45" s="30"/>
      <c r="C45" s="30"/>
      <c r="D45" s="250" t="s">
        <v>518</v>
      </c>
      <c r="E45" s="493" t="s">
        <v>66</v>
      </c>
      <c r="F45" s="493"/>
      <c r="G45" s="493"/>
      <c r="H45" s="493"/>
      <c r="I45" s="493"/>
      <c r="J45" s="73">
        <v>1279943.5</v>
      </c>
      <c r="K45" s="73">
        <v>1279943.5</v>
      </c>
      <c r="L45" s="73">
        <v>1279943.5</v>
      </c>
      <c r="M45" s="73">
        <v>1279943.5</v>
      </c>
    </row>
    <row r="46" spans="1:13" s="2" customFormat="1" ht="13.5">
      <c r="A46" s="30"/>
      <c r="B46" s="30"/>
      <c r="C46" s="30"/>
      <c r="D46" s="250"/>
      <c r="E46" s="30"/>
      <c r="F46" s="493" t="s">
        <v>519</v>
      </c>
      <c r="G46" s="493"/>
      <c r="H46" s="493"/>
      <c r="I46" s="493"/>
      <c r="J46" s="493"/>
      <c r="K46" s="493"/>
      <c r="L46" s="493"/>
      <c r="M46" s="493"/>
    </row>
    <row r="47" spans="1:13" s="2" customFormat="1" ht="13.5">
      <c r="A47" s="30"/>
      <c r="B47" s="30"/>
      <c r="C47" s="30"/>
      <c r="D47" s="250"/>
      <c r="E47" s="30"/>
      <c r="F47" s="30"/>
      <c r="G47" s="493" t="s">
        <v>431</v>
      </c>
      <c r="H47" s="493"/>
      <c r="I47" s="493"/>
      <c r="J47" s="493"/>
      <c r="K47" s="493"/>
      <c r="L47" s="493"/>
      <c r="M47" s="493"/>
    </row>
    <row r="48" spans="1:13" s="2" customFormat="1" ht="13.5">
      <c r="A48" s="30"/>
      <c r="B48" s="30"/>
      <c r="C48" s="30"/>
      <c r="D48" s="250"/>
      <c r="E48" s="30"/>
      <c r="F48" s="30"/>
      <c r="G48" s="30"/>
      <c r="H48" s="493" t="s">
        <v>520</v>
      </c>
      <c r="I48" s="493"/>
      <c r="J48" s="493"/>
      <c r="K48" s="493"/>
      <c r="L48" s="493"/>
      <c r="M48" s="493"/>
    </row>
    <row r="49" spans="1:13" s="2" customFormat="1" ht="13.5">
      <c r="A49" s="30"/>
      <c r="B49" s="30"/>
      <c r="C49" s="30"/>
      <c r="D49" s="250" t="s">
        <v>521</v>
      </c>
      <c r="E49" s="493" t="s">
        <v>70</v>
      </c>
      <c r="F49" s="493"/>
      <c r="G49" s="493"/>
      <c r="H49" s="493"/>
      <c r="I49" s="493"/>
      <c r="J49" s="73">
        <v>39564.699999999997</v>
      </c>
      <c r="K49" s="73">
        <v>39564.699999999997</v>
      </c>
      <c r="L49" s="73">
        <v>39564.699999999997</v>
      </c>
      <c r="M49" s="73">
        <v>39564.699999999997</v>
      </c>
    </row>
    <row r="50" spans="1:13" s="2" customFormat="1" ht="13.5">
      <c r="A50" s="30"/>
      <c r="B50" s="30"/>
      <c r="C50" s="30"/>
      <c r="D50" s="250"/>
      <c r="E50" s="30"/>
      <c r="F50" s="493" t="s">
        <v>522</v>
      </c>
      <c r="G50" s="493"/>
      <c r="H50" s="493"/>
      <c r="I50" s="493"/>
      <c r="J50" s="493"/>
      <c r="K50" s="493"/>
      <c r="L50" s="493"/>
      <c r="M50" s="493"/>
    </row>
    <row r="51" spans="1:13" s="2" customFormat="1" ht="13.5">
      <c r="A51" s="30"/>
      <c r="B51" s="30"/>
      <c r="C51" s="30"/>
      <c r="D51" s="250"/>
      <c r="E51" s="30"/>
      <c r="F51" s="30"/>
      <c r="G51" s="493" t="s">
        <v>431</v>
      </c>
      <c r="H51" s="493"/>
      <c r="I51" s="493"/>
      <c r="J51" s="493"/>
      <c r="K51" s="493"/>
      <c r="L51" s="493"/>
      <c r="M51" s="493"/>
    </row>
    <row r="52" spans="1:13" s="2" customFormat="1" ht="13.5">
      <c r="A52" s="30"/>
      <c r="B52" s="30"/>
      <c r="C52" s="30"/>
      <c r="D52" s="250"/>
      <c r="E52" s="30"/>
      <c r="F52" s="30"/>
      <c r="G52" s="30"/>
      <c r="H52" s="493" t="s">
        <v>520</v>
      </c>
      <c r="I52" s="493"/>
      <c r="J52" s="493"/>
      <c r="K52" s="493"/>
      <c r="L52" s="493"/>
      <c r="M52" s="493"/>
    </row>
    <row r="53" spans="1:13" s="2" customFormat="1" ht="13.5">
      <c r="A53" s="30"/>
      <c r="B53" s="30"/>
      <c r="C53" s="30"/>
      <c r="D53" s="250" t="s">
        <v>523</v>
      </c>
      <c r="E53" s="493" t="s">
        <v>73</v>
      </c>
      <c r="F53" s="493"/>
      <c r="G53" s="493"/>
      <c r="H53" s="493"/>
      <c r="I53" s="493"/>
      <c r="J53" s="73">
        <v>65980.7</v>
      </c>
      <c r="K53" s="73">
        <v>65980.7</v>
      </c>
      <c r="L53" s="73">
        <v>65980.7</v>
      </c>
      <c r="M53" s="73">
        <v>65980.7</v>
      </c>
    </row>
    <row r="54" spans="1:13" s="2" customFormat="1" ht="13.5">
      <c r="A54" s="30"/>
      <c r="B54" s="30"/>
      <c r="C54" s="30"/>
      <c r="D54" s="250"/>
      <c r="E54" s="30"/>
      <c r="F54" s="493" t="s">
        <v>524</v>
      </c>
      <c r="G54" s="493"/>
      <c r="H54" s="493"/>
      <c r="I54" s="493"/>
      <c r="J54" s="493"/>
      <c r="K54" s="493"/>
      <c r="L54" s="493"/>
      <c r="M54" s="493"/>
    </row>
    <row r="55" spans="1:13" s="2" customFormat="1" ht="13.5">
      <c r="A55" s="30"/>
      <c r="B55" s="30"/>
      <c r="C55" s="30"/>
      <c r="D55" s="250"/>
      <c r="E55" s="30"/>
      <c r="F55" s="30"/>
      <c r="G55" s="493" t="s">
        <v>431</v>
      </c>
      <c r="H55" s="493"/>
      <c r="I55" s="493"/>
      <c r="J55" s="493"/>
      <c r="K55" s="493"/>
      <c r="L55" s="493"/>
      <c r="M55" s="493"/>
    </row>
    <row r="56" spans="1:13" s="2" customFormat="1" ht="13.5">
      <c r="A56" s="30"/>
      <c r="B56" s="30"/>
      <c r="C56" s="30"/>
      <c r="D56" s="250"/>
      <c r="E56" s="30"/>
      <c r="F56" s="30"/>
      <c r="G56" s="30"/>
      <c r="H56" s="493" t="s">
        <v>525</v>
      </c>
      <c r="I56" s="493"/>
      <c r="J56" s="493"/>
      <c r="K56" s="493"/>
      <c r="L56" s="493"/>
      <c r="M56" s="493"/>
    </row>
    <row r="57" spans="1:13" s="2" customFormat="1" ht="13.5">
      <c r="A57" s="30"/>
      <c r="B57" s="30" t="s">
        <v>526</v>
      </c>
      <c r="C57" s="493" t="s">
        <v>527</v>
      </c>
      <c r="D57" s="493"/>
      <c r="E57" s="493"/>
      <c r="F57" s="493"/>
      <c r="G57" s="493"/>
      <c r="H57" s="493"/>
      <c r="I57" s="493"/>
      <c r="J57" s="180">
        <f>J58</f>
        <v>9273.6</v>
      </c>
      <c r="K57" s="180">
        <f t="shared" ref="K57:M57" si="7">K58</f>
        <v>9273.6</v>
      </c>
      <c r="L57" s="180">
        <f t="shared" si="7"/>
        <v>9273.6</v>
      </c>
      <c r="M57" s="180">
        <f t="shared" si="7"/>
        <v>9273.6</v>
      </c>
    </row>
    <row r="58" spans="1:13" s="2" customFormat="1" ht="13.5">
      <c r="A58" s="30"/>
      <c r="B58" s="30"/>
      <c r="C58" s="30"/>
      <c r="D58" s="250" t="s">
        <v>528</v>
      </c>
      <c r="E58" s="493" t="s">
        <v>529</v>
      </c>
      <c r="F58" s="493"/>
      <c r="G58" s="493"/>
      <c r="H58" s="493"/>
      <c r="I58" s="493"/>
      <c r="J58" s="180">
        <v>9273.6</v>
      </c>
      <c r="K58" s="180">
        <v>9273.6</v>
      </c>
      <c r="L58" s="180">
        <v>9273.6</v>
      </c>
      <c r="M58" s="180">
        <v>9273.6</v>
      </c>
    </row>
    <row r="59" spans="1:13" s="2" customFormat="1" ht="13.5">
      <c r="A59" s="30"/>
      <c r="B59" s="30"/>
      <c r="C59" s="30"/>
      <c r="D59" s="250"/>
      <c r="E59" s="30"/>
      <c r="F59" s="493" t="s">
        <v>530</v>
      </c>
      <c r="G59" s="493"/>
      <c r="H59" s="493"/>
      <c r="I59" s="493"/>
      <c r="J59" s="493"/>
      <c r="K59" s="493"/>
      <c r="L59" s="493"/>
      <c r="M59" s="493"/>
    </row>
    <row r="60" spans="1:13" s="2" customFormat="1" ht="13.5">
      <c r="A60" s="30"/>
      <c r="B60" s="30"/>
      <c r="C60" s="30"/>
      <c r="D60" s="250"/>
      <c r="E60" s="30"/>
      <c r="F60" s="30"/>
      <c r="G60" s="493" t="s">
        <v>387</v>
      </c>
      <c r="H60" s="493"/>
      <c r="I60" s="493"/>
      <c r="J60" s="493"/>
      <c r="K60" s="493"/>
      <c r="L60" s="493"/>
      <c r="M60" s="493"/>
    </row>
    <row r="61" spans="1:13" s="2" customFormat="1" ht="13.5">
      <c r="A61" s="30"/>
      <c r="B61" s="30"/>
      <c r="C61" s="30"/>
      <c r="D61" s="250"/>
      <c r="E61" s="30"/>
      <c r="F61" s="30"/>
      <c r="G61" s="30"/>
      <c r="H61" s="493" t="s">
        <v>531</v>
      </c>
      <c r="I61" s="493"/>
      <c r="J61" s="493"/>
      <c r="K61" s="493"/>
      <c r="L61" s="493"/>
      <c r="M61" s="493"/>
    </row>
    <row r="62" spans="1:13" s="2" customFormat="1" ht="27">
      <c r="A62" s="30"/>
      <c r="B62" s="30"/>
      <c r="C62" s="30"/>
      <c r="D62" s="250"/>
      <c r="E62" s="30"/>
      <c r="F62" s="30"/>
      <c r="G62" s="30"/>
      <c r="H62" s="30"/>
      <c r="I62" s="30" t="s">
        <v>532</v>
      </c>
      <c r="J62" s="89"/>
      <c r="K62" s="89">
        <v>1</v>
      </c>
      <c r="L62" s="89"/>
      <c r="M62" s="89">
        <v>1</v>
      </c>
    </row>
    <row r="63" spans="1:13" s="2" customFormat="1" ht="13.5">
      <c r="A63" s="22"/>
      <c r="B63" s="30" t="s">
        <v>534</v>
      </c>
      <c r="C63" s="493" t="s">
        <v>535</v>
      </c>
      <c r="D63" s="493"/>
      <c r="E63" s="493"/>
      <c r="F63" s="493"/>
      <c r="G63" s="493"/>
      <c r="H63" s="493"/>
      <c r="I63" s="493"/>
      <c r="J63" s="132">
        <f>J64</f>
        <v>11284.8</v>
      </c>
      <c r="K63" s="132">
        <f t="shared" ref="K63:M63" si="8">K64</f>
        <v>11284.8</v>
      </c>
      <c r="L63" s="132">
        <f t="shared" si="8"/>
        <v>11284.8</v>
      </c>
      <c r="M63" s="132">
        <f t="shared" si="8"/>
        <v>11284.8</v>
      </c>
    </row>
    <row r="64" spans="1:13" s="2" customFormat="1" ht="13.5">
      <c r="A64" s="22"/>
      <c r="B64" s="38"/>
      <c r="C64" s="38"/>
      <c r="D64" s="250" t="s">
        <v>536</v>
      </c>
      <c r="E64" s="493" t="s">
        <v>537</v>
      </c>
      <c r="F64" s="493"/>
      <c r="G64" s="493"/>
      <c r="H64" s="493"/>
      <c r="I64" s="493"/>
      <c r="J64" s="132">
        <v>11284.8</v>
      </c>
      <c r="K64" s="132">
        <v>11284.8</v>
      </c>
      <c r="L64" s="132">
        <v>11284.8</v>
      </c>
      <c r="M64" s="132">
        <v>11284.8</v>
      </c>
    </row>
    <row r="65" spans="1:13" s="2" customFormat="1" ht="13.5">
      <c r="A65" s="22"/>
      <c r="B65" s="38"/>
      <c r="C65" s="38"/>
      <c r="D65" s="250"/>
      <c r="E65" s="30"/>
      <c r="F65" s="493" t="s">
        <v>538</v>
      </c>
      <c r="G65" s="493"/>
      <c r="H65" s="493"/>
      <c r="I65" s="493"/>
      <c r="J65" s="493"/>
      <c r="K65" s="493"/>
      <c r="L65" s="493"/>
      <c r="M65" s="493"/>
    </row>
    <row r="66" spans="1:13" s="2" customFormat="1" ht="13.5">
      <c r="A66" s="22"/>
      <c r="B66" s="38"/>
      <c r="C66" s="38"/>
      <c r="D66" s="250"/>
      <c r="E66" s="30"/>
      <c r="F66" s="30"/>
      <c r="G66" s="493" t="s">
        <v>39</v>
      </c>
      <c r="H66" s="493"/>
      <c r="I66" s="493"/>
      <c r="J66" s="493"/>
      <c r="K66" s="493"/>
      <c r="L66" s="493"/>
      <c r="M66" s="493"/>
    </row>
    <row r="67" spans="1:13" s="2" customFormat="1" ht="13.5">
      <c r="A67" s="22"/>
      <c r="B67" s="38"/>
      <c r="C67" s="38"/>
      <c r="D67" s="250"/>
      <c r="E67" s="30"/>
      <c r="F67" s="30"/>
      <c r="G67" s="30"/>
      <c r="H67" s="493" t="s">
        <v>539</v>
      </c>
      <c r="I67" s="493"/>
      <c r="J67" s="493"/>
      <c r="K67" s="493"/>
      <c r="L67" s="493"/>
      <c r="M67" s="493"/>
    </row>
    <row r="68" spans="1:13" s="2" customFormat="1" ht="54">
      <c r="A68" s="22"/>
      <c r="B68" s="38"/>
      <c r="C68" s="38"/>
      <c r="D68" s="250"/>
      <c r="E68" s="30"/>
      <c r="F68" s="30"/>
      <c r="G68" s="30"/>
      <c r="H68" s="30"/>
      <c r="I68" s="71" t="s">
        <v>653</v>
      </c>
      <c r="J68" s="89"/>
      <c r="K68" s="89">
        <v>100</v>
      </c>
      <c r="L68" s="89" t="s">
        <v>436</v>
      </c>
      <c r="M68" s="89">
        <v>100</v>
      </c>
    </row>
    <row r="69" spans="1:13" s="2" customFormat="1" ht="13.5">
      <c r="A69" s="22"/>
      <c r="B69" s="67">
        <v>1157</v>
      </c>
      <c r="C69" s="67" t="s">
        <v>541</v>
      </c>
      <c r="D69" s="315"/>
      <c r="E69" s="67"/>
      <c r="F69" s="67"/>
      <c r="G69" s="67"/>
      <c r="H69" s="67"/>
      <c r="I69" s="67"/>
      <c r="J69" s="73">
        <f>J70+J75</f>
        <v>32163.3</v>
      </c>
      <c r="K69" s="73">
        <f t="shared" ref="K69:M69" si="9">K70+K75</f>
        <v>32163.3</v>
      </c>
      <c r="L69" s="73">
        <f t="shared" si="9"/>
        <v>32163.3</v>
      </c>
      <c r="M69" s="73">
        <f t="shared" si="9"/>
        <v>32163.3</v>
      </c>
    </row>
    <row r="70" spans="1:13" s="2" customFormat="1" ht="13.5">
      <c r="A70" s="22"/>
      <c r="B70" s="30"/>
      <c r="C70" s="30"/>
      <c r="D70" s="250" t="s">
        <v>542</v>
      </c>
      <c r="E70" s="493" t="s">
        <v>91</v>
      </c>
      <c r="F70" s="493"/>
      <c r="G70" s="493"/>
      <c r="H70" s="493"/>
      <c r="I70" s="493"/>
      <c r="J70" s="73">
        <v>13912.5</v>
      </c>
      <c r="K70" s="73">
        <v>13912.5</v>
      </c>
      <c r="L70" s="73">
        <v>13912.5</v>
      </c>
      <c r="M70" s="73">
        <v>13912.5</v>
      </c>
    </row>
    <row r="71" spans="1:13" s="2" customFormat="1" ht="13.5">
      <c r="A71" s="22"/>
      <c r="B71" s="30"/>
      <c r="C71" s="30"/>
      <c r="D71" s="250"/>
      <c r="E71" s="30"/>
      <c r="F71" s="493" t="s">
        <v>543</v>
      </c>
      <c r="G71" s="493"/>
      <c r="H71" s="493"/>
      <c r="I71" s="493"/>
      <c r="J71" s="493"/>
      <c r="K71" s="493"/>
      <c r="L71" s="493"/>
      <c r="M71" s="493"/>
    </row>
    <row r="72" spans="1:13" s="2" customFormat="1" ht="13.5">
      <c r="A72" s="22"/>
      <c r="B72" s="30"/>
      <c r="C72" s="30"/>
      <c r="D72" s="250"/>
      <c r="E72" s="30"/>
      <c r="F72" s="30"/>
      <c r="G72" s="493" t="s">
        <v>431</v>
      </c>
      <c r="H72" s="493"/>
      <c r="I72" s="493"/>
      <c r="J72" s="493"/>
      <c r="K72" s="493"/>
      <c r="L72" s="493"/>
      <c r="M72" s="493"/>
    </row>
    <row r="73" spans="1:13" s="2" customFormat="1" ht="13.5">
      <c r="A73" s="22"/>
      <c r="B73" s="30"/>
      <c r="C73" s="30"/>
      <c r="D73" s="250"/>
      <c r="E73" s="30"/>
      <c r="F73" s="30"/>
      <c r="G73" s="30"/>
      <c r="H73" s="493" t="s">
        <v>544</v>
      </c>
      <c r="I73" s="493"/>
      <c r="J73" s="493"/>
      <c r="K73" s="493"/>
      <c r="L73" s="493"/>
      <c r="M73" s="493"/>
    </row>
    <row r="74" spans="1:13" s="2" customFormat="1" ht="81">
      <c r="A74" s="22"/>
      <c r="B74" s="30"/>
      <c r="C74" s="30"/>
      <c r="D74" s="250"/>
      <c r="E74" s="30"/>
      <c r="F74" s="30"/>
      <c r="G74" s="30"/>
      <c r="H74" s="30"/>
      <c r="I74" s="72" t="s">
        <v>545</v>
      </c>
      <c r="J74" s="178"/>
      <c r="K74" s="89">
        <v>82</v>
      </c>
      <c r="L74" s="89" t="s">
        <v>436</v>
      </c>
      <c r="M74" s="178">
        <v>82</v>
      </c>
    </row>
    <row r="75" spans="1:13" s="2" customFormat="1" ht="13.5">
      <c r="A75" s="22"/>
      <c r="B75" s="30"/>
      <c r="C75" s="30"/>
      <c r="D75" s="250" t="s">
        <v>546</v>
      </c>
      <c r="E75" s="493" t="s">
        <v>94</v>
      </c>
      <c r="F75" s="493"/>
      <c r="G75" s="493"/>
      <c r="H75" s="493"/>
      <c r="I75" s="493"/>
      <c r="J75" s="73">
        <v>18250.8</v>
      </c>
      <c r="K75" s="73">
        <v>18250.8</v>
      </c>
      <c r="L75" s="73">
        <v>18250.8</v>
      </c>
      <c r="M75" s="73">
        <v>18250.8</v>
      </c>
    </row>
    <row r="76" spans="1:13" s="2" customFormat="1" ht="13.5">
      <c r="A76" s="22"/>
      <c r="B76" s="30"/>
      <c r="C76" s="30"/>
      <c r="D76" s="250"/>
      <c r="E76" s="30"/>
      <c r="F76" s="493" t="s">
        <v>547</v>
      </c>
      <c r="G76" s="493"/>
      <c r="H76" s="493"/>
      <c r="I76" s="493"/>
      <c r="J76" s="493"/>
      <c r="K76" s="493"/>
      <c r="L76" s="493"/>
      <c r="M76" s="493"/>
    </row>
    <row r="77" spans="1:13" s="2" customFormat="1" ht="13.5">
      <c r="A77" s="22"/>
      <c r="B77" s="30"/>
      <c r="C77" s="30"/>
      <c r="D77" s="250"/>
      <c r="E77" s="30"/>
      <c r="F77" s="30"/>
      <c r="G77" s="493" t="s">
        <v>431</v>
      </c>
      <c r="H77" s="493"/>
      <c r="I77" s="493"/>
      <c r="J77" s="493"/>
      <c r="K77" s="493"/>
      <c r="L77" s="493"/>
      <c r="M77" s="493"/>
    </row>
    <row r="78" spans="1:13" s="2" customFormat="1" ht="13.5">
      <c r="A78" s="22"/>
      <c r="B78" s="30"/>
      <c r="C78" s="30"/>
      <c r="D78" s="250"/>
      <c r="E78" s="30"/>
      <c r="F78" s="30"/>
      <c r="G78" s="30"/>
      <c r="H78" s="493" t="s">
        <v>548</v>
      </c>
      <c r="I78" s="493"/>
      <c r="J78" s="493"/>
      <c r="K78" s="493"/>
      <c r="L78" s="493"/>
      <c r="M78" s="493"/>
    </row>
    <row r="79" spans="1:13" s="2" customFormat="1" ht="13.5">
      <c r="A79" s="22"/>
      <c r="B79" s="38" t="s">
        <v>549</v>
      </c>
      <c r="C79" s="493" t="s">
        <v>550</v>
      </c>
      <c r="D79" s="493"/>
      <c r="E79" s="493"/>
      <c r="F79" s="493"/>
      <c r="G79" s="493"/>
      <c r="H79" s="493"/>
      <c r="I79" s="493"/>
      <c r="J79" s="73">
        <f>J80+J84</f>
        <v>34491.4</v>
      </c>
      <c r="K79" s="73">
        <f t="shared" ref="K79:M79" si="10">K80+K84</f>
        <v>34491.4</v>
      </c>
      <c r="L79" s="73">
        <f t="shared" si="10"/>
        <v>34491.4</v>
      </c>
      <c r="M79" s="73">
        <f t="shared" si="10"/>
        <v>34491.4</v>
      </c>
    </row>
    <row r="80" spans="1:13" s="2" customFormat="1" ht="13.5">
      <c r="A80" s="22"/>
      <c r="B80" s="58"/>
      <c r="C80" s="58"/>
      <c r="D80" s="249" t="s">
        <v>551</v>
      </c>
      <c r="E80" s="493" t="s">
        <v>101</v>
      </c>
      <c r="F80" s="493"/>
      <c r="G80" s="493"/>
      <c r="H80" s="493"/>
      <c r="I80" s="493"/>
      <c r="J80" s="73">
        <v>5119.8999999999996</v>
      </c>
      <c r="K80" s="73">
        <v>5119.8999999999996</v>
      </c>
      <c r="L80" s="73">
        <v>5119.8999999999996</v>
      </c>
      <c r="M80" s="73">
        <v>5119.8999999999996</v>
      </c>
    </row>
    <row r="81" spans="1:17" s="2" customFormat="1" ht="13.5">
      <c r="A81" s="22"/>
      <c r="B81" s="58"/>
      <c r="C81" s="58"/>
      <c r="D81" s="250"/>
      <c r="E81" s="30"/>
      <c r="F81" s="493" t="s">
        <v>102</v>
      </c>
      <c r="G81" s="493"/>
      <c r="H81" s="493"/>
      <c r="I81" s="493"/>
      <c r="J81" s="493"/>
      <c r="K81" s="493"/>
      <c r="L81" s="493"/>
      <c r="M81" s="493"/>
    </row>
    <row r="82" spans="1:17" s="2" customFormat="1" ht="13.5">
      <c r="A82" s="22"/>
      <c r="B82" s="58"/>
      <c r="C82" s="58"/>
      <c r="D82" s="250"/>
      <c r="E82" s="30"/>
      <c r="F82" s="30"/>
      <c r="G82" s="493" t="s">
        <v>552</v>
      </c>
      <c r="H82" s="493"/>
      <c r="I82" s="493"/>
      <c r="J82" s="493"/>
      <c r="K82" s="493"/>
      <c r="L82" s="493"/>
      <c r="M82" s="493"/>
    </row>
    <row r="83" spans="1:17" s="2" customFormat="1" ht="13.5">
      <c r="A83" s="22"/>
      <c r="B83" s="58"/>
      <c r="C83" s="58"/>
      <c r="D83" s="250"/>
      <c r="E83" s="30"/>
      <c r="F83" s="30"/>
      <c r="G83" s="30"/>
      <c r="H83" s="493" t="s">
        <v>553</v>
      </c>
      <c r="I83" s="493"/>
      <c r="J83" s="493"/>
      <c r="K83" s="493"/>
      <c r="L83" s="493"/>
      <c r="M83" s="493"/>
    </row>
    <row r="84" spans="1:17" s="2" customFormat="1" ht="13.5">
      <c r="A84" s="22"/>
      <c r="B84" s="58"/>
      <c r="C84" s="58"/>
      <c r="D84" s="249" t="s">
        <v>588</v>
      </c>
      <c r="E84" s="493" t="s">
        <v>589</v>
      </c>
      <c r="F84" s="493"/>
      <c r="G84" s="493"/>
      <c r="H84" s="493"/>
      <c r="I84" s="493"/>
      <c r="J84" s="73">
        <v>29371.5</v>
      </c>
      <c r="K84" s="73">
        <v>29371.5</v>
      </c>
      <c r="L84" s="73">
        <v>29371.5</v>
      </c>
      <c r="M84" s="73">
        <v>29371.5</v>
      </c>
    </row>
    <row r="85" spans="1:17" s="2" customFormat="1" ht="13.5">
      <c r="A85" s="22"/>
      <c r="B85" s="58"/>
      <c r="C85" s="58"/>
      <c r="D85" s="250"/>
      <c r="E85" s="97"/>
      <c r="F85" s="493" t="s">
        <v>590</v>
      </c>
      <c r="G85" s="493"/>
      <c r="H85" s="493"/>
      <c r="I85" s="493"/>
      <c r="J85" s="493"/>
      <c r="K85" s="493"/>
      <c r="L85" s="493"/>
      <c r="M85" s="493"/>
    </row>
    <row r="86" spans="1:17" s="2" customFormat="1" ht="13.5">
      <c r="A86" s="22"/>
      <c r="B86" s="58"/>
      <c r="C86" s="58"/>
      <c r="D86" s="250"/>
      <c r="E86" s="97"/>
      <c r="F86" s="97"/>
      <c r="G86" s="493" t="s">
        <v>428</v>
      </c>
      <c r="H86" s="493"/>
      <c r="I86" s="493"/>
      <c r="J86" s="493"/>
      <c r="K86" s="493"/>
      <c r="L86" s="493"/>
      <c r="M86" s="493"/>
    </row>
    <row r="87" spans="1:17" s="2" customFormat="1" ht="13.5">
      <c r="A87" s="22"/>
      <c r="B87" s="58"/>
      <c r="C87" s="58"/>
      <c r="D87" s="250"/>
      <c r="E87" s="97"/>
      <c r="F87" s="97"/>
      <c r="G87" s="97"/>
      <c r="H87" s="493" t="s">
        <v>591</v>
      </c>
      <c r="I87" s="493"/>
      <c r="J87" s="493"/>
      <c r="K87" s="493"/>
      <c r="L87" s="493"/>
      <c r="M87" s="493"/>
    </row>
    <row r="88" spans="1:17" s="33" customFormat="1" ht="16.5" customHeight="1">
      <c r="A88" s="498" t="s">
        <v>419</v>
      </c>
      <c r="B88" s="499"/>
      <c r="C88" s="499"/>
      <c r="D88" s="499"/>
      <c r="E88" s="499"/>
      <c r="F88" s="499"/>
      <c r="G88" s="499"/>
      <c r="H88" s="499"/>
      <c r="I88" s="500"/>
      <c r="J88" s="183">
        <f t="shared" ref="J88:L89" si="11">J89</f>
        <v>298200</v>
      </c>
      <c r="K88" s="183">
        <f t="shared" si="11"/>
        <v>298200</v>
      </c>
      <c r="L88" s="183">
        <f t="shared" si="11"/>
        <v>298200</v>
      </c>
      <c r="M88" s="183">
        <f>M89</f>
        <v>298200</v>
      </c>
    </row>
    <row r="89" spans="1:17" s="24" customFormat="1" ht="13.5">
      <c r="A89" s="58"/>
      <c r="B89" s="67">
        <v>1016</v>
      </c>
      <c r="C89" s="501" t="s">
        <v>420</v>
      </c>
      <c r="D89" s="501"/>
      <c r="E89" s="501"/>
      <c r="F89" s="501"/>
      <c r="G89" s="501"/>
      <c r="H89" s="501"/>
      <c r="I89" s="501"/>
      <c r="J89" s="172">
        <f t="shared" si="11"/>
        <v>298200</v>
      </c>
      <c r="K89" s="172">
        <f t="shared" si="11"/>
        <v>298200</v>
      </c>
      <c r="L89" s="172">
        <f t="shared" si="11"/>
        <v>298200</v>
      </c>
      <c r="M89" s="172">
        <f>M90</f>
        <v>298200</v>
      </c>
    </row>
    <row r="90" spans="1:17" s="24" customFormat="1" ht="13.5">
      <c r="A90" s="58"/>
      <c r="B90" s="67"/>
      <c r="C90" s="67"/>
      <c r="D90" s="315" t="s">
        <v>421</v>
      </c>
      <c r="E90" s="493" t="s">
        <v>422</v>
      </c>
      <c r="F90" s="493"/>
      <c r="G90" s="493"/>
      <c r="H90" s="493"/>
      <c r="I90" s="493"/>
      <c r="J90" s="172">
        <v>298200</v>
      </c>
      <c r="K90" s="172">
        <v>298200</v>
      </c>
      <c r="L90" s="172">
        <v>298200</v>
      </c>
      <c r="M90" s="172">
        <v>298200</v>
      </c>
    </row>
    <row r="91" spans="1:17" s="24" customFormat="1" ht="13.5">
      <c r="A91" s="58"/>
      <c r="B91" s="67"/>
      <c r="C91" s="67"/>
      <c r="D91" s="315"/>
      <c r="E91" s="30"/>
      <c r="F91" s="514" t="s">
        <v>423</v>
      </c>
      <c r="G91" s="515"/>
      <c r="H91" s="515"/>
      <c r="I91" s="515"/>
      <c r="J91" s="515"/>
      <c r="K91" s="515"/>
      <c r="L91" s="515"/>
      <c r="M91" s="516"/>
    </row>
    <row r="92" spans="1:17" s="24" customFormat="1" ht="13.5">
      <c r="A92" s="58"/>
      <c r="B92" s="67"/>
      <c r="C92" s="67"/>
      <c r="D92" s="315"/>
      <c r="E92" s="30"/>
      <c r="F92" s="127"/>
      <c r="G92" s="514" t="s">
        <v>424</v>
      </c>
      <c r="H92" s="515"/>
      <c r="I92" s="515"/>
      <c r="J92" s="515"/>
      <c r="K92" s="515"/>
      <c r="L92" s="515"/>
      <c r="M92" s="516"/>
    </row>
    <row r="93" spans="1:17" s="24" customFormat="1" ht="13.5">
      <c r="A93" s="58"/>
      <c r="B93" s="67"/>
      <c r="C93" s="67"/>
      <c r="D93" s="315"/>
      <c r="E93" s="30"/>
      <c r="F93" s="127"/>
      <c r="G93" s="127"/>
      <c r="H93" s="514" t="s">
        <v>425</v>
      </c>
      <c r="I93" s="515"/>
      <c r="J93" s="515"/>
      <c r="K93" s="515"/>
      <c r="L93" s="515"/>
      <c r="M93" s="516"/>
    </row>
    <row r="94" spans="1:17" s="24" customFormat="1" ht="54">
      <c r="A94" s="58"/>
      <c r="B94" s="67"/>
      <c r="C94" s="67"/>
      <c r="D94" s="315"/>
      <c r="E94" s="30"/>
      <c r="F94" s="30"/>
      <c r="G94" s="30"/>
      <c r="H94" s="30"/>
      <c r="I94" s="30" t="s">
        <v>426</v>
      </c>
      <c r="J94" s="165"/>
      <c r="K94" s="165">
        <v>2</v>
      </c>
      <c r="L94" s="165"/>
      <c r="M94" s="165">
        <v>2</v>
      </c>
    </row>
    <row r="95" spans="1:17" s="33" customFormat="1" ht="16.5" customHeight="1">
      <c r="A95" s="498" t="s">
        <v>823</v>
      </c>
      <c r="B95" s="499"/>
      <c r="C95" s="499"/>
      <c r="D95" s="499"/>
      <c r="E95" s="499"/>
      <c r="F95" s="499"/>
      <c r="G95" s="499"/>
      <c r="H95" s="499"/>
      <c r="I95" s="500"/>
      <c r="J95" s="183" t="e">
        <f>J96+J102+J113+#REF!</f>
        <v>#REF!</v>
      </c>
      <c r="K95" s="183">
        <f>K96+K102+K113</f>
        <v>19733</v>
      </c>
      <c r="L95" s="183">
        <f t="shared" ref="L95:M95" si="12">L96+L102+L113</f>
        <v>19733</v>
      </c>
      <c r="M95" s="183">
        <f t="shared" si="12"/>
        <v>19733</v>
      </c>
    </row>
    <row r="96" spans="1:17" s="25" customFormat="1" ht="13.5">
      <c r="A96" s="494"/>
      <c r="B96" s="37">
        <v>1045</v>
      </c>
      <c r="C96" s="495" t="s">
        <v>357</v>
      </c>
      <c r="D96" s="495"/>
      <c r="E96" s="495"/>
      <c r="F96" s="495"/>
      <c r="G96" s="495"/>
      <c r="H96" s="495"/>
      <c r="I96" s="495"/>
      <c r="J96" s="133">
        <f>J97</f>
        <v>288.89999999999998</v>
      </c>
      <c r="K96" s="133">
        <f t="shared" ref="K96:M96" si="13">K97</f>
        <v>288.89999999999998</v>
      </c>
      <c r="L96" s="133">
        <f t="shared" si="13"/>
        <v>288.89999999999998</v>
      </c>
      <c r="M96" s="133">
        <f t="shared" si="13"/>
        <v>288.89999999999998</v>
      </c>
      <c r="N96" s="234"/>
      <c r="O96" s="234"/>
      <c r="P96" s="234"/>
      <c r="Q96" s="234"/>
    </row>
    <row r="97" spans="1:13" s="26" customFormat="1" ht="14.25">
      <c r="A97" s="494"/>
      <c r="B97" s="494"/>
      <c r="C97" s="494"/>
      <c r="D97" s="245" t="s">
        <v>134</v>
      </c>
      <c r="E97" s="495" t="s">
        <v>135</v>
      </c>
      <c r="F97" s="495"/>
      <c r="G97" s="495"/>
      <c r="H97" s="495"/>
      <c r="I97" s="495"/>
      <c r="J97" s="134">
        <v>288.89999999999998</v>
      </c>
      <c r="K97" s="134">
        <v>288.89999999999998</v>
      </c>
      <c r="L97" s="134">
        <v>288.89999999999998</v>
      </c>
      <c r="M97" s="134">
        <v>288.89999999999998</v>
      </c>
    </row>
    <row r="98" spans="1:13" s="25" customFormat="1" ht="13.5">
      <c r="A98" s="494"/>
      <c r="B98" s="494"/>
      <c r="C98" s="494"/>
      <c r="D98" s="494"/>
      <c r="E98" s="494"/>
      <c r="F98" s="495" t="s">
        <v>427</v>
      </c>
      <c r="G98" s="495"/>
      <c r="H98" s="495"/>
      <c r="I98" s="495"/>
      <c r="J98" s="495"/>
      <c r="K98" s="495"/>
      <c r="L98" s="495"/>
      <c r="M98" s="495"/>
    </row>
    <row r="99" spans="1:13" s="25" customFormat="1" ht="13.5">
      <c r="A99" s="494"/>
      <c r="B99" s="494"/>
      <c r="C99" s="494"/>
      <c r="D99" s="494"/>
      <c r="E99" s="494"/>
      <c r="F99" s="494"/>
      <c r="G99" s="495" t="s">
        <v>428</v>
      </c>
      <c r="H99" s="495"/>
      <c r="I99" s="495"/>
      <c r="J99" s="495"/>
      <c r="K99" s="495"/>
      <c r="L99" s="495"/>
      <c r="M99" s="495"/>
    </row>
    <row r="100" spans="1:13" s="25" customFormat="1" ht="13.5">
      <c r="A100" s="494"/>
      <c r="B100" s="494"/>
      <c r="C100" s="494"/>
      <c r="D100" s="494"/>
      <c r="E100" s="494"/>
      <c r="F100" s="494"/>
      <c r="G100" s="37"/>
      <c r="H100" s="495" t="s">
        <v>429</v>
      </c>
      <c r="I100" s="495"/>
      <c r="J100" s="495"/>
      <c r="K100" s="495"/>
      <c r="L100" s="495"/>
      <c r="M100" s="495"/>
    </row>
    <row r="101" spans="1:13" s="25" customFormat="1" ht="13.5">
      <c r="A101" s="494"/>
      <c r="B101" s="29"/>
      <c r="C101" s="29"/>
      <c r="D101" s="29"/>
      <c r="E101" s="29"/>
      <c r="F101" s="29"/>
      <c r="G101" s="29"/>
      <c r="H101" s="29"/>
      <c r="I101" s="29"/>
      <c r="J101" s="184"/>
      <c r="K101" s="184"/>
      <c r="L101" s="184"/>
      <c r="M101" s="184"/>
    </row>
    <row r="102" spans="1:13" s="27" customFormat="1" ht="13.5">
      <c r="A102" s="494"/>
      <c r="B102" s="68">
        <v>1075</v>
      </c>
      <c r="C102" s="496" t="s">
        <v>358</v>
      </c>
      <c r="D102" s="496"/>
      <c r="E102" s="496"/>
      <c r="F102" s="496"/>
      <c r="G102" s="496"/>
      <c r="H102" s="496"/>
      <c r="I102" s="496"/>
      <c r="J102" s="133">
        <f>J103+J107</f>
        <v>11151.300000000001</v>
      </c>
      <c r="K102" s="133">
        <f t="shared" ref="K102:M102" si="14">K103+K107</f>
        <v>15535.300000000001</v>
      </c>
      <c r="L102" s="133">
        <f t="shared" si="14"/>
        <v>15535.300000000001</v>
      </c>
      <c r="M102" s="133">
        <f t="shared" si="14"/>
        <v>15535.300000000001</v>
      </c>
    </row>
    <row r="103" spans="1:13" s="28" customFormat="1" ht="14.25">
      <c r="A103" s="494"/>
      <c r="B103" s="497"/>
      <c r="C103" s="497"/>
      <c r="D103" s="247" t="s">
        <v>141</v>
      </c>
      <c r="E103" s="496" t="s">
        <v>142</v>
      </c>
      <c r="F103" s="496"/>
      <c r="G103" s="496"/>
      <c r="H103" s="496"/>
      <c r="I103" s="496"/>
      <c r="J103" s="134">
        <v>10087.6</v>
      </c>
      <c r="K103" s="134">
        <v>14471.6</v>
      </c>
      <c r="L103" s="134">
        <v>14471.6</v>
      </c>
      <c r="M103" s="134">
        <v>14471.6</v>
      </c>
    </row>
    <row r="104" spans="1:13" s="27" customFormat="1" ht="13.5">
      <c r="A104" s="494"/>
      <c r="B104" s="497"/>
      <c r="C104" s="497"/>
      <c r="D104" s="497"/>
      <c r="E104" s="497"/>
      <c r="F104" s="496" t="s">
        <v>430</v>
      </c>
      <c r="G104" s="496"/>
      <c r="H104" s="496"/>
      <c r="I104" s="496"/>
      <c r="J104" s="496"/>
      <c r="K104" s="496"/>
      <c r="L104" s="496"/>
      <c r="M104" s="496"/>
    </row>
    <row r="105" spans="1:13" s="27" customFormat="1" ht="13.5">
      <c r="A105" s="494"/>
      <c r="B105" s="497"/>
      <c r="C105" s="497"/>
      <c r="D105" s="497"/>
      <c r="E105" s="497"/>
      <c r="F105" s="497"/>
      <c r="G105" s="496" t="s">
        <v>431</v>
      </c>
      <c r="H105" s="496"/>
      <c r="I105" s="496"/>
      <c r="J105" s="496"/>
      <c r="K105" s="496"/>
      <c r="L105" s="496"/>
      <c r="M105" s="496"/>
    </row>
    <row r="106" spans="1:13" s="27" customFormat="1" ht="13.5">
      <c r="A106" s="494"/>
      <c r="B106" s="497"/>
      <c r="C106" s="497"/>
      <c r="D106" s="497"/>
      <c r="E106" s="497"/>
      <c r="F106" s="497"/>
      <c r="G106" s="68"/>
      <c r="H106" s="496" t="s">
        <v>432</v>
      </c>
      <c r="I106" s="496"/>
      <c r="J106" s="496"/>
      <c r="K106" s="496"/>
      <c r="L106" s="496"/>
      <c r="M106" s="496"/>
    </row>
    <row r="107" spans="1:13" s="28" customFormat="1" ht="14.25">
      <c r="A107" s="494"/>
      <c r="B107" s="497"/>
      <c r="C107" s="497"/>
      <c r="D107" s="247" t="s">
        <v>144</v>
      </c>
      <c r="E107" s="496" t="s">
        <v>145</v>
      </c>
      <c r="F107" s="496"/>
      <c r="G107" s="496"/>
      <c r="H107" s="496"/>
      <c r="I107" s="496"/>
      <c r="J107" s="134">
        <v>1063.7</v>
      </c>
      <c r="K107" s="134">
        <v>1063.7</v>
      </c>
      <c r="L107" s="134">
        <v>1063.7</v>
      </c>
      <c r="M107" s="134">
        <v>1063.7</v>
      </c>
    </row>
    <row r="108" spans="1:13" s="27" customFormat="1" ht="13.5">
      <c r="A108" s="494"/>
      <c r="B108" s="497"/>
      <c r="C108" s="497"/>
      <c r="D108" s="497"/>
      <c r="E108" s="497"/>
      <c r="F108" s="496" t="s">
        <v>433</v>
      </c>
      <c r="G108" s="496"/>
      <c r="H108" s="496"/>
      <c r="I108" s="496"/>
      <c r="J108" s="496"/>
      <c r="K108" s="496"/>
      <c r="L108" s="496"/>
      <c r="M108" s="496"/>
    </row>
    <row r="109" spans="1:13" s="27" customFormat="1" ht="13.5">
      <c r="A109" s="494"/>
      <c r="B109" s="497"/>
      <c r="C109" s="497"/>
      <c r="D109" s="497"/>
      <c r="E109" s="497"/>
      <c r="F109" s="497"/>
      <c r="G109" s="496" t="s">
        <v>428</v>
      </c>
      <c r="H109" s="496"/>
      <c r="I109" s="496"/>
      <c r="J109" s="496"/>
      <c r="K109" s="496"/>
      <c r="L109" s="496"/>
      <c r="M109" s="496"/>
    </row>
    <row r="110" spans="1:13" s="27" customFormat="1" ht="13.5">
      <c r="A110" s="494"/>
      <c r="B110" s="497"/>
      <c r="C110" s="497"/>
      <c r="D110" s="497"/>
      <c r="E110" s="497"/>
      <c r="F110" s="497"/>
      <c r="G110" s="497"/>
      <c r="H110" s="496" t="s">
        <v>434</v>
      </c>
      <c r="I110" s="496"/>
      <c r="J110" s="496"/>
      <c r="K110" s="496"/>
      <c r="L110" s="496"/>
      <c r="M110" s="496"/>
    </row>
    <row r="111" spans="1:13" s="25" customFormat="1" ht="40.5">
      <c r="A111" s="494"/>
      <c r="B111" s="497"/>
      <c r="C111" s="497"/>
      <c r="D111" s="497"/>
      <c r="E111" s="497"/>
      <c r="F111" s="497"/>
      <c r="G111" s="497"/>
      <c r="H111" s="37"/>
      <c r="I111" s="29" t="s">
        <v>435</v>
      </c>
      <c r="J111" s="184"/>
      <c r="K111" s="185">
        <v>2</v>
      </c>
      <c r="L111" s="184" t="s">
        <v>436</v>
      </c>
      <c r="M111" s="185">
        <v>2</v>
      </c>
    </row>
    <row r="112" spans="1:13" s="25" customFormat="1" ht="13.5">
      <c r="A112" s="494"/>
      <c r="B112" s="29"/>
      <c r="C112" s="29"/>
      <c r="D112" s="29"/>
      <c r="E112" s="29"/>
      <c r="F112" s="29"/>
      <c r="G112" s="29"/>
      <c r="H112" s="29"/>
      <c r="I112" s="29"/>
      <c r="J112" s="184"/>
      <c r="K112" s="184"/>
      <c r="L112" s="184"/>
      <c r="M112" s="184"/>
    </row>
    <row r="113" spans="1:16" s="25" customFormat="1" ht="13.5">
      <c r="A113" s="494"/>
      <c r="B113" s="37">
        <v>1168</v>
      </c>
      <c r="C113" s="495" t="s">
        <v>359</v>
      </c>
      <c r="D113" s="495"/>
      <c r="E113" s="495"/>
      <c r="F113" s="495"/>
      <c r="G113" s="495"/>
      <c r="H113" s="495"/>
      <c r="I113" s="495"/>
      <c r="J113" s="133">
        <f>J114</f>
        <v>3908.8</v>
      </c>
      <c r="K113" s="133">
        <f t="shared" ref="K113:M113" si="15">K114</f>
        <v>3908.8</v>
      </c>
      <c r="L113" s="133">
        <f t="shared" si="15"/>
        <v>3908.8</v>
      </c>
      <c r="M113" s="133">
        <f t="shared" si="15"/>
        <v>3908.8</v>
      </c>
    </row>
    <row r="114" spans="1:16" s="26" customFormat="1" ht="14.25">
      <c r="A114" s="494"/>
      <c r="B114" s="494"/>
      <c r="C114" s="494"/>
      <c r="D114" s="245" t="s">
        <v>437</v>
      </c>
      <c r="E114" s="495" t="s">
        <v>152</v>
      </c>
      <c r="F114" s="495"/>
      <c r="G114" s="495"/>
      <c r="H114" s="495"/>
      <c r="I114" s="495"/>
      <c r="J114" s="135">
        <v>3908.8</v>
      </c>
      <c r="K114" s="135">
        <v>3908.8</v>
      </c>
      <c r="L114" s="135">
        <v>3908.8</v>
      </c>
      <c r="M114" s="135">
        <v>3908.8</v>
      </c>
    </row>
    <row r="115" spans="1:16" s="25" customFormat="1" ht="13.5">
      <c r="A115" s="494"/>
      <c r="B115" s="494"/>
      <c r="C115" s="494"/>
      <c r="D115" s="494"/>
      <c r="E115" s="494"/>
      <c r="F115" s="495" t="s">
        <v>438</v>
      </c>
      <c r="G115" s="495"/>
      <c r="H115" s="495"/>
      <c r="I115" s="495"/>
      <c r="J115" s="495"/>
      <c r="K115" s="495"/>
      <c r="L115" s="495"/>
      <c r="M115" s="495"/>
    </row>
    <row r="116" spans="1:16" s="25" customFormat="1" ht="13.5">
      <c r="A116" s="494"/>
      <c r="B116" s="494"/>
      <c r="C116" s="494"/>
      <c r="D116" s="494"/>
      <c r="E116" s="494"/>
      <c r="F116" s="494"/>
      <c r="G116" s="495" t="s">
        <v>428</v>
      </c>
      <c r="H116" s="495"/>
      <c r="I116" s="495"/>
      <c r="J116" s="495"/>
      <c r="K116" s="495"/>
      <c r="L116" s="495"/>
      <c r="M116" s="495"/>
    </row>
    <row r="117" spans="1:16" s="25" customFormat="1" ht="13.5">
      <c r="A117" s="494"/>
      <c r="B117" s="494"/>
      <c r="C117" s="494"/>
      <c r="D117" s="494"/>
      <c r="E117" s="494"/>
      <c r="F117" s="494"/>
      <c r="G117" s="494"/>
      <c r="H117" s="495" t="s">
        <v>439</v>
      </c>
      <c r="I117" s="495"/>
      <c r="J117" s="495"/>
      <c r="K117" s="495"/>
      <c r="L117" s="495"/>
      <c r="M117" s="495"/>
    </row>
    <row r="118" spans="1:16" s="25" customFormat="1" ht="40.5">
      <c r="A118" s="494"/>
      <c r="B118" s="37"/>
      <c r="C118" s="494"/>
      <c r="D118" s="494"/>
      <c r="E118" s="494"/>
      <c r="F118" s="494"/>
      <c r="G118" s="494"/>
      <c r="H118" s="37"/>
      <c r="I118" s="29" t="s">
        <v>440</v>
      </c>
      <c r="J118" s="184"/>
      <c r="K118" s="185">
        <v>1</v>
      </c>
      <c r="L118" s="184" t="s">
        <v>436</v>
      </c>
      <c r="M118" s="185">
        <v>1</v>
      </c>
    </row>
    <row r="119" spans="1:16" s="25" customFormat="1" ht="13.5">
      <c r="A119" s="494"/>
      <c r="B119" s="29"/>
      <c r="C119" s="29"/>
      <c r="D119" s="29"/>
      <c r="E119" s="29"/>
      <c r="F119" s="29"/>
      <c r="G119" s="29"/>
      <c r="H119" s="29"/>
      <c r="I119" s="29"/>
      <c r="J119" s="184"/>
      <c r="K119" s="184"/>
      <c r="L119" s="184"/>
      <c r="M119" s="184"/>
    </row>
    <row r="120" spans="1:16" s="33" customFormat="1" ht="16.5" customHeight="1">
      <c r="A120" s="498" t="s">
        <v>441</v>
      </c>
      <c r="B120" s="499"/>
      <c r="C120" s="499"/>
      <c r="D120" s="499"/>
      <c r="E120" s="499"/>
      <c r="F120" s="499"/>
      <c r="G120" s="499"/>
      <c r="H120" s="499"/>
      <c r="I120" s="500"/>
      <c r="J120" s="183">
        <f>J121</f>
        <v>0</v>
      </c>
      <c r="K120" s="183">
        <f t="shared" ref="K120:M121" si="16">K121</f>
        <v>61122.400000000001</v>
      </c>
      <c r="L120" s="183">
        <f t="shared" si="16"/>
        <v>112354.7</v>
      </c>
      <c r="M120" s="183">
        <f t="shared" si="16"/>
        <v>192303.1</v>
      </c>
    </row>
    <row r="121" spans="1:16" s="22" customFormat="1" ht="13.5">
      <c r="A121" s="30"/>
      <c r="B121" s="30" t="s">
        <v>442</v>
      </c>
      <c r="C121" s="493" t="s">
        <v>443</v>
      </c>
      <c r="D121" s="493"/>
      <c r="E121" s="493"/>
      <c r="F121" s="493"/>
      <c r="G121" s="493"/>
      <c r="H121" s="493"/>
      <c r="I121" s="493"/>
      <c r="J121" s="130">
        <f>J122</f>
        <v>0</v>
      </c>
      <c r="K121" s="130">
        <f t="shared" si="16"/>
        <v>61122.400000000001</v>
      </c>
      <c r="L121" s="130">
        <f t="shared" si="16"/>
        <v>112354.7</v>
      </c>
      <c r="M121" s="130">
        <f t="shared" si="16"/>
        <v>192303.1</v>
      </c>
    </row>
    <row r="122" spans="1:16" s="22" customFormat="1" ht="13.5">
      <c r="A122" s="30"/>
      <c r="B122" s="30"/>
      <c r="C122" s="30"/>
      <c r="D122" s="250" t="s">
        <v>444</v>
      </c>
      <c r="E122" s="493" t="s">
        <v>198</v>
      </c>
      <c r="F122" s="493"/>
      <c r="G122" s="493"/>
      <c r="H122" s="493"/>
      <c r="I122" s="493"/>
      <c r="J122" s="186">
        <v>0</v>
      </c>
      <c r="K122" s="130">
        <v>61122.400000000001</v>
      </c>
      <c r="L122" s="130">
        <v>112354.7</v>
      </c>
      <c r="M122" s="130">
        <v>192303.1</v>
      </c>
    </row>
    <row r="123" spans="1:16" s="22" customFormat="1" ht="13.5">
      <c r="A123" s="30"/>
      <c r="B123" s="30"/>
      <c r="C123" s="30"/>
      <c r="D123" s="250"/>
      <c r="E123" s="30"/>
      <c r="F123" s="493" t="s">
        <v>445</v>
      </c>
      <c r="G123" s="493"/>
      <c r="H123" s="493"/>
      <c r="I123" s="493"/>
      <c r="J123" s="493"/>
      <c r="K123" s="493"/>
      <c r="L123" s="493"/>
      <c r="M123" s="493"/>
    </row>
    <row r="124" spans="1:16" s="22" customFormat="1" ht="13.5">
      <c r="A124" s="30"/>
      <c r="B124" s="30"/>
      <c r="C124" s="30"/>
      <c r="D124" s="250"/>
      <c r="E124" s="30"/>
      <c r="F124" s="30"/>
      <c r="G124" s="493" t="s">
        <v>387</v>
      </c>
      <c r="H124" s="493"/>
      <c r="I124" s="493"/>
      <c r="J124" s="493"/>
      <c r="K124" s="493"/>
      <c r="L124" s="493"/>
      <c r="M124" s="493"/>
    </row>
    <row r="125" spans="1:16" s="22" customFormat="1" ht="13.5">
      <c r="A125" s="30"/>
      <c r="B125" s="30"/>
      <c r="C125" s="30"/>
      <c r="D125" s="250"/>
      <c r="E125" s="30"/>
      <c r="F125" s="30"/>
      <c r="G125" s="30"/>
      <c r="H125" s="493" t="s">
        <v>446</v>
      </c>
      <c r="I125" s="493"/>
      <c r="J125" s="493"/>
      <c r="K125" s="493"/>
      <c r="L125" s="493"/>
      <c r="M125" s="493"/>
    </row>
    <row r="126" spans="1:16" s="33" customFormat="1" ht="16.5" customHeight="1">
      <c r="A126" s="498" t="s">
        <v>448</v>
      </c>
      <c r="B126" s="499"/>
      <c r="C126" s="499"/>
      <c r="D126" s="499"/>
      <c r="E126" s="499"/>
      <c r="F126" s="499"/>
      <c r="G126" s="499"/>
      <c r="H126" s="499"/>
      <c r="I126" s="500"/>
      <c r="J126" s="183">
        <f>J127</f>
        <v>0</v>
      </c>
      <c r="K126" s="183">
        <f t="shared" ref="K126:M127" si="17">K127</f>
        <v>0</v>
      </c>
      <c r="L126" s="183">
        <f t="shared" si="17"/>
        <v>242614.6</v>
      </c>
      <c r="M126" s="183">
        <f t="shared" si="17"/>
        <v>606536.4</v>
      </c>
    </row>
    <row r="127" spans="1:16" s="31" customFormat="1" ht="16.5">
      <c r="A127" s="30"/>
      <c r="B127" s="30" t="s">
        <v>449</v>
      </c>
      <c r="C127" s="493" t="s">
        <v>450</v>
      </c>
      <c r="D127" s="493"/>
      <c r="E127" s="493"/>
      <c r="F127" s="493"/>
      <c r="G127" s="493"/>
      <c r="H127" s="493"/>
      <c r="I127" s="493"/>
      <c r="J127" s="176">
        <f>J128</f>
        <v>0</v>
      </c>
      <c r="K127" s="176">
        <f t="shared" si="17"/>
        <v>0</v>
      </c>
      <c r="L127" s="176">
        <f t="shared" si="17"/>
        <v>242614.6</v>
      </c>
      <c r="M127" s="176">
        <f t="shared" si="17"/>
        <v>606536.4</v>
      </c>
      <c r="N127" s="32"/>
      <c r="O127" s="32"/>
      <c r="P127" s="32"/>
    </row>
    <row r="128" spans="1:16" s="31" customFormat="1" ht="16.5">
      <c r="A128" s="507"/>
      <c r="B128" s="507"/>
      <c r="C128" s="507"/>
      <c r="D128" s="250" t="s">
        <v>451</v>
      </c>
      <c r="E128" s="493" t="s">
        <v>190</v>
      </c>
      <c r="F128" s="493"/>
      <c r="G128" s="493"/>
      <c r="H128" s="493"/>
      <c r="I128" s="493"/>
      <c r="J128" s="176">
        <v>0</v>
      </c>
      <c r="K128" s="176">
        <v>0</v>
      </c>
      <c r="L128" s="176">
        <v>242614.6</v>
      </c>
      <c r="M128" s="176">
        <v>606536.4</v>
      </c>
    </row>
    <row r="129" spans="1:13" s="31" customFormat="1" ht="16.5">
      <c r="A129" s="507"/>
      <c r="B129" s="507"/>
      <c r="C129" s="507"/>
      <c r="D129" s="507"/>
      <c r="E129" s="507"/>
      <c r="F129" s="493" t="s">
        <v>452</v>
      </c>
      <c r="G129" s="493"/>
      <c r="H129" s="493"/>
      <c r="I129" s="493"/>
      <c r="J129" s="493"/>
      <c r="K129" s="493"/>
      <c r="L129" s="493"/>
      <c r="M129" s="493"/>
    </row>
    <row r="130" spans="1:13" s="31" customFormat="1" ht="16.5">
      <c r="A130" s="507"/>
      <c r="B130" s="507"/>
      <c r="C130" s="507"/>
      <c r="D130" s="507"/>
      <c r="E130" s="507"/>
      <c r="F130" s="507"/>
      <c r="G130" s="493" t="s">
        <v>387</v>
      </c>
      <c r="H130" s="493"/>
      <c r="I130" s="493"/>
      <c r="J130" s="493"/>
      <c r="K130" s="493"/>
      <c r="L130" s="493"/>
      <c r="M130" s="493"/>
    </row>
    <row r="131" spans="1:13" s="31" customFormat="1" ht="16.5">
      <c r="A131" s="507"/>
      <c r="B131" s="507"/>
      <c r="C131" s="507"/>
      <c r="D131" s="507"/>
      <c r="E131" s="507"/>
      <c r="F131" s="507"/>
      <c r="G131" s="507"/>
      <c r="H131" s="493" t="s">
        <v>453</v>
      </c>
      <c r="I131" s="493"/>
      <c r="J131" s="493"/>
      <c r="K131" s="493"/>
      <c r="L131" s="493"/>
      <c r="M131" s="493"/>
    </row>
    <row r="132" spans="1:13" s="31" customFormat="1" ht="40.5">
      <c r="A132" s="507"/>
      <c r="B132" s="507"/>
      <c r="C132" s="507"/>
      <c r="D132" s="507"/>
      <c r="E132" s="507"/>
      <c r="F132" s="507"/>
      <c r="G132" s="507"/>
      <c r="H132" s="507"/>
      <c r="I132" s="30" t="s">
        <v>454</v>
      </c>
      <c r="J132" s="89"/>
      <c r="K132" s="162"/>
      <c r="L132" s="162"/>
      <c r="M132" s="187">
        <v>560.20000000000005</v>
      </c>
    </row>
    <row r="133" spans="1:13" s="33" customFormat="1" ht="16.5" customHeight="1">
      <c r="A133" s="498" t="s">
        <v>455</v>
      </c>
      <c r="B133" s="499"/>
      <c r="C133" s="499"/>
      <c r="D133" s="499"/>
      <c r="E133" s="499"/>
      <c r="F133" s="499"/>
      <c r="G133" s="499"/>
      <c r="H133" s="499"/>
      <c r="I133" s="500"/>
      <c r="J133" s="183">
        <f>J135</f>
        <v>6761.1</v>
      </c>
      <c r="K133" s="183">
        <f t="shared" ref="K133:M133" si="18">K135</f>
        <v>160691.00000000003</v>
      </c>
      <c r="L133" s="183">
        <f t="shared" si="18"/>
        <v>160691.00000000003</v>
      </c>
      <c r="M133" s="183">
        <f t="shared" si="18"/>
        <v>160691.00000000003</v>
      </c>
    </row>
    <row r="134" spans="1:13" s="25" customFormat="1" ht="13.5">
      <c r="A134" s="513" t="s">
        <v>456</v>
      </c>
      <c r="B134" s="513"/>
      <c r="C134" s="513"/>
      <c r="D134" s="513"/>
      <c r="E134" s="513"/>
      <c r="F134" s="513"/>
      <c r="G134" s="513"/>
      <c r="H134" s="513"/>
      <c r="I134" s="513"/>
      <c r="J134" s="163"/>
      <c r="K134" s="163"/>
      <c r="L134" s="163"/>
      <c r="M134" s="163"/>
    </row>
    <row r="135" spans="1:13" s="25" customFormat="1" ht="13.5">
      <c r="A135" s="59"/>
      <c r="B135" s="59" t="s">
        <v>457</v>
      </c>
      <c r="C135" s="512" t="s">
        <v>458</v>
      </c>
      <c r="D135" s="512"/>
      <c r="E135" s="512"/>
      <c r="F135" s="512"/>
      <c r="G135" s="512"/>
      <c r="H135" s="512"/>
      <c r="I135" s="512"/>
      <c r="J135" s="163">
        <f>J136</f>
        <v>6761.1</v>
      </c>
      <c r="K135" s="163">
        <f t="shared" ref="K135:M135" si="19">K136</f>
        <v>160691.00000000003</v>
      </c>
      <c r="L135" s="163">
        <f t="shared" si="19"/>
        <v>160691.00000000003</v>
      </c>
      <c r="M135" s="163">
        <f t="shared" si="19"/>
        <v>160691.00000000003</v>
      </c>
    </row>
    <row r="136" spans="1:13" s="25" customFormat="1" ht="13.5">
      <c r="A136" s="59"/>
      <c r="B136" s="59"/>
      <c r="C136" s="59"/>
      <c r="D136" s="251" t="s">
        <v>459</v>
      </c>
      <c r="E136" s="512" t="s">
        <v>110</v>
      </c>
      <c r="F136" s="512"/>
      <c r="G136" s="512"/>
      <c r="H136" s="512"/>
      <c r="I136" s="512"/>
      <c r="J136" s="164">
        <v>6761.1</v>
      </c>
      <c r="K136" s="164">
        <v>160691.00000000003</v>
      </c>
      <c r="L136" s="164">
        <v>160691.00000000003</v>
      </c>
      <c r="M136" s="164">
        <v>160691.00000000003</v>
      </c>
    </row>
    <row r="137" spans="1:13" s="25" customFormat="1" ht="13.5">
      <c r="A137" s="59"/>
      <c r="B137" s="59"/>
      <c r="C137" s="59"/>
      <c r="D137" s="251"/>
      <c r="E137" s="59"/>
      <c r="F137" s="512" t="s">
        <v>460</v>
      </c>
      <c r="G137" s="512"/>
      <c r="H137" s="512"/>
      <c r="I137" s="512"/>
      <c r="J137" s="512"/>
      <c r="K137" s="512"/>
      <c r="L137" s="512"/>
      <c r="M137" s="512"/>
    </row>
    <row r="138" spans="1:13" ht="13.5">
      <c r="A138" s="59"/>
      <c r="B138" s="59"/>
      <c r="C138" s="59"/>
      <c r="D138" s="251"/>
      <c r="E138" s="59"/>
      <c r="F138" s="59"/>
      <c r="G138" s="512" t="s">
        <v>387</v>
      </c>
      <c r="H138" s="512"/>
      <c r="I138" s="512"/>
      <c r="J138" s="512"/>
      <c r="K138" s="512"/>
      <c r="L138" s="512"/>
      <c r="M138" s="512"/>
    </row>
    <row r="139" spans="1:13" ht="13.5">
      <c r="A139" s="59"/>
      <c r="B139" s="59"/>
      <c r="C139" s="59"/>
      <c r="D139" s="251"/>
      <c r="E139" s="59"/>
      <c r="F139" s="59"/>
      <c r="G139" s="59"/>
      <c r="H139" s="512" t="s">
        <v>461</v>
      </c>
      <c r="I139" s="512"/>
      <c r="J139" s="512"/>
      <c r="K139" s="512"/>
      <c r="L139" s="512"/>
      <c r="M139" s="512"/>
    </row>
    <row r="140" spans="1:13" ht="27">
      <c r="A140" s="59"/>
      <c r="B140" s="59"/>
      <c r="C140" s="59"/>
      <c r="D140" s="251"/>
      <c r="E140" s="59"/>
      <c r="F140" s="59"/>
      <c r="G140" s="59"/>
      <c r="H140" s="59"/>
      <c r="I140" s="59" t="s">
        <v>462</v>
      </c>
      <c r="J140" s="60" t="s">
        <v>436</v>
      </c>
      <c r="K140" s="60">
        <v>2</v>
      </c>
      <c r="L140" s="60" t="s">
        <v>436</v>
      </c>
      <c r="M140" s="60">
        <v>2</v>
      </c>
    </row>
    <row r="141" spans="1:13" ht="27">
      <c r="A141" s="59"/>
      <c r="B141" s="59"/>
      <c r="C141" s="59"/>
      <c r="D141" s="251"/>
      <c r="E141" s="59"/>
      <c r="F141" s="59"/>
      <c r="G141" s="59"/>
      <c r="H141" s="59"/>
      <c r="I141" s="59" t="s">
        <v>463</v>
      </c>
      <c r="J141" s="60" t="s">
        <v>436</v>
      </c>
      <c r="K141" s="60">
        <v>2</v>
      </c>
      <c r="L141" s="60" t="s">
        <v>436</v>
      </c>
      <c r="M141" s="60">
        <v>2</v>
      </c>
    </row>
    <row r="142" spans="1:13" ht="40.5">
      <c r="A142" s="59"/>
      <c r="B142" s="59"/>
      <c r="C142" s="59"/>
      <c r="D142" s="251"/>
      <c r="E142" s="59"/>
      <c r="F142" s="59"/>
      <c r="G142" s="59"/>
      <c r="H142" s="59"/>
      <c r="I142" s="59" t="s">
        <v>464</v>
      </c>
      <c r="J142" s="60" t="s">
        <v>436</v>
      </c>
      <c r="K142" s="60">
        <v>2</v>
      </c>
      <c r="L142" s="60" t="s">
        <v>436</v>
      </c>
      <c r="M142" s="60">
        <v>2</v>
      </c>
    </row>
    <row r="143" spans="1:13" ht="40.5">
      <c r="A143" s="61"/>
      <c r="B143" s="61"/>
      <c r="C143" s="61"/>
      <c r="D143" s="61"/>
      <c r="E143" s="61"/>
      <c r="F143" s="61"/>
      <c r="G143" s="61"/>
      <c r="H143" s="61"/>
      <c r="I143" s="59" t="s">
        <v>465</v>
      </c>
      <c r="J143" s="165" t="s">
        <v>436</v>
      </c>
      <c r="K143" s="165">
        <v>2</v>
      </c>
      <c r="L143" s="165" t="s">
        <v>436</v>
      </c>
      <c r="M143" s="165">
        <v>2</v>
      </c>
    </row>
    <row r="144" spans="1:13" s="33" customFormat="1" ht="16.5" customHeight="1">
      <c r="A144" s="498" t="s">
        <v>466</v>
      </c>
      <c r="B144" s="499"/>
      <c r="C144" s="499"/>
      <c r="D144" s="499"/>
      <c r="E144" s="499"/>
      <c r="F144" s="499"/>
      <c r="G144" s="499"/>
      <c r="H144" s="499"/>
      <c r="I144" s="500"/>
      <c r="J144" s="183">
        <f>J145+J154</f>
        <v>233380.25699999998</v>
      </c>
      <c r="K144" s="183">
        <f t="shared" ref="K144:M144" si="20">K145+K154</f>
        <v>233380.25699999998</v>
      </c>
      <c r="L144" s="183">
        <f t="shared" si="20"/>
        <v>233380.25699999998</v>
      </c>
      <c r="M144" s="183">
        <f t="shared" si="20"/>
        <v>233380.25699999998</v>
      </c>
    </row>
    <row r="145" spans="1:13" s="33" customFormat="1" ht="16.5">
      <c r="A145" s="30"/>
      <c r="B145" s="30">
        <v>1098</v>
      </c>
      <c r="C145" s="493" t="s">
        <v>467</v>
      </c>
      <c r="D145" s="493"/>
      <c r="E145" s="493"/>
      <c r="F145" s="493"/>
      <c r="G145" s="493"/>
      <c r="H145" s="493"/>
      <c r="I145" s="493"/>
      <c r="J145" s="173">
        <f>J146</f>
        <v>163869</v>
      </c>
      <c r="K145" s="173">
        <f t="shared" ref="K145:M145" si="21">K146</f>
        <v>163869</v>
      </c>
      <c r="L145" s="173">
        <f t="shared" si="21"/>
        <v>163869</v>
      </c>
      <c r="M145" s="173">
        <f t="shared" si="21"/>
        <v>163869</v>
      </c>
    </row>
    <row r="146" spans="1:13" s="33" customFormat="1" ht="16.5">
      <c r="A146" s="30"/>
      <c r="B146" s="30"/>
      <c r="C146" s="30"/>
      <c r="D146" s="250" t="s">
        <v>468</v>
      </c>
      <c r="E146" s="493" t="s">
        <v>167</v>
      </c>
      <c r="F146" s="493"/>
      <c r="G146" s="493"/>
      <c r="H146" s="493"/>
      <c r="I146" s="493"/>
      <c r="J146" s="131">
        <v>163869</v>
      </c>
      <c r="K146" s="131">
        <v>163869</v>
      </c>
      <c r="L146" s="131">
        <v>163869</v>
      </c>
      <c r="M146" s="131">
        <v>163869</v>
      </c>
    </row>
    <row r="147" spans="1:13" s="33" customFormat="1" ht="16.5">
      <c r="A147" s="30"/>
      <c r="B147" s="30"/>
      <c r="C147" s="30"/>
      <c r="D147" s="250"/>
      <c r="E147" s="30"/>
      <c r="F147" s="30"/>
      <c r="G147" s="493" t="s">
        <v>431</v>
      </c>
      <c r="H147" s="493"/>
      <c r="I147" s="493"/>
      <c r="J147" s="493"/>
      <c r="K147" s="493"/>
      <c r="L147" s="493"/>
      <c r="M147" s="493"/>
    </row>
    <row r="148" spans="1:13" s="33" customFormat="1" ht="16.5">
      <c r="A148" s="30"/>
      <c r="B148" s="30"/>
      <c r="C148" s="30"/>
      <c r="D148" s="250"/>
      <c r="E148" s="30"/>
      <c r="F148" s="30"/>
      <c r="G148" s="30"/>
      <c r="H148" s="493" t="s">
        <v>469</v>
      </c>
      <c r="I148" s="493"/>
      <c r="J148" s="493"/>
      <c r="K148" s="493"/>
      <c r="L148" s="493"/>
      <c r="M148" s="493"/>
    </row>
    <row r="149" spans="1:13" s="33" customFormat="1" ht="27">
      <c r="A149" s="30"/>
      <c r="B149" s="30"/>
      <c r="C149" s="30"/>
      <c r="D149" s="250"/>
      <c r="E149" s="30"/>
      <c r="F149" s="30"/>
      <c r="G149" s="30"/>
      <c r="H149" s="30"/>
      <c r="I149" s="34" t="s">
        <v>470</v>
      </c>
      <c r="J149" s="89" t="s">
        <v>471</v>
      </c>
      <c r="K149" s="89" t="s">
        <v>471</v>
      </c>
      <c r="L149" s="89"/>
      <c r="M149" s="89" t="s">
        <v>471</v>
      </c>
    </row>
    <row r="150" spans="1:13" s="33" customFormat="1" ht="27">
      <c r="A150" s="30"/>
      <c r="B150" s="30"/>
      <c r="C150" s="30"/>
      <c r="D150" s="250"/>
      <c r="E150" s="30"/>
      <c r="F150" s="30"/>
      <c r="G150" s="30"/>
      <c r="H150" s="30"/>
      <c r="I150" s="34" t="s">
        <v>472</v>
      </c>
      <c r="J150" s="89" t="s">
        <v>473</v>
      </c>
      <c r="K150" s="89" t="s">
        <v>473</v>
      </c>
      <c r="L150" s="89"/>
      <c r="M150" s="89" t="s">
        <v>473</v>
      </c>
    </row>
    <row r="151" spans="1:13" s="33" customFormat="1" ht="81">
      <c r="A151" s="30"/>
      <c r="B151" s="30"/>
      <c r="C151" s="30"/>
      <c r="D151" s="250"/>
      <c r="E151" s="30"/>
      <c r="F151" s="30"/>
      <c r="G151" s="30"/>
      <c r="H151" s="30"/>
      <c r="I151" s="34" t="s">
        <v>474</v>
      </c>
      <c r="J151" s="89" t="s">
        <v>473</v>
      </c>
      <c r="K151" s="89" t="s">
        <v>473</v>
      </c>
      <c r="L151" s="89"/>
      <c r="M151" s="89" t="s">
        <v>473</v>
      </c>
    </row>
    <row r="152" spans="1:13" s="33" customFormat="1" ht="27">
      <c r="A152" s="30"/>
      <c r="B152" s="30"/>
      <c r="C152" s="30"/>
      <c r="D152" s="250"/>
      <c r="E152" s="30"/>
      <c r="F152" s="30"/>
      <c r="G152" s="30"/>
      <c r="H152" s="30"/>
      <c r="I152" s="34" t="s">
        <v>475</v>
      </c>
      <c r="J152" s="89" t="s">
        <v>476</v>
      </c>
      <c r="K152" s="89" t="s">
        <v>477</v>
      </c>
      <c r="L152" s="89"/>
      <c r="M152" s="89" t="s">
        <v>477</v>
      </c>
    </row>
    <row r="153" spans="1:13" s="33" customFormat="1" ht="27">
      <c r="A153" s="30"/>
      <c r="B153" s="30"/>
      <c r="C153" s="30"/>
      <c r="D153" s="250"/>
      <c r="E153" s="30"/>
      <c r="F153" s="30"/>
      <c r="G153" s="30"/>
      <c r="H153" s="30"/>
      <c r="I153" s="34" t="s">
        <v>478</v>
      </c>
      <c r="J153" s="89" t="s">
        <v>479</v>
      </c>
      <c r="K153" s="89" t="s">
        <v>480</v>
      </c>
      <c r="L153" s="89"/>
      <c r="M153" s="89" t="s">
        <v>480</v>
      </c>
    </row>
    <row r="154" spans="1:13" s="33" customFormat="1" ht="16.5">
      <c r="A154" s="30"/>
      <c r="B154" s="30">
        <v>1032</v>
      </c>
      <c r="C154" s="493" t="s">
        <v>481</v>
      </c>
      <c r="D154" s="493"/>
      <c r="E154" s="493"/>
      <c r="F154" s="493"/>
      <c r="G154" s="493"/>
      <c r="H154" s="493"/>
      <c r="I154" s="493"/>
      <c r="J154" s="173">
        <f>J155</f>
        <v>69511.256999999998</v>
      </c>
      <c r="K154" s="173">
        <f t="shared" ref="K154:M154" si="22">K155</f>
        <v>69511.256999999998</v>
      </c>
      <c r="L154" s="173">
        <f t="shared" si="22"/>
        <v>69511.256999999998</v>
      </c>
      <c r="M154" s="173">
        <f t="shared" si="22"/>
        <v>69511.256999999998</v>
      </c>
    </row>
    <row r="155" spans="1:13" s="36" customFormat="1" ht="13.5">
      <c r="A155" s="35"/>
      <c r="B155" s="35"/>
      <c r="C155" s="35"/>
      <c r="D155" s="250" t="s">
        <v>482</v>
      </c>
      <c r="E155" s="493" t="s">
        <v>160</v>
      </c>
      <c r="F155" s="493"/>
      <c r="G155" s="493"/>
      <c r="H155" s="493"/>
      <c r="I155" s="493"/>
      <c r="J155" s="167">
        <v>69511.256999999998</v>
      </c>
      <c r="K155" s="167">
        <v>69511.256999999998</v>
      </c>
      <c r="L155" s="167">
        <v>69511.256999999998</v>
      </c>
      <c r="M155" s="167">
        <v>69511.256999999998</v>
      </c>
    </row>
    <row r="156" spans="1:13" s="36" customFormat="1" ht="13.5">
      <c r="A156" s="35"/>
      <c r="B156" s="35"/>
      <c r="C156" s="35"/>
      <c r="D156" s="250"/>
      <c r="E156" s="30"/>
      <c r="F156" s="493" t="s">
        <v>483</v>
      </c>
      <c r="G156" s="493"/>
      <c r="H156" s="493"/>
      <c r="I156" s="493"/>
      <c r="J156" s="493"/>
      <c r="K156" s="493"/>
      <c r="L156" s="493"/>
      <c r="M156" s="493"/>
    </row>
    <row r="157" spans="1:13" s="36" customFormat="1" ht="13.5">
      <c r="A157" s="35"/>
      <c r="B157" s="35"/>
      <c r="C157" s="35"/>
      <c r="D157" s="250"/>
      <c r="E157" s="30"/>
      <c r="F157" s="30"/>
      <c r="G157" s="493" t="s">
        <v>428</v>
      </c>
      <c r="H157" s="493"/>
      <c r="I157" s="493"/>
      <c r="J157" s="493"/>
      <c r="K157" s="493"/>
      <c r="L157" s="493"/>
      <c r="M157" s="493"/>
    </row>
    <row r="158" spans="1:13" s="36" customFormat="1" ht="13.5">
      <c r="A158" s="35"/>
      <c r="B158" s="35"/>
      <c r="C158" s="35"/>
      <c r="D158" s="250"/>
      <c r="E158" s="30"/>
      <c r="F158" s="30"/>
      <c r="G158" s="30"/>
      <c r="H158" s="493" t="s">
        <v>484</v>
      </c>
      <c r="I158" s="493"/>
      <c r="J158" s="493"/>
      <c r="K158" s="493"/>
      <c r="L158" s="493"/>
      <c r="M158" s="493"/>
    </row>
    <row r="159" spans="1:13" s="36" customFormat="1" ht="67.5">
      <c r="A159" s="35"/>
      <c r="B159" s="35"/>
      <c r="C159" s="35"/>
      <c r="D159" s="250"/>
      <c r="E159" s="30"/>
      <c r="F159" s="30"/>
      <c r="G159" s="30"/>
      <c r="H159" s="30"/>
      <c r="I159" s="30" t="s">
        <v>485</v>
      </c>
      <c r="J159" s="70">
        <v>17551.257000000001</v>
      </c>
      <c r="K159" s="70">
        <v>17551.257000000001</v>
      </c>
      <c r="L159" s="70"/>
      <c r="M159" s="70">
        <v>17551.257000000001</v>
      </c>
    </row>
    <row r="160" spans="1:13" s="36" customFormat="1" ht="162">
      <c r="A160" s="35"/>
      <c r="B160" s="35"/>
      <c r="C160" s="35"/>
      <c r="D160" s="250"/>
      <c r="E160" s="30"/>
      <c r="F160" s="30"/>
      <c r="G160" s="30"/>
      <c r="H160" s="30"/>
      <c r="I160" s="30" t="s">
        <v>486</v>
      </c>
      <c r="J160" s="70">
        <v>51960</v>
      </c>
      <c r="K160" s="70">
        <v>51960</v>
      </c>
      <c r="L160" s="70"/>
      <c r="M160" s="70">
        <v>51960</v>
      </c>
    </row>
    <row r="161" spans="1:13" s="39" customFormat="1" ht="17.25">
      <c r="A161" s="518" t="s">
        <v>487</v>
      </c>
      <c r="B161" s="518"/>
      <c r="C161" s="518"/>
      <c r="D161" s="518"/>
      <c r="E161" s="518"/>
      <c r="F161" s="518"/>
      <c r="G161" s="518"/>
      <c r="H161" s="518"/>
      <c r="I161" s="518"/>
      <c r="J161" s="183">
        <f>J162+J168</f>
        <v>939997.1</v>
      </c>
      <c r="K161" s="183">
        <f t="shared" ref="K161:M161" si="23">K162+K168</f>
        <v>1234531.7</v>
      </c>
      <c r="L161" s="183">
        <f t="shared" si="23"/>
        <v>1234531.7</v>
      </c>
      <c r="M161" s="183">
        <f t="shared" si="23"/>
        <v>1234531.7</v>
      </c>
    </row>
    <row r="162" spans="1:13" s="39" customFormat="1" ht="17.25">
      <c r="A162" s="63"/>
      <c r="B162" s="63" t="s">
        <v>488</v>
      </c>
      <c r="C162" s="519" t="s">
        <v>489</v>
      </c>
      <c r="D162" s="519"/>
      <c r="E162" s="519"/>
      <c r="F162" s="519"/>
      <c r="G162" s="519"/>
      <c r="H162" s="519"/>
      <c r="I162" s="519"/>
      <c r="J162" s="70">
        <f>J163</f>
        <v>939997.1</v>
      </c>
      <c r="K162" s="70">
        <f t="shared" ref="K162:M162" si="24">K163</f>
        <v>947282.7</v>
      </c>
      <c r="L162" s="70">
        <f t="shared" si="24"/>
        <v>947282.7</v>
      </c>
      <c r="M162" s="70">
        <f t="shared" si="24"/>
        <v>947282.7</v>
      </c>
    </row>
    <row r="163" spans="1:13" s="39" customFormat="1" ht="17.25">
      <c r="A163" s="63"/>
      <c r="B163" s="63"/>
      <c r="C163" s="63"/>
      <c r="D163" s="316" t="s">
        <v>490</v>
      </c>
      <c r="E163" s="519" t="s">
        <v>175</v>
      </c>
      <c r="F163" s="519"/>
      <c r="G163" s="519"/>
      <c r="H163" s="519"/>
      <c r="I163" s="519"/>
      <c r="J163" s="70">
        <v>939997.1</v>
      </c>
      <c r="K163" s="308">
        <v>947282.7</v>
      </c>
      <c r="L163" s="308">
        <v>947282.7</v>
      </c>
      <c r="M163" s="308">
        <v>947282.7</v>
      </c>
    </row>
    <row r="164" spans="1:13" s="39" customFormat="1" ht="17.25">
      <c r="A164" s="63"/>
      <c r="B164" s="63"/>
      <c r="C164" s="63"/>
      <c r="D164" s="316"/>
      <c r="E164" s="63"/>
      <c r="F164" s="519" t="s">
        <v>491</v>
      </c>
      <c r="G164" s="519"/>
      <c r="H164" s="519"/>
      <c r="I164" s="519"/>
      <c r="J164" s="519"/>
      <c r="K164" s="519"/>
      <c r="L164" s="519"/>
      <c r="M164" s="519"/>
    </row>
    <row r="165" spans="1:13" s="39" customFormat="1" ht="17.25">
      <c r="A165" s="63"/>
      <c r="B165" s="63"/>
      <c r="C165" s="63"/>
      <c r="D165" s="316"/>
      <c r="E165" s="63"/>
      <c r="F165" s="63"/>
      <c r="G165" s="519" t="s">
        <v>431</v>
      </c>
      <c r="H165" s="519"/>
      <c r="I165" s="519"/>
      <c r="J165" s="519"/>
      <c r="K165" s="519"/>
      <c r="L165" s="519"/>
      <c r="M165" s="519"/>
    </row>
    <row r="166" spans="1:13" s="39" customFormat="1" ht="17.25">
      <c r="A166" s="63"/>
      <c r="B166" s="63"/>
      <c r="C166" s="63"/>
      <c r="D166" s="316"/>
      <c r="E166" s="63"/>
      <c r="F166" s="63"/>
      <c r="G166" s="63"/>
      <c r="H166" s="519" t="s">
        <v>492</v>
      </c>
      <c r="I166" s="519"/>
      <c r="J166" s="519"/>
      <c r="K166" s="519"/>
      <c r="L166" s="519"/>
      <c r="M166" s="519"/>
    </row>
    <row r="167" spans="1:13" s="39" customFormat="1" ht="121.5">
      <c r="A167" s="63"/>
      <c r="B167" s="63"/>
      <c r="C167" s="63"/>
      <c r="D167" s="316"/>
      <c r="E167" s="63"/>
      <c r="F167" s="63"/>
      <c r="G167" s="63"/>
      <c r="H167" s="63"/>
      <c r="I167" s="63" t="s">
        <v>493</v>
      </c>
      <c r="J167" s="168" t="s">
        <v>436</v>
      </c>
      <c r="K167" s="168" t="s">
        <v>494</v>
      </c>
      <c r="L167" s="168" t="s">
        <v>436</v>
      </c>
      <c r="M167" s="168" t="s">
        <v>494</v>
      </c>
    </row>
    <row r="168" spans="1:13" s="39" customFormat="1" ht="17.25">
      <c r="A168" s="64"/>
      <c r="B168" s="64">
        <v>1235</v>
      </c>
      <c r="C168" s="509" t="s">
        <v>178</v>
      </c>
      <c r="D168" s="509"/>
      <c r="E168" s="509"/>
      <c r="F168" s="509"/>
      <c r="G168" s="509"/>
      <c r="H168" s="509"/>
      <c r="I168" s="509"/>
      <c r="J168" s="70">
        <f>J169</f>
        <v>0</v>
      </c>
      <c r="K168" s="70">
        <f t="shared" ref="K168:M168" si="25">K169</f>
        <v>287249</v>
      </c>
      <c r="L168" s="70">
        <f t="shared" si="25"/>
        <v>287249</v>
      </c>
      <c r="M168" s="70">
        <f t="shared" si="25"/>
        <v>287249</v>
      </c>
    </row>
    <row r="169" spans="1:13" s="39" customFormat="1" ht="17.25">
      <c r="A169" s="505"/>
      <c r="B169" s="505"/>
      <c r="C169" s="505"/>
      <c r="D169" s="250" t="s">
        <v>495</v>
      </c>
      <c r="E169" s="509" t="s">
        <v>182</v>
      </c>
      <c r="F169" s="509"/>
      <c r="G169" s="509"/>
      <c r="H169" s="509"/>
      <c r="I169" s="509"/>
      <c r="J169" s="70">
        <v>0</v>
      </c>
      <c r="K169" s="70">
        <v>287249</v>
      </c>
      <c r="L169" s="70">
        <v>287249</v>
      </c>
      <c r="M169" s="70">
        <v>287249</v>
      </c>
    </row>
    <row r="170" spans="1:13" s="39" customFormat="1" ht="17.25">
      <c r="A170" s="505"/>
      <c r="B170" s="505"/>
      <c r="C170" s="505"/>
      <c r="D170" s="505"/>
      <c r="E170" s="505"/>
      <c r="F170" s="509" t="s">
        <v>496</v>
      </c>
      <c r="G170" s="509"/>
      <c r="H170" s="509"/>
      <c r="I170" s="509"/>
      <c r="J170" s="509"/>
      <c r="K170" s="509"/>
      <c r="L170" s="509"/>
      <c r="M170" s="509"/>
    </row>
    <row r="171" spans="1:13" s="39" customFormat="1" ht="17.25">
      <c r="A171" s="505"/>
      <c r="B171" s="505"/>
      <c r="C171" s="505"/>
      <c r="D171" s="505"/>
      <c r="E171" s="505"/>
      <c r="F171" s="505"/>
      <c r="G171" s="509" t="s">
        <v>39</v>
      </c>
      <c r="H171" s="509"/>
      <c r="I171" s="509"/>
      <c r="J171" s="509"/>
      <c r="K171" s="509"/>
      <c r="L171" s="509"/>
      <c r="M171" s="509"/>
    </row>
    <row r="172" spans="1:13" s="39" customFormat="1" ht="17.25">
      <c r="A172" s="505"/>
      <c r="B172" s="505"/>
      <c r="C172" s="505"/>
      <c r="D172" s="505"/>
      <c r="E172" s="505"/>
      <c r="F172" s="505"/>
      <c r="G172" s="505"/>
      <c r="H172" s="509" t="s">
        <v>497</v>
      </c>
      <c r="I172" s="509"/>
      <c r="J172" s="509"/>
      <c r="K172" s="509"/>
      <c r="L172" s="509"/>
      <c r="M172" s="509"/>
    </row>
    <row r="173" spans="1:13" s="39" customFormat="1" ht="17.25">
      <c r="A173" s="517"/>
      <c r="B173" s="517"/>
      <c r="C173" s="517"/>
      <c r="D173" s="517"/>
      <c r="E173" s="517"/>
      <c r="F173" s="517"/>
      <c r="G173" s="517"/>
      <c r="H173" s="517"/>
      <c r="I173" s="64" t="s">
        <v>498</v>
      </c>
      <c r="J173" s="65" t="s">
        <v>436</v>
      </c>
      <c r="K173" s="66">
        <v>3</v>
      </c>
      <c r="L173" s="66" t="s">
        <v>436</v>
      </c>
      <c r="M173" s="66">
        <v>3</v>
      </c>
    </row>
  </sheetData>
  <mergeCells count="188">
    <mergeCell ref="G92:M92"/>
    <mergeCell ref="H93:M93"/>
    <mergeCell ref="F91:M91"/>
    <mergeCell ref="E84:I84"/>
    <mergeCell ref="F85:M85"/>
    <mergeCell ref="G86:M86"/>
    <mergeCell ref="H87:M87"/>
    <mergeCell ref="A173:H173"/>
    <mergeCell ref="A161:I161"/>
    <mergeCell ref="C162:I162"/>
    <mergeCell ref="E163:I163"/>
    <mergeCell ref="F164:M164"/>
    <mergeCell ref="G165:M165"/>
    <mergeCell ref="H166:M166"/>
    <mergeCell ref="C168:I168"/>
    <mergeCell ref="A169:C169"/>
    <mergeCell ref="E169:I169"/>
    <mergeCell ref="A129:E129"/>
    <mergeCell ref="F129:M129"/>
    <mergeCell ref="A130:F130"/>
    <mergeCell ref="G130:M130"/>
    <mergeCell ref="A170:E170"/>
    <mergeCell ref="F170:M170"/>
    <mergeCell ref="A171:F171"/>
    <mergeCell ref="A172:G172"/>
    <mergeCell ref="H172:M172"/>
    <mergeCell ref="G147:M147"/>
    <mergeCell ref="H148:M148"/>
    <mergeCell ref="C154:I154"/>
    <mergeCell ref="E155:I155"/>
    <mergeCell ref="F156:M156"/>
    <mergeCell ref="G157:M157"/>
    <mergeCell ref="H158:M158"/>
    <mergeCell ref="A120:I120"/>
    <mergeCell ref="C121:I121"/>
    <mergeCell ref="E122:I122"/>
    <mergeCell ref="F123:M123"/>
    <mergeCell ref="G124:M124"/>
    <mergeCell ref="H125:M125"/>
    <mergeCell ref="H139:M139"/>
    <mergeCell ref="A131:G131"/>
    <mergeCell ref="G171:M171"/>
    <mergeCell ref="E146:I146"/>
    <mergeCell ref="A126:I126"/>
    <mergeCell ref="C127:I127"/>
    <mergeCell ref="A128:C128"/>
    <mergeCell ref="E128:I128"/>
    <mergeCell ref="A144:I144"/>
    <mergeCell ref="C145:I145"/>
    <mergeCell ref="H131:M131"/>
    <mergeCell ref="A132:H132"/>
    <mergeCell ref="A133:I133"/>
    <mergeCell ref="A134:I134"/>
    <mergeCell ref="C135:I135"/>
    <mergeCell ref="E136:I136"/>
    <mergeCell ref="F137:M137"/>
    <mergeCell ref="G138:M138"/>
    <mergeCell ref="F29:F32"/>
    <mergeCell ref="G30:G32"/>
    <mergeCell ref="H31:H32"/>
    <mergeCell ref="E13:E17"/>
    <mergeCell ref="F14:F17"/>
    <mergeCell ref="G15:G17"/>
    <mergeCell ref="H16:H17"/>
    <mergeCell ref="G29:M29"/>
    <mergeCell ref="H30:M30"/>
    <mergeCell ref="C26:I26"/>
    <mergeCell ref="E27:I27"/>
    <mergeCell ref="F28:M28"/>
    <mergeCell ref="A25:I25"/>
    <mergeCell ref="A18:I18"/>
    <mergeCell ref="C19:I19"/>
    <mergeCell ref="E20:I20"/>
    <mergeCell ref="F21:M21"/>
    <mergeCell ref="G22:M22"/>
    <mergeCell ref="H23:M23"/>
    <mergeCell ref="G42:M42"/>
    <mergeCell ref="H43:M43"/>
    <mergeCell ref="C44:I44"/>
    <mergeCell ref="E45:I45"/>
    <mergeCell ref="F46:M46"/>
    <mergeCell ref="L1:M1"/>
    <mergeCell ref="A6:M6"/>
    <mergeCell ref="A8:A9"/>
    <mergeCell ref="B8:C8"/>
    <mergeCell ref="D8:G8"/>
    <mergeCell ref="H8:H9"/>
    <mergeCell ref="I8:I9"/>
    <mergeCell ref="J8:M8"/>
    <mergeCell ref="A10:I10"/>
    <mergeCell ref="A11:A17"/>
    <mergeCell ref="C11:I11"/>
    <mergeCell ref="B12:B17"/>
    <mergeCell ref="C12:C17"/>
    <mergeCell ref="E12:I12"/>
    <mergeCell ref="D13:D17"/>
    <mergeCell ref="F13:M13"/>
    <mergeCell ref="G14:M14"/>
    <mergeCell ref="H15:M15"/>
    <mergeCell ref="E28:E32"/>
    <mergeCell ref="A33:I33"/>
    <mergeCell ref="C34:I34"/>
    <mergeCell ref="E35:I35"/>
    <mergeCell ref="F36:M36"/>
    <mergeCell ref="G37:M37"/>
    <mergeCell ref="H38:M38"/>
    <mergeCell ref="C39:I39"/>
    <mergeCell ref="E40:I40"/>
    <mergeCell ref="F41:M41"/>
    <mergeCell ref="A88:I88"/>
    <mergeCell ref="C89:I89"/>
    <mergeCell ref="E90:I90"/>
    <mergeCell ref="G105:M105"/>
    <mergeCell ref="H106:M106"/>
    <mergeCell ref="C113:I113"/>
    <mergeCell ref="B114:B117"/>
    <mergeCell ref="C114:C118"/>
    <mergeCell ref="E114:I114"/>
    <mergeCell ref="D115:D118"/>
    <mergeCell ref="E115:E118"/>
    <mergeCell ref="F115:M115"/>
    <mergeCell ref="F116:F118"/>
    <mergeCell ref="G116:M116"/>
    <mergeCell ref="G117:G118"/>
    <mergeCell ref="H117:M117"/>
    <mergeCell ref="C103:C111"/>
    <mergeCell ref="E103:I103"/>
    <mergeCell ref="A95:I95"/>
    <mergeCell ref="A96:A119"/>
    <mergeCell ref="C96:I96"/>
    <mergeCell ref="B97:B100"/>
    <mergeCell ref="C97:C100"/>
    <mergeCell ref="E97:I97"/>
    <mergeCell ref="D98:D100"/>
    <mergeCell ref="E98:E100"/>
    <mergeCell ref="F98:M98"/>
    <mergeCell ref="F99:F100"/>
    <mergeCell ref="G99:M99"/>
    <mergeCell ref="H100:M100"/>
    <mergeCell ref="C102:I102"/>
    <mergeCell ref="B103:B111"/>
    <mergeCell ref="E104:E106"/>
    <mergeCell ref="F104:M104"/>
    <mergeCell ref="F105:F106"/>
    <mergeCell ref="E107:I107"/>
    <mergeCell ref="D108:D111"/>
    <mergeCell ref="E108:E111"/>
    <mergeCell ref="F108:M108"/>
    <mergeCell ref="F109:F111"/>
    <mergeCell ref="G109:M109"/>
    <mergeCell ref="G110:G111"/>
    <mergeCell ref="H110:M110"/>
    <mergeCell ref="D104:D106"/>
    <mergeCell ref="E64:I64"/>
    <mergeCell ref="F65:M65"/>
    <mergeCell ref="G47:M47"/>
    <mergeCell ref="H48:M48"/>
    <mergeCell ref="E49:I49"/>
    <mergeCell ref="F50:M50"/>
    <mergeCell ref="G51:M51"/>
    <mergeCell ref="H52:M52"/>
    <mergeCell ref="E53:I53"/>
    <mergeCell ref="F54:M54"/>
    <mergeCell ref="G55:M55"/>
    <mergeCell ref="L3:M3"/>
    <mergeCell ref="L4:M4"/>
    <mergeCell ref="G66:M66"/>
    <mergeCell ref="H67:M67"/>
    <mergeCell ref="E70:I70"/>
    <mergeCell ref="F71:M71"/>
    <mergeCell ref="G72:M72"/>
    <mergeCell ref="H83:M83"/>
    <mergeCell ref="H73:M73"/>
    <mergeCell ref="E75:I75"/>
    <mergeCell ref="F76:M76"/>
    <mergeCell ref="G77:M77"/>
    <mergeCell ref="H78:M78"/>
    <mergeCell ref="C79:I79"/>
    <mergeCell ref="E80:I80"/>
    <mergeCell ref="F81:M81"/>
    <mergeCell ref="G82:M82"/>
    <mergeCell ref="H56:M56"/>
    <mergeCell ref="C57:I57"/>
    <mergeCell ref="E58:I58"/>
    <mergeCell ref="F59:M59"/>
    <mergeCell ref="G60:M60"/>
    <mergeCell ref="H61:M61"/>
    <mergeCell ref="C63:I63"/>
  </mergeCells>
  <printOptions horizontalCentered="1"/>
  <pageMargins left="0.2" right="0" top="0.75" bottom="0.75" header="0.3" footer="0.3"/>
  <pageSetup paperSize="9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84"/>
  <sheetViews>
    <sheetView workbookViewId="0">
      <selection activeCell="O12" sqref="O12:Q12"/>
    </sheetView>
  </sheetViews>
  <sheetFormatPr defaultRowHeight="13.5"/>
  <cols>
    <col min="1" max="1" width="5.7109375" style="74" customWidth="1"/>
    <col min="2" max="2" width="11.42578125" style="74" customWidth="1"/>
    <col min="3" max="3" width="8.5703125" style="74" customWidth="1"/>
    <col min="4" max="4" width="13.5703125" style="74" customWidth="1"/>
    <col min="5" max="5" width="9.5703125" style="74" customWidth="1"/>
    <col min="6" max="6" width="5.85546875" style="74" customWidth="1"/>
    <col min="7" max="7" width="11.5703125" style="74" customWidth="1"/>
    <col min="8" max="8" width="15.5703125" style="74" customWidth="1"/>
    <col min="9" max="9" width="39.28515625" style="74" customWidth="1"/>
    <col min="10" max="10" width="14.42578125" style="158" hidden="1" customWidth="1"/>
    <col min="11" max="11" width="15.28515625" style="158" customWidth="1"/>
    <col min="12" max="12" width="19.5703125" style="158" customWidth="1"/>
    <col min="13" max="13" width="21.7109375" style="158" customWidth="1"/>
    <col min="14" max="14" width="22.140625" style="90" bestFit="1" customWidth="1"/>
    <col min="15" max="15" width="14.140625" style="90" bestFit="1" customWidth="1"/>
    <col min="16" max="16" width="13.42578125" style="90" bestFit="1" customWidth="1"/>
    <col min="17" max="17" width="13.5703125" style="90" bestFit="1" customWidth="1"/>
    <col min="18" max="18" width="18.140625" style="90" customWidth="1"/>
    <col min="19" max="51" width="9.140625" style="90"/>
    <col min="52" max="256" width="9.140625" style="74"/>
    <col min="257" max="257" width="5.7109375" style="74" customWidth="1"/>
    <col min="258" max="258" width="11.42578125" style="74" customWidth="1"/>
    <col min="259" max="259" width="8.5703125" style="74" customWidth="1"/>
    <col min="260" max="260" width="16.7109375" style="74" customWidth="1"/>
    <col min="261" max="261" width="9.5703125" style="74" customWidth="1"/>
    <col min="262" max="262" width="9.7109375" style="74" customWidth="1"/>
    <col min="263" max="263" width="9.5703125" style="74" customWidth="1"/>
    <col min="264" max="264" width="26.140625" style="74" customWidth="1"/>
    <col min="265" max="265" width="51.42578125" style="74" customWidth="1"/>
    <col min="266" max="269" width="21.7109375" style="74" customWidth="1"/>
    <col min="270" max="512" width="9.140625" style="74"/>
    <col min="513" max="513" width="5.7109375" style="74" customWidth="1"/>
    <col min="514" max="514" width="11.42578125" style="74" customWidth="1"/>
    <col min="515" max="515" width="8.5703125" style="74" customWidth="1"/>
    <col min="516" max="516" width="16.7109375" style="74" customWidth="1"/>
    <col min="517" max="517" width="9.5703125" style="74" customWidth="1"/>
    <col min="518" max="518" width="9.7109375" style="74" customWidth="1"/>
    <col min="519" max="519" width="9.5703125" style="74" customWidth="1"/>
    <col min="520" max="520" width="26.140625" style="74" customWidth="1"/>
    <col min="521" max="521" width="51.42578125" style="74" customWidth="1"/>
    <col min="522" max="525" width="21.7109375" style="74" customWidth="1"/>
    <col min="526" max="768" width="9.140625" style="74"/>
    <col min="769" max="769" width="5.7109375" style="74" customWidth="1"/>
    <col min="770" max="770" width="11.42578125" style="74" customWidth="1"/>
    <col min="771" max="771" width="8.5703125" style="74" customWidth="1"/>
    <col min="772" max="772" width="16.7109375" style="74" customWidth="1"/>
    <col min="773" max="773" width="9.5703125" style="74" customWidth="1"/>
    <col min="774" max="774" width="9.7109375" style="74" customWidth="1"/>
    <col min="775" max="775" width="9.5703125" style="74" customWidth="1"/>
    <col min="776" max="776" width="26.140625" style="74" customWidth="1"/>
    <col min="777" max="777" width="51.42578125" style="74" customWidth="1"/>
    <col min="778" max="781" width="21.7109375" style="74" customWidth="1"/>
    <col min="782" max="1024" width="9.140625" style="74"/>
    <col min="1025" max="1025" width="5.7109375" style="74" customWidth="1"/>
    <col min="1026" max="1026" width="11.42578125" style="74" customWidth="1"/>
    <col min="1027" max="1027" width="8.5703125" style="74" customWidth="1"/>
    <col min="1028" max="1028" width="16.7109375" style="74" customWidth="1"/>
    <col min="1029" max="1029" width="9.5703125" style="74" customWidth="1"/>
    <col min="1030" max="1030" width="9.7109375" style="74" customWidth="1"/>
    <col min="1031" max="1031" width="9.5703125" style="74" customWidth="1"/>
    <col min="1032" max="1032" width="26.140625" style="74" customWidth="1"/>
    <col min="1033" max="1033" width="51.42578125" style="74" customWidth="1"/>
    <col min="1034" max="1037" width="21.7109375" style="74" customWidth="1"/>
    <col min="1038" max="1280" width="9.140625" style="74"/>
    <col min="1281" max="1281" width="5.7109375" style="74" customWidth="1"/>
    <col min="1282" max="1282" width="11.42578125" style="74" customWidth="1"/>
    <col min="1283" max="1283" width="8.5703125" style="74" customWidth="1"/>
    <col min="1284" max="1284" width="16.7109375" style="74" customWidth="1"/>
    <col min="1285" max="1285" width="9.5703125" style="74" customWidth="1"/>
    <col min="1286" max="1286" width="9.7109375" style="74" customWidth="1"/>
    <col min="1287" max="1287" width="9.5703125" style="74" customWidth="1"/>
    <col min="1288" max="1288" width="26.140625" style="74" customWidth="1"/>
    <col min="1289" max="1289" width="51.42578125" style="74" customWidth="1"/>
    <col min="1290" max="1293" width="21.7109375" style="74" customWidth="1"/>
    <col min="1294" max="1536" width="9.140625" style="74"/>
    <col min="1537" max="1537" width="5.7109375" style="74" customWidth="1"/>
    <col min="1538" max="1538" width="11.42578125" style="74" customWidth="1"/>
    <col min="1539" max="1539" width="8.5703125" style="74" customWidth="1"/>
    <col min="1540" max="1540" width="16.7109375" style="74" customWidth="1"/>
    <col min="1541" max="1541" width="9.5703125" style="74" customWidth="1"/>
    <col min="1542" max="1542" width="9.7109375" style="74" customWidth="1"/>
    <col min="1543" max="1543" width="9.5703125" style="74" customWidth="1"/>
    <col min="1544" max="1544" width="26.140625" style="74" customWidth="1"/>
    <col min="1545" max="1545" width="51.42578125" style="74" customWidth="1"/>
    <col min="1546" max="1549" width="21.7109375" style="74" customWidth="1"/>
    <col min="1550" max="1792" width="9.140625" style="74"/>
    <col min="1793" max="1793" width="5.7109375" style="74" customWidth="1"/>
    <col min="1794" max="1794" width="11.42578125" style="74" customWidth="1"/>
    <col min="1795" max="1795" width="8.5703125" style="74" customWidth="1"/>
    <col min="1796" max="1796" width="16.7109375" style="74" customWidth="1"/>
    <col min="1797" max="1797" width="9.5703125" style="74" customWidth="1"/>
    <col min="1798" max="1798" width="9.7109375" style="74" customWidth="1"/>
    <col min="1799" max="1799" width="9.5703125" style="74" customWidth="1"/>
    <col min="1800" max="1800" width="26.140625" style="74" customWidth="1"/>
    <col min="1801" max="1801" width="51.42578125" style="74" customWidth="1"/>
    <col min="1802" max="1805" width="21.7109375" style="74" customWidth="1"/>
    <col min="1806" max="2048" width="9.140625" style="74"/>
    <col min="2049" max="2049" width="5.7109375" style="74" customWidth="1"/>
    <col min="2050" max="2050" width="11.42578125" style="74" customWidth="1"/>
    <col min="2051" max="2051" width="8.5703125" style="74" customWidth="1"/>
    <col min="2052" max="2052" width="16.7109375" style="74" customWidth="1"/>
    <col min="2053" max="2053" width="9.5703125" style="74" customWidth="1"/>
    <col min="2054" max="2054" width="9.7109375" style="74" customWidth="1"/>
    <col min="2055" max="2055" width="9.5703125" style="74" customWidth="1"/>
    <col min="2056" max="2056" width="26.140625" style="74" customWidth="1"/>
    <col min="2057" max="2057" width="51.42578125" style="74" customWidth="1"/>
    <col min="2058" max="2061" width="21.7109375" style="74" customWidth="1"/>
    <col min="2062" max="2304" width="9.140625" style="74"/>
    <col min="2305" max="2305" width="5.7109375" style="74" customWidth="1"/>
    <col min="2306" max="2306" width="11.42578125" style="74" customWidth="1"/>
    <col min="2307" max="2307" width="8.5703125" style="74" customWidth="1"/>
    <col min="2308" max="2308" width="16.7109375" style="74" customWidth="1"/>
    <col min="2309" max="2309" width="9.5703125" style="74" customWidth="1"/>
    <col min="2310" max="2310" width="9.7109375" style="74" customWidth="1"/>
    <col min="2311" max="2311" width="9.5703125" style="74" customWidth="1"/>
    <col min="2312" max="2312" width="26.140625" style="74" customWidth="1"/>
    <col min="2313" max="2313" width="51.42578125" style="74" customWidth="1"/>
    <col min="2314" max="2317" width="21.7109375" style="74" customWidth="1"/>
    <col min="2318" max="2560" width="9.140625" style="74"/>
    <col min="2561" max="2561" width="5.7109375" style="74" customWidth="1"/>
    <col min="2562" max="2562" width="11.42578125" style="74" customWidth="1"/>
    <col min="2563" max="2563" width="8.5703125" style="74" customWidth="1"/>
    <col min="2564" max="2564" width="16.7109375" style="74" customWidth="1"/>
    <col min="2565" max="2565" width="9.5703125" style="74" customWidth="1"/>
    <col min="2566" max="2566" width="9.7109375" style="74" customWidth="1"/>
    <col min="2567" max="2567" width="9.5703125" style="74" customWidth="1"/>
    <col min="2568" max="2568" width="26.140625" style="74" customWidth="1"/>
    <col min="2569" max="2569" width="51.42578125" style="74" customWidth="1"/>
    <col min="2570" max="2573" width="21.7109375" style="74" customWidth="1"/>
    <col min="2574" max="2816" width="9.140625" style="74"/>
    <col min="2817" max="2817" width="5.7109375" style="74" customWidth="1"/>
    <col min="2818" max="2818" width="11.42578125" style="74" customWidth="1"/>
    <col min="2819" max="2819" width="8.5703125" style="74" customWidth="1"/>
    <col min="2820" max="2820" width="16.7109375" style="74" customWidth="1"/>
    <col min="2821" max="2821" width="9.5703125" style="74" customWidth="1"/>
    <col min="2822" max="2822" width="9.7109375" style="74" customWidth="1"/>
    <col min="2823" max="2823" width="9.5703125" style="74" customWidth="1"/>
    <col min="2824" max="2824" width="26.140625" style="74" customWidth="1"/>
    <col min="2825" max="2825" width="51.42578125" style="74" customWidth="1"/>
    <col min="2826" max="2829" width="21.7109375" style="74" customWidth="1"/>
    <col min="2830" max="3072" width="9.140625" style="74"/>
    <col min="3073" max="3073" width="5.7109375" style="74" customWidth="1"/>
    <col min="3074" max="3074" width="11.42578125" style="74" customWidth="1"/>
    <col min="3075" max="3075" width="8.5703125" style="74" customWidth="1"/>
    <col min="3076" max="3076" width="16.7109375" style="74" customWidth="1"/>
    <col min="3077" max="3077" width="9.5703125" style="74" customWidth="1"/>
    <col min="3078" max="3078" width="9.7109375" style="74" customWidth="1"/>
    <col min="3079" max="3079" width="9.5703125" style="74" customWidth="1"/>
    <col min="3080" max="3080" width="26.140625" style="74" customWidth="1"/>
    <col min="3081" max="3081" width="51.42578125" style="74" customWidth="1"/>
    <col min="3082" max="3085" width="21.7109375" style="74" customWidth="1"/>
    <col min="3086" max="3328" width="9.140625" style="74"/>
    <col min="3329" max="3329" width="5.7109375" style="74" customWidth="1"/>
    <col min="3330" max="3330" width="11.42578125" style="74" customWidth="1"/>
    <col min="3331" max="3331" width="8.5703125" style="74" customWidth="1"/>
    <col min="3332" max="3332" width="16.7109375" style="74" customWidth="1"/>
    <col min="3333" max="3333" width="9.5703125" style="74" customWidth="1"/>
    <col min="3334" max="3334" width="9.7109375" style="74" customWidth="1"/>
    <col min="3335" max="3335" width="9.5703125" style="74" customWidth="1"/>
    <col min="3336" max="3336" width="26.140625" style="74" customWidth="1"/>
    <col min="3337" max="3337" width="51.42578125" style="74" customWidth="1"/>
    <col min="3338" max="3341" width="21.7109375" style="74" customWidth="1"/>
    <col min="3342" max="3584" width="9.140625" style="74"/>
    <col min="3585" max="3585" width="5.7109375" style="74" customWidth="1"/>
    <col min="3586" max="3586" width="11.42578125" style="74" customWidth="1"/>
    <col min="3587" max="3587" width="8.5703125" style="74" customWidth="1"/>
    <col min="3588" max="3588" width="16.7109375" style="74" customWidth="1"/>
    <col min="3589" max="3589" width="9.5703125" style="74" customWidth="1"/>
    <col min="3590" max="3590" width="9.7109375" style="74" customWidth="1"/>
    <col min="3591" max="3591" width="9.5703125" style="74" customWidth="1"/>
    <col min="3592" max="3592" width="26.140625" style="74" customWidth="1"/>
    <col min="3593" max="3593" width="51.42578125" style="74" customWidth="1"/>
    <col min="3594" max="3597" width="21.7109375" style="74" customWidth="1"/>
    <col min="3598" max="3840" width="9.140625" style="74"/>
    <col min="3841" max="3841" width="5.7109375" style="74" customWidth="1"/>
    <col min="3842" max="3842" width="11.42578125" style="74" customWidth="1"/>
    <col min="3843" max="3843" width="8.5703125" style="74" customWidth="1"/>
    <col min="3844" max="3844" width="16.7109375" style="74" customWidth="1"/>
    <col min="3845" max="3845" width="9.5703125" style="74" customWidth="1"/>
    <col min="3846" max="3846" width="9.7109375" style="74" customWidth="1"/>
    <col min="3847" max="3847" width="9.5703125" style="74" customWidth="1"/>
    <col min="3848" max="3848" width="26.140625" style="74" customWidth="1"/>
    <col min="3849" max="3849" width="51.42578125" style="74" customWidth="1"/>
    <col min="3850" max="3853" width="21.7109375" style="74" customWidth="1"/>
    <col min="3854" max="4096" width="9.140625" style="74"/>
    <col min="4097" max="4097" width="5.7109375" style="74" customWidth="1"/>
    <col min="4098" max="4098" width="11.42578125" style="74" customWidth="1"/>
    <col min="4099" max="4099" width="8.5703125" style="74" customWidth="1"/>
    <col min="4100" max="4100" width="16.7109375" style="74" customWidth="1"/>
    <col min="4101" max="4101" width="9.5703125" style="74" customWidth="1"/>
    <col min="4102" max="4102" width="9.7109375" style="74" customWidth="1"/>
    <col min="4103" max="4103" width="9.5703125" style="74" customWidth="1"/>
    <col min="4104" max="4104" width="26.140625" style="74" customWidth="1"/>
    <col min="4105" max="4105" width="51.42578125" style="74" customWidth="1"/>
    <col min="4106" max="4109" width="21.7109375" style="74" customWidth="1"/>
    <col min="4110" max="4352" width="9.140625" style="74"/>
    <col min="4353" max="4353" width="5.7109375" style="74" customWidth="1"/>
    <col min="4354" max="4354" width="11.42578125" style="74" customWidth="1"/>
    <col min="4355" max="4355" width="8.5703125" style="74" customWidth="1"/>
    <col min="4356" max="4356" width="16.7109375" style="74" customWidth="1"/>
    <col min="4357" max="4357" width="9.5703125" style="74" customWidth="1"/>
    <col min="4358" max="4358" width="9.7109375" style="74" customWidth="1"/>
    <col min="4359" max="4359" width="9.5703125" style="74" customWidth="1"/>
    <col min="4360" max="4360" width="26.140625" style="74" customWidth="1"/>
    <col min="4361" max="4361" width="51.42578125" style="74" customWidth="1"/>
    <col min="4362" max="4365" width="21.7109375" style="74" customWidth="1"/>
    <col min="4366" max="4608" width="9.140625" style="74"/>
    <col min="4609" max="4609" width="5.7109375" style="74" customWidth="1"/>
    <col min="4610" max="4610" width="11.42578125" style="74" customWidth="1"/>
    <col min="4611" max="4611" width="8.5703125" style="74" customWidth="1"/>
    <col min="4612" max="4612" width="16.7109375" style="74" customWidth="1"/>
    <col min="4613" max="4613" width="9.5703125" style="74" customWidth="1"/>
    <col min="4614" max="4614" width="9.7109375" style="74" customWidth="1"/>
    <col min="4615" max="4615" width="9.5703125" style="74" customWidth="1"/>
    <col min="4616" max="4616" width="26.140625" style="74" customWidth="1"/>
    <col min="4617" max="4617" width="51.42578125" style="74" customWidth="1"/>
    <col min="4618" max="4621" width="21.7109375" style="74" customWidth="1"/>
    <col min="4622" max="4864" width="9.140625" style="74"/>
    <col min="4865" max="4865" width="5.7109375" style="74" customWidth="1"/>
    <col min="4866" max="4866" width="11.42578125" style="74" customWidth="1"/>
    <col min="4867" max="4867" width="8.5703125" style="74" customWidth="1"/>
    <col min="4868" max="4868" width="16.7109375" style="74" customWidth="1"/>
    <col min="4869" max="4869" width="9.5703125" style="74" customWidth="1"/>
    <col min="4870" max="4870" width="9.7109375" style="74" customWidth="1"/>
    <col min="4871" max="4871" width="9.5703125" style="74" customWidth="1"/>
    <col min="4872" max="4872" width="26.140625" style="74" customWidth="1"/>
    <col min="4873" max="4873" width="51.42578125" style="74" customWidth="1"/>
    <col min="4874" max="4877" width="21.7109375" style="74" customWidth="1"/>
    <col min="4878" max="5120" width="9.140625" style="74"/>
    <col min="5121" max="5121" width="5.7109375" style="74" customWidth="1"/>
    <col min="5122" max="5122" width="11.42578125" style="74" customWidth="1"/>
    <col min="5123" max="5123" width="8.5703125" style="74" customWidth="1"/>
    <col min="5124" max="5124" width="16.7109375" style="74" customWidth="1"/>
    <col min="5125" max="5125" width="9.5703125" style="74" customWidth="1"/>
    <col min="5126" max="5126" width="9.7109375" style="74" customWidth="1"/>
    <col min="5127" max="5127" width="9.5703125" style="74" customWidth="1"/>
    <col min="5128" max="5128" width="26.140625" style="74" customWidth="1"/>
    <col min="5129" max="5129" width="51.42578125" style="74" customWidth="1"/>
    <col min="5130" max="5133" width="21.7109375" style="74" customWidth="1"/>
    <col min="5134" max="5376" width="9.140625" style="74"/>
    <col min="5377" max="5377" width="5.7109375" style="74" customWidth="1"/>
    <col min="5378" max="5378" width="11.42578125" style="74" customWidth="1"/>
    <col min="5379" max="5379" width="8.5703125" style="74" customWidth="1"/>
    <col min="5380" max="5380" width="16.7109375" style="74" customWidth="1"/>
    <col min="5381" max="5381" width="9.5703125" style="74" customWidth="1"/>
    <col min="5382" max="5382" width="9.7109375" style="74" customWidth="1"/>
    <col min="5383" max="5383" width="9.5703125" style="74" customWidth="1"/>
    <col min="5384" max="5384" width="26.140625" style="74" customWidth="1"/>
    <col min="5385" max="5385" width="51.42578125" style="74" customWidth="1"/>
    <col min="5386" max="5389" width="21.7109375" style="74" customWidth="1"/>
    <col min="5390" max="5632" width="9.140625" style="74"/>
    <col min="5633" max="5633" width="5.7109375" style="74" customWidth="1"/>
    <col min="5634" max="5634" width="11.42578125" style="74" customWidth="1"/>
    <col min="5635" max="5635" width="8.5703125" style="74" customWidth="1"/>
    <col min="5636" max="5636" width="16.7109375" style="74" customWidth="1"/>
    <col min="5637" max="5637" width="9.5703125" style="74" customWidth="1"/>
    <col min="5638" max="5638" width="9.7109375" style="74" customWidth="1"/>
    <col min="5639" max="5639" width="9.5703125" style="74" customWidth="1"/>
    <col min="5640" max="5640" width="26.140625" style="74" customWidth="1"/>
    <col min="5641" max="5641" width="51.42578125" style="74" customWidth="1"/>
    <col min="5642" max="5645" width="21.7109375" style="74" customWidth="1"/>
    <col min="5646" max="5888" width="9.140625" style="74"/>
    <col min="5889" max="5889" width="5.7109375" style="74" customWidth="1"/>
    <col min="5890" max="5890" width="11.42578125" style="74" customWidth="1"/>
    <col min="5891" max="5891" width="8.5703125" style="74" customWidth="1"/>
    <col min="5892" max="5892" width="16.7109375" style="74" customWidth="1"/>
    <col min="5893" max="5893" width="9.5703125" style="74" customWidth="1"/>
    <col min="5894" max="5894" width="9.7109375" style="74" customWidth="1"/>
    <col min="5895" max="5895" width="9.5703125" style="74" customWidth="1"/>
    <col min="5896" max="5896" width="26.140625" style="74" customWidth="1"/>
    <col min="5897" max="5897" width="51.42578125" style="74" customWidth="1"/>
    <col min="5898" max="5901" width="21.7109375" style="74" customWidth="1"/>
    <col min="5902" max="6144" width="9.140625" style="74"/>
    <col min="6145" max="6145" width="5.7109375" style="74" customWidth="1"/>
    <col min="6146" max="6146" width="11.42578125" style="74" customWidth="1"/>
    <col min="6147" max="6147" width="8.5703125" style="74" customWidth="1"/>
    <col min="6148" max="6148" width="16.7109375" style="74" customWidth="1"/>
    <col min="6149" max="6149" width="9.5703125" style="74" customWidth="1"/>
    <col min="6150" max="6150" width="9.7109375" style="74" customWidth="1"/>
    <col min="6151" max="6151" width="9.5703125" style="74" customWidth="1"/>
    <col min="6152" max="6152" width="26.140625" style="74" customWidth="1"/>
    <col min="6153" max="6153" width="51.42578125" style="74" customWidth="1"/>
    <col min="6154" max="6157" width="21.7109375" style="74" customWidth="1"/>
    <col min="6158" max="6400" width="9.140625" style="74"/>
    <col min="6401" max="6401" width="5.7109375" style="74" customWidth="1"/>
    <col min="6402" max="6402" width="11.42578125" style="74" customWidth="1"/>
    <col min="6403" max="6403" width="8.5703125" style="74" customWidth="1"/>
    <col min="6404" max="6404" width="16.7109375" style="74" customWidth="1"/>
    <col min="6405" max="6405" width="9.5703125" style="74" customWidth="1"/>
    <col min="6406" max="6406" width="9.7109375" style="74" customWidth="1"/>
    <col min="6407" max="6407" width="9.5703125" style="74" customWidth="1"/>
    <col min="6408" max="6408" width="26.140625" style="74" customWidth="1"/>
    <col min="6409" max="6409" width="51.42578125" style="74" customWidth="1"/>
    <col min="6410" max="6413" width="21.7109375" style="74" customWidth="1"/>
    <col min="6414" max="6656" width="9.140625" style="74"/>
    <col min="6657" max="6657" width="5.7109375" style="74" customWidth="1"/>
    <col min="6658" max="6658" width="11.42578125" style="74" customWidth="1"/>
    <col min="6659" max="6659" width="8.5703125" style="74" customWidth="1"/>
    <col min="6660" max="6660" width="16.7109375" style="74" customWidth="1"/>
    <col min="6661" max="6661" width="9.5703125" style="74" customWidth="1"/>
    <col min="6662" max="6662" width="9.7109375" style="74" customWidth="1"/>
    <col min="6663" max="6663" width="9.5703125" style="74" customWidth="1"/>
    <col min="6664" max="6664" width="26.140625" style="74" customWidth="1"/>
    <col min="6665" max="6665" width="51.42578125" style="74" customWidth="1"/>
    <col min="6666" max="6669" width="21.7109375" style="74" customWidth="1"/>
    <col min="6670" max="6912" width="9.140625" style="74"/>
    <col min="6913" max="6913" width="5.7109375" style="74" customWidth="1"/>
    <col min="6914" max="6914" width="11.42578125" style="74" customWidth="1"/>
    <col min="6915" max="6915" width="8.5703125" style="74" customWidth="1"/>
    <col min="6916" max="6916" width="16.7109375" style="74" customWidth="1"/>
    <col min="6917" max="6917" width="9.5703125" style="74" customWidth="1"/>
    <col min="6918" max="6918" width="9.7109375" style="74" customWidth="1"/>
    <col min="6919" max="6919" width="9.5703125" style="74" customWidth="1"/>
    <col min="6920" max="6920" width="26.140625" style="74" customWidth="1"/>
    <col min="6921" max="6921" width="51.42578125" style="74" customWidth="1"/>
    <col min="6922" max="6925" width="21.7109375" style="74" customWidth="1"/>
    <col min="6926" max="7168" width="9.140625" style="74"/>
    <col min="7169" max="7169" width="5.7109375" style="74" customWidth="1"/>
    <col min="7170" max="7170" width="11.42578125" style="74" customWidth="1"/>
    <col min="7171" max="7171" width="8.5703125" style="74" customWidth="1"/>
    <col min="7172" max="7172" width="16.7109375" style="74" customWidth="1"/>
    <col min="7173" max="7173" width="9.5703125" style="74" customWidth="1"/>
    <col min="7174" max="7174" width="9.7109375" style="74" customWidth="1"/>
    <col min="7175" max="7175" width="9.5703125" style="74" customWidth="1"/>
    <col min="7176" max="7176" width="26.140625" style="74" customWidth="1"/>
    <col min="7177" max="7177" width="51.42578125" style="74" customWidth="1"/>
    <col min="7178" max="7181" width="21.7109375" style="74" customWidth="1"/>
    <col min="7182" max="7424" width="9.140625" style="74"/>
    <col min="7425" max="7425" width="5.7109375" style="74" customWidth="1"/>
    <col min="7426" max="7426" width="11.42578125" style="74" customWidth="1"/>
    <col min="7427" max="7427" width="8.5703125" style="74" customWidth="1"/>
    <col min="7428" max="7428" width="16.7109375" style="74" customWidth="1"/>
    <col min="7429" max="7429" width="9.5703125" style="74" customWidth="1"/>
    <col min="7430" max="7430" width="9.7109375" style="74" customWidth="1"/>
    <col min="7431" max="7431" width="9.5703125" style="74" customWidth="1"/>
    <col min="7432" max="7432" width="26.140625" style="74" customWidth="1"/>
    <col min="7433" max="7433" width="51.42578125" style="74" customWidth="1"/>
    <col min="7434" max="7437" width="21.7109375" style="74" customWidth="1"/>
    <col min="7438" max="7680" width="9.140625" style="74"/>
    <col min="7681" max="7681" width="5.7109375" style="74" customWidth="1"/>
    <col min="7682" max="7682" width="11.42578125" style="74" customWidth="1"/>
    <col min="7683" max="7683" width="8.5703125" style="74" customWidth="1"/>
    <col min="7684" max="7684" width="16.7109375" style="74" customWidth="1"/>
    <col min="7685" max="7685" width="9.5703125" style="74" customWidth="1"/>
    <col min="7686" max="7686" width="9.7109375" style="74" customWidth="1"/>
    <col min="7687" max="7687" width="9.5703125" style="74" customWidth="1"/>
    <col min="7688" max="7688" width="26.140625" style="74" customWidth="1"/>
    <col min="7689" max="7689" width="51.42578125" style="74" customWidth="1"/>
    <col min="7690" max="7693" width="21.7109375" style="74" customWidth="1"/>
    <col min="7694" max="7936" width="9.140625" style="74"/>
    <col min="7937" max="7937" width="5.7109375" style="74" customWidth="1"/>
    <col min="7938" max="7938" width="11.42578125" style="74" customWidth="1"/>
    <col min="7939" max="7939" width="8.5703125" style="74" customWidth="1"/>
    <col min="7940" max="7940" width="16.7109375" style="74" customWidth="1"/>
    <col min="7941" max="7941" width="9.5703125" style="74" customWidth="1"/>
    <col min="7942" max="7942" width="9.7109375" style="74" customWidth="1"/>
    <col min="7943" max="7943" width="9.5703125" style="74" customWidth="1"/>
    <col min="7944" max="7944" width="26.140625" style="74" customWidth="1"/>
    <col min="7945" max="7945" width="51.42578125" style="74" customWidth="1"/>
    <col min="7946" max="7949" width="21.7109375" style="74" customWidth="1"/>
    <col min="7950" max="8192" width="9.140625" style="74"/>
    <col min="8193" max="8193" width="5.7109375" style="74" customWidth="1"/>
    <col min="8194" max="8194" width="11.42578125" style="74" customWidth="1"/>
    <col min="8195" max="8195" width="8.5703125" style="74" customWidth="1"/>
    <col min="8196" max="8196" width="16.7109375" style="74" customWidth="1"/>
    <col min="8197" max="8197" width="9.5703125" style="74" customWidth="1"/>
    <col min="8198" max="8198" width="9.7109375" style="74" customWidth="1"/>
    <col min="8199" max="8199" width="9.5703125" style="74" customWidth="1"/>
    <col min="8200" max="8200" width="26.140625" style="74" customWidth="1"/>
    <col min="8201" max="8201" width="51.42578125" style="74" customWidth="1"/>
    <col min="8202" max="8205" width="21.7109375" style="74" customWidth="1"/>
    <col min="8206" max="8448" width="9.140625" style="74"/>
    <col min="8449" max="8449" width="5.7109375" style="74" customWidth="1"/>
    <col min="8450" max="8450" width="11.42578125" style="74" customWidth="1"/>
    <col min="8451" max="8451" width="8.5703125" style="74" customWidth="1"/>
    <col min="8452" max="8452" width="16.7109375" style="74" customWidth="1"/>
    <col min="8453" max="8453" width="9.5703125" style="74" customWidth="1"/>
    <col min="8454" max="8454" width="9.7109375" style="74" customWidth="1"/>
    <col min="8455" max="8455" width="9.5703125" style="74" customWidth="1"/>
    <col min="8456" max="8456" width="26.140625" style="74" customWidth="1"/>
    <col min="8457" max="8457" width="51.42578125" style="74" customWidth="1"/>
    <col min="8458" max="8461" width="21.7109375" style="74" customWidth="1"/>
    <col min="8462" max="8704" width="9.140625" style="74"/>
    <col min="8705" max="8705" width="5.7109375" style="74" customWidth="1"/>
    <col min="8706" max="8706" width="11.42578125" style="74" customWidth="1"/>
    <col min="8707" max="8707" width="8.5703125" style="74" customWidth="1"/>
    <col min="8708" max="8708" width="16.7109375" style="74" customWidth="1"/>
    <col min="8709" max="8709" width="9.5703125" style="74" customWidth="1"/>
    <col min="8710" max="8710" width="9.7109375" style="74" customWidth="1"/>
    <col min="8711" max="8711" width="9.5703125" style="74" customWidth="1"/>
    <col min="8712" max="8712" width="26.140625" style="74" customWidth="1"/>
    <col min="8713" max="8713" width="51.42578125" style="74" customWidth="1"/>
    <col min="8714" max="8717" width="21.7109375" style="74" customWidth="1"/>
    <col min="8718" max="8960" width="9.140625" style="74"/>
    <col min="8961" max="8961" width="5.7109375" style="74" customWidth="1"/>
    <col min="8962" max="8962" width="11.42578125" style="74" customWidth="1"/>
    <col min="8963" max="8963" width="8.5703125" style="74" customWidth="1"/>
    <col min="8964" max="8964" width="16.7109375" style="74" customWidth="1"/>
    <col min="8965" max="8965" width="9.5703125" style="74" customWidth="1"/>
    <col min="8966" max="8966" width="9.7109375" style="74" customWidth="1"/>
    <col min="8967" max="8967" width="9.5703125" style="74" customWidth="1"/>
    <col min="8968" max="8968" width="26.140625" style="74" customWidth="1"/>
    <col min="8969" max="8969" width="51.42578125" style="74" customWidth="1"/>
    <col min="8970" max="8973" width="21.7109375" style="74" customWidth="1"/>
    <col min="8974" max="9216" width="9.140625" style="74"/>
    <col min="9217" max="9217" width="5.7109375" style="74" customWidth="1"/>
    <col min="9218" max="9218" width="11.42578125" style="74" customWidth="1"/>
    <col min="9219" max="9219" width="8.5703125" style="74" customWidth="1"/>
    <col min="9220" max="9220" width="16.7109375" style="74" customWidth="1"/>
    <col min="9221" max="9221" width="9.5703125" style="74" customWidth="1"/>
    <col min="9222" max="9222" width="9.7109375" style="74" customWidth="1"/>
    <col min="9223" max="9223" width="9.5703125" style="74" customWidth="1"/>
    <col min="9224" max="9224" width="26.140625" style="74" customWidth="1"/>
    <col min="9225" max="9225" width="51.42578125" style="74" customWidth="1"/>
    <col min="9226" max="9229" width="21.7109375" style="74" customWidth="1"/>
    <col min="9230" max="9472" width="9.140625" style="74"/>
    <col min="9473" max="9473" width="5.7109375" style="74" customWidth="1"/>
    <col min="9474" max="9474" width="11.42578125" style="74" customWidth="1"/>
    <col min="9475" max="9475" width="8.5703125" style="74" customWidth="1"/>
    <col min="9476" max="9476" width="16.7109375" style="74" customWidth="1"/>
    <col min="9477" max="9477" width="9.5703125" style="74" customWidth="1"/>
    <col min="9478" max="9478" width="9.7109375" style="74" customWidth="1"/>
    <col min="9479" max="9479" width="9.5703125" style="74" customWidth="1"/>
    <col min="9480" max="9480" width="26.140625" style="74" customWidth="1"/>
    <col min="9481" max="9481" width="51.42578125" style="74" customWidth="1"/>
    <col min="9482" max="9485" width="21.7109375" style="74" customWidth="1"/>
    <col min="9486" max="9728" width="9.140625" style="74"/>
    <col min="9729" max="9729" width="5.7109375" style="74" customWidth="1"/>
    <col min="9730" max="9730" width="11.42578125" style="74" customWidth="1"/>
    <col min="9731" max="9731" width="8.5703125" style="74" customWidth="1"/>
    <col min="9732" max="9732" width="16.7109375" style="74" customWidth="1"/>
    <col min="9733" max="9733" width="9.5703125" style="74" customWidth="1"/>
    <col min="9734" max="9734" width="9.7109375" style="74" customWidth="1"/>
    <col min="9735" max="9735" width="9.5703125" style="74" customWidth="1"/>
    <col min="9736" max="9736" width="26.140625" style="74" customWidth="1"/>
    <col min="9737" max="9737" width="51.42578125" style="74" customWidth="1"/>
    <col min="9738" max="9741" width="21.7109375" style="74" customWidth="1"/>
    <col min="9742" max="9984" width="9.140625" style="74"/>
    <col min="9985" max="9985" width="5.7109375" style="74" customWidth="1"/>
    <col min="9986" max="9986" width="11.42578125" style="74" customWidth="1"/>
    <col min="9987" max="9987" width="8.5703125" style="74" customWidth="1"/>
    <col min="9988" max="9988" width="16.7109375" style="74" customWidth="1"/>
    <col min="9989" max="9989" width="9.5703125" style="74" customWidth="1"/>
    <col min="9990" max="9990" width="9.7109375" style="74" customWidth="1"/>
    <col min="9991" max="9991" width="9.5703125" style="74" customWidth="1"/>
    <col min="9992" max="9992" width="26.140625" style="74" customWidth="1"/>
    <col min="9993" max="9993" width="51.42578125" style="74" customWidth="1"/>
    <col min="9994" max="9997" width="21.7109375" style="74" customWidth="1"/>
    <col min="9998" max="10240" width="9.140625" style="74"/>
    <col min="10241" max="10241" width="5.7109375" style="74" customWidth="1"/>
    <col min="10242" max="10242" width="11.42578125" style="74" customWidth="1"/>
    <col min="10243" max="10243" width="8.5703125" style="74" customWidth="1"/>
    <col min="10244" max="10244" width="16.7109375" style="74" customWidth="1"/>
    <col min="10245" max="10245" width="9.5703125" style="74" customWidth="1"/>
    <col min="10246" max="10246" width="9.7109375" style="74" customWidth="1"/>
    <col min="10247" max="10247" width="9.5703125" style="74" customWidth="1"/>
    <col min="10248" max="10248" width="26.140625" style="74" customWidth="1"/>
    <col min="10249" max="10249" width="51.42578125" style="74" customWidth="1"/>
    <col min="10250" max="10253" width="21.7109375" style="74" customWidth="1"/>
    <col min="10254" max="10496" width="9.140625" style="74"/>
    <col min="10497" max="10497" width="5.7109375" style="74" customWidth="1"/>
    <col min="10498" max="10498" width="11.42578125" style="74" customWidth="1"/>
    <col min="10499" max="10499" width="8.5703125" style="74" customWidth="1"/>
    <col min="10500" max="10500" width="16.7109375" style="74" customWidth="1"/>
    <col min="10501" max="10501" width="9.5703125" style="74" customWidth="1"/>
    <col min="10502" max="10502" width="9.7109375" style="74" customWidth="1"/>
    <col min="10503" max="10503" width="9.5703125" style="74" customWidth="1"/>
    <col min="10504" max="10504" width="26.140625" style="74" customWidth="1"/>
    <col min="10505" max="10505" width="51.42578125" style="74" customWidth="1"/>
    <col min="10506" max="10509" width="21.7109375" style="74" customWidth="1"/>
    <col min="10510" max="10752" width="9.140625" style="74"/>
    <col min="10753" max="10753" width="5.7109375" style="74" customWidth="1"/>
    <col min="10754" max="10754" width="11.42578125" style="74" customWidth="1"/>
    <col min="10755" max="10755" width="8.5703125" style="74" customWidth="1"/>
    <col min="10756" max="10756" width="16.7109375" style="74" customWidth="1"/>
    <col min="10757" max="10757" width="9.5703125" style="74" customWidth="1"/>
    <col min="10758" max="10758" width="9.7109375" style="74" customWidth="1"/>
    <col min="10759" max="10759" width="9.5703125" style="74" customWidth="1"/>
    <col min="10760" max="10760" width="26.140625" style="74" customWidth="1"/>
    <col min="10761" max="10761" width="51.42578125" style="74" customWidth="1"/>
    <col min="10762" max="10765" width="21.7109375" style="74" customWidth="1"/>
    <col min="10766" max="11008" width="9.140625" style="74"/>
    <col min="11009" max="11009" width="5.7109375" style="74" customWidth="1"/>
    <col min="11010" max="11010" width="11.42578125" style="74" customWidth="1"/>
    <col min="11011" max="11011" width="8.5703125" style="74" customWidth="1"/>
    <col min="11012" max="11012" width="16.7109375" style="74" customWidth="1"/>
    <col min="11013" max="11013" width="9.5703125" style="74" customWidth="1"/>
    <col min="11014" max="11014" width="9.7109375" style="74" customWidth="1"/>
    <col min="11015" max="11015" width="9.5703125" style="74" customWidth="1"/>
    <col min="11016" max="11016" width="26.140625" style="74" customWidth="1"/>
    <col min="11017" max="11017" width="51.42578125" style="74" customWidth="1"/>
    <col min="11018" max="11021" width="21.7109375" style="74" customWidth="1"/>
    <col min="11022" max="11264" width="9.140625" style="74"/>
    <col min="11265" max="11265" width="5.7109375" style="74" customWidth="1"/>
    <col min="11266" max="11266" width="11.42578125" style="74" customWidth="1"/>
    <col min="11267" max="11267" width="8.5703125" style="74" customWidth="1"/>
    <col min="11268" max="11268" width="16.7109375" style="74" customWidth="1"/>
    <col min="11269" max="11269" width="9.5703125" style="74" customWidth="1"/>
    <col min="11270" max="11270" width="9.7109375" style="74" customWidth="1"/>
    <col min="11271" max="11271" width="9.5703125" style="74" customWidth="1"/>
    <col min="11272" max="11272" width="26.140625" style="74" customWidth="1"/>
    <col min="11273" max="11273" width="51.42578125" style="74" customWidth="1"/>
    <col min="11274" max="11277" width="21.7109375" style="74" customWidth="1"/>
    <col min="11278" max="11520" width="9.140625" style="74"/>
    <col min="11521" max="11521" width="5.7109375" style="74" customWidth="1"/>
    <col min="11522" max="11522" width="11.42578125" style="74" customWidth="1"/>
    <col min="11523" max="11523" width="8.5703125" style="74" customWidth="1"/>
    <col min="11524" max="11524" width="16.7109375" style="74" customWidth="1"/>
    <col min="11525" max="11525" width="9.5703125" style="74" customWidth="1"/>
    <col min="11526" max="11526" width="9.7109375" style="74" customWidth="1"/>
    <col min="11527" max="11527" width="9.5703125" style="74" customWidth="1"/>
    <col min="11528" max="11528" width="26.140625" style="74" customWidth="1"/>
    <col min="11529" max="11529" width="51.42578125" style="74" customWidth="1"/>
    <col min="11530" max="11533" width="21.7109375" style="74" customWidth="1"/>
    <col min="11534" max="11776" width="9.140625" style="74"/>
    <col min="11777" max="11777" width="5.7109375" style="74" customWidth="1"/>
    <col min="11778" max="11778" width="11.42578125" style="74" customWidth="1"/>
    <col min="11779" max="11779" width="8.5703125" style="74" customWidth="1"/>
    <col min="11780" max="11780" width="16.7109375" style="74" customWidth="1"/>
    <col min="11781" max="11781" width="9.5703125" style="74" customWidth="1"/>
    <col min="11782" max="11782" width="9.7109375" style="74" customWidth="1"/>
    <col min="11783" max="11783" width="9.5703125" style="74" customWidth="1"/>
    <col min="11784" max="11784" width="26.140625" style="74" customWidth="1"/>
    <col min="11785" max="11785" width="51.42578125" style="74" customWidth="1"/>
    <col min="11786" max="11789" width="21.7109375" style="74" customWidth="1"/>
    <col min="11790" max="12032" width="9.140625" style="74"/>
    <col min="12033" max="12033" width="5.7109375" style="74" customWidth="1"/>
    <col min="12034" max="12034" width="11.42578125" style="74" customWidth="1"/>
    <col min="12035" max="12035" width="8.5703125" style="74" customWidth="1"/>
    <col min="12036" max="12036" width="16.7109375" style="74" customWidth="1"/>
    <col min="12037" max="12037" width="9.5703125" style="74" customWidth="1"/>
    <col min="12038" max="12038" width="9.7109375" style="74" customWidth="1"/>
    <col min="12039" max="12039" width="9.5703125" style="74" customWidth="1"/>
    <col min="12040" max="12040" width="26.140625" style="74" customWidth="1"/>
    <col min="12041" max="12041" width="51.42578125" style="74" customWidth="1"/>
    <col min="12042" max="12045" width="21.7109375" style="74" customWidth="1"/>
    <col min="12046" max="12288" width="9.140625" style="74"/>
    <col min="12289" max="12289" width="5.7109375" style="74" customWidth="1"/>
    <col min="12290" max="12290" width="11.42578125" style="74" customWidth="1"/>
    <col min="12291" max="12291" width="8.5703125" style="74" customWidth="1"/>
    <col min="12292" max="12292" width="16.7109375" style="74" customWidth="1"/>
    <col min="12293" max="12293" width="9.5703125" style="74" customWidth="1"/>
    <col min="12294" max="12294" width="9.7109375" style="74" customWidth="1"/>
    <col min="12295" max="12295" width="9.5703125" style="74" customWidth="1"/>
    <col min="12296" max="12296" width="26.140625" style="74" customWidth="1"/>
    <col min="12297" max="12297" width="51.42578125" style="74" customWidth="1"/>
    <col min="12298" max="12301" width="21.7109375" style="74" customWidth="1"/>
    <col min="12302" max="12544" width="9.140625" style="74"/>
    <col min="12545" max="12545" width="5.7109375" style="74" customWidth="1"/>
    <col min="12546" max="12546" width="11.42578125" style="74" customWidth="1"/>
    <col min="12547" max="12547" width="8.5703125" style="74" customWidth="1"/>
    <col min="12548" max="12548" width="16.7109375" style="74" customWidth="1"/>
    <col min="12549" max="12549" width="9.5703125" style="74" customWidth="1"/>
    <col min="12550" max="12550" width="9.7109375" style="74" customWidth="1"/>
    <col min="12551" max="12551" width="9.5703125" style="74" customWidth="1"/>
    <col min="12552" max="12552" width="26.140625" style="74" customWidth="1"/>
    <col min="12553" max="12553" width="51.42578125" style="74" customWidth="1"/>
    <col min="12554" max="12557" width="21.7109375" style="74" customWidth="1"/>
    <col min="12558" max="12800" width="9.140625" style="74"/>
    <col min="12801" max="12801" width="5.7109375" style="74" customWidth="1"/>
    <col min="12802" max="12802" width="11.42578125" style="74" customWidth="1"/>
    <col min="12803" max="12803" width="8.5703125" style="74" customWidth="1"/>
    <col min="12804" max="12804" width="16.7109375" style="74" customWidth="1"/>
    <col min="12805" max="12805" width="9.5703125" style="74" customWidth="1"/>
    <col min="12806" max="12806" width="9.7109375" style="74" customWidth="1"/>
    <col min="12807" max="12807" width="9.5703125" style="74" customWidth="1"/>
    <col min="12808" max="12808" width="26.140625" style="74" customWidth="1"/>
    <col min="12809" max="12809" width="51.42578125" style="74" customWidth="1"/>
    <col min="12810" max="12813" width="21.7109375" style="74" customWidth="1"/>
    <col min="12814" max="13056" width="9.140625" style="74"/>
    <col min="13057" max="13057" width="5.7109375" style="74" customWidth="1"/>
    <col min="13058" max="13058" width="11.42578125" style="74" customWidth="1"/>
    <col min="13059" max="13059" width="8.5703125" style="74" customWidth="1"/>
    <col min="13060" max="13060" width="16.7109375" style="74" customWidth="1"/>
    <col min="13061" max="13061" width="9.5703125" style="74" customWidth="1"/>
    <col min="13062" max="13062" width="9.7109375" style="74" customWidth="1"/>
    <col min="13063" max="13063" width="9.5703125" style="74" customWidth="1"/>
    <col min="13064" max="13064" width="26.140625" style="74" customWidth="1"/>
    <col min="13065" max="13065" width="51.42578125" style="74" customWidth="1"/>
    <col min="13066" max="13069" width="21.7109375" style="74" customWidth="1"/>
    <col min="13070" max="13312" width="9.140625" style="74"/>
    <col min="13313" max="13313" width="5.7109375" style="74" customWidth="1"/>
    <col min="13314" max="13314" width="11.42578125" style="74" customWidth="1"/>
    <col min="13315" max="13315" width="8.5703125" style="74" customWidth="1"/>
    <col min="13316" max="13316" width="16.7109375" style="74" customWidth="1"/>
    <col min="13317" max="13317" width="9.5703125" style="74" customWidth="1"/>
    <col min="13318" max="13318" width="9.7109375" style="74" customWidth="1"/>
    <col min="13319" max="13319" width="9.5703125" style="74" customWidth="1"/>
    <col min="13320" max="13320" width="26.140625" style="74" customWidth="1"/>
    <col min="13321" max="13321" width="51.42578125" style="74" customWidth="1"/>
    <col min="13322" max="13325" width="21.7109375" style="74" customWidth="1"/>
    <col min="13326" max="13568" width="9.140625" style="74"/>
    <col min="13569" max="13569" width="5.7109375" style="74" customWidth="1"/>
    <col min="13570" max="13570" width="11.42578125" style="74" customWidth="1"/>
    <col min="13571" max="13571" width="8.5703125" style="74" customWidth="1"/>
    <col min="13572" max="13572" width="16.7109375" style="74" customWidth="1"/>
    <col min="13573" max="13573" width="9.5703125" style="74" customWidth="1"/>
    <col min="13574" max="13574" width="9.7109375" style="74" customWidth="1"/>
    <col min="13575" max="13575" width="9.5703125" style="74" customWidth="1"/>
    <col min="13576" max="13576" width="26.140625" style="74" customWidth="1"/>
    <col min="13577" max="13577" width="51.42578125" style="74" customWidth="1"/>
    <col min="13578" max="13581" width="21.7109375" style="74" customWidth="1"/>
    <col min="13582" max="13824" width="9.140625" style="74"/>
    <col min="13825" max="13825" width="5.7109375" style="74" customWidth="1"/>
    <col min="13826" max="13826" width="11.42578125" style="74" customWidth="1"/>
    <col min="13827" max="13827" width="8.5703125" style="74" customWidth="1"/>
    <col min="13828" max="13828" width="16.7109375" style="74" customWidth="1"/>
    <col min="13829" max="13829" width="9.5703125" style="74" customWidth="1"/>
    <col min="13830" max="13830" width="9.7109375" style="74" customWidth="1"/>
    <col min="13831" max="13831" width="9.5703125" style="74" customWidth="1"/>
    <col min="13832" max="13832" width="26.140625" style="74" customWidth="1"/>
    <col min="13833" max="13833" width="51.42578125" style="74" customWidth="1"/>
    <col min="13834" max="13837" width="21.7109375" style="74" customWidth="1"/>
    <col min="13838" max="14080" width="9.140625" style="74"/>
    <col min="14081" max="14081" width="5.7109375" style="74" customWidth="1"/>
    <col min="14082" max="14082" width="11.42578125" style="74" customWidth="1"/>
    <col min="14083" max="14083" width="8.5703125" style="74" customWidth="1"/>
    <col min="14084" max="14084" width="16.7109375" style="74" customWidth="1"/>
    <col min="14085" max="14085" width="9.5703125" style="74" customWidth="1"/>
    <col min="14086" max="14086" width="9.7109375" style="74" customWidth="1"/>
    <col min="14087" max="14087" width="9.5703125" style="74" customWidth="1"/>
    <col min="14088" max="14088" width="26.140625" style="74" customWidth="1"/>
    <col min="14089" max="14089" width="51.42578125" style="74" customWidth="1"/>
    <col min="14090" max="14093" width="21.7109375" style="74" customWidth="1"/>
    <col min="14094" max="14336" width="9.140625" style="74"/>
    <col min="14337" max="14337" width="5.7109375" style="74" customWidth="1"/>
    <col min="14338" max="14338" width="11.42578125" style="74" customWidth="1"/>
    <col min="14339" max="14339" width="8.5703125" style="74" customWidth="1"/>
    <col min="14340" max="14340" width="16.7109375" style="74" customWidth="1"/>
    <col min="14341" max="14341" width="9.5703125" style="74" customWidth="1"/>
    <col min="14342" max="14342" width="9.7109375" style="74" customWidth="1"/>
    <col min="14343" max="14343" width="9.5703125" style="74" customWidth="1"/>
    <col min="14344" max="14344" width="26.140625" style="74" customWidth="1"/>
    <col min="14345" max="14345" width="51.42578125" style="74" customWidth="1"/>
    <col min="14346" max="14349" width="21.7109375" style="74" customWidth="1"/>
    <col min="14350" max="14592" width="9.140625" style="74"/>
    <col min="14593" max="14593" width="5.7109375" style="74" customWidth="1"/>
    <col min="14594" max="14594" width="11.42578125" style="74" customWidth="1"/>
    <col min="14595" max="14595" width="8.5703125" style="74" customWidth="1"/>
    <col min="14596" max="14596" width="16.7109375" style="74" customWidth="1"/>
    <col min="14597" max="14597" width="9.5703125" style="74" customWidth="1"/>
    <col min="14598" max="14598" width="9.7109375" style="74" customWidth="1"/>
    <col min="14599" max="14599" width="9.5703125" style="74" customWidth="1"/>
    <col min="14600" max="14600" width="26.140625" style="74" customWidth="1"/>
    <col min="14601" max="14601" width="51.42578125" style="74" customWidth="1"/>
    <col min="14602" max="14605" width="21.7109375" style="74" customWidth="1"/>
    <col min="14606" max="14848" width="9.140625" style="74"/>
    <col min="14849" max="14849" width="5.7109375" style="74" customWidth="1"/>
    <col min="14850" max="14850" width="11.42578125" style="74" customWidth="1"/>
    <col min="14851" max="14851" width="8.5703125" style="74" customWidth="1"/>
    <col min="14852" max="14852" width="16.7109375" style="74" customWidth="1"/>
    <col min="14853" max="14853" width="9.5703125" style="74" customWidth="1"/>
    <col min="14854" max="14854" width="9.7109375" style="74" customWidth="1"/>
    <col min="14855" max="14855" width="9.5703125" style="74" customWidth="1"/>
    <col min="14856" max="14856" width="26.140625" style="74" customWidth="1"/>
    <col min="14857" max="14857" width="51.42578125" style="74" customWidth="1"/>
    <col min="14858" max="14861" width="21.7109375" style="74" customWidth="1"/>
    <col min="14862" max="15104" width="9.140625" style="74"/>
    <col min="15105" max="15105" width="5.7109375" style="74" customWidth="1"/>
    <col min="15106" max="15106" width="11.42578125" style="74" customWidth="1"/>
    <col min="15107" max="15107" width="8.5703125" style="74" customWidth="1"/>
    <col min="15108" max="15108" width="16.7109375" style="74" customWidth="1"/>
    <col min="15109" max="15109" width="9.5703125" style="74" customWidth="1"/>
    <col min="15110" max="15110" width="9.7109375" style="74" customWidth="1"/>
    <col min="15111" max="15111" width="9.5703125" style="74" customWidth="1"/>
    <col min="15112" max="15112" width="26.140625" style="74" customWidth="1"/>
    <col min="15113" max="15113" width="51.42578125" style="74" customWidth="1"/>
    <col min="15114" max="15117" width="21.7109375" style="74" customWidth="1"/>
    <col min="15118" max="15360" width="9.140625" style="74"/>
    <col min="15361" max="15361" width="5.7109375" style="74" customWidth="1"/>
    <col min="15362" max="15362" width="11.42578125" style="74" customWidth="1"/>
    <col min="15363" max="15363" width="8.5703125" style="74" customWidth="1"/>
    <col min="15364" max="15364" width="16.7109375" style="74" customWidth="1"/>
    <col min="15365" max="15365" width="9.5703125" style="74" customWidth="1"/>
    <col min="15366" max="15366" width="9.7109375" style="74" customWidth="1"/>
    <col min="15367" max="15367" width="9.5703125" style="74" customWidth="1"/>
    <col min="15368" max="15368" width="26.140625" style="74" customWidth="1"/>
    <col min="15369" max="15369" width="51.42578125" style="74" customWidth="1"/>
    <col min="15370" max="15373" width="21.7109375" style="74" customWidth="1"/>
    <col min="15374" max="15616" width="9.140625" style="74"/>
    <col min="15617" max="15617" width="5.7109375" style="74" customWidth="1"/>
    <col min="15618" max="15618" width="11.42578125" style="74" customWidth="1"/>
    <col min="15619" max="15619" width="8.5703125" style="74" customWidth="1"/>
    <col min="15620" max="15620" width="16.7109375" style="74" customWidth="1"/>
    <col min="15621" max="15621" width="9.5703125" style="74" customWidth="1"/>
    <col min="15622" max="15622" width="9.7109375" style="74" customWidth="1"/>
    <col min="15623" max="15623" width="9.5703125" style="74" customWidth="1"/>
    <col min="15624" max="15624" width="26.140625" style="74" customWidth="1"/>
    <col min="15625" max="15625" width="51.42578125" style="74" customWidth="1"/>
    <col min="15626" max="15629" width="21.7109375" style="74" customWidth="1"/>
    <col min="15630" max="15872" width="9.140625" style="74"/>
    <col min="15873" max="15873" width="5.7109375" style="74" customWidth="1"/>
    <col min="15874" max="15874" width="11.42578125" style="74" customWidth="1"/>
    <col min="15875" max="15875" width="8.5703125" style="74" customWidth="1"/>
    <col min="15876" max="15876" width="16.7109375" style="74" customWidth="1"/>
    <col min="15877" max="15877" width="9.5703125" style="74" customWidth="1"/>
    <col min="15878" max="15878" width="9.7109375" style="74" customWidth="1"/>
    <col min="15879" max="15879" width="9.5703125" style="74" customWidth="1"/>
    <col min="15880" max="15880" width="26.140625" style="74" customWidth="1"/>
    <col min="15881" max="15881" width="51.42578125" style="74" customWidth="1"/>
    <col min="15882" max="15885" width="21.7109375" style="74" customWidth="1"/>
    <col min="15886" max="16128" width="9.140625" style="74"/>
    <col min="16129" max="16129" width="5.7109375" style="74" customWidth="1"/>
    <col min="16130" max="16130" width="11.42578125" style="74" customWidth="1"/>
    <col min="16131" max="16131" width="8.5703125" style="74" customWidth="1"/>
    <col min="16132" max="16132" width="16.7109375" style="74" customWidth="1"/>
    <col min="16133" max="16133" width="9.5703125" style="74" customWidth="1"/>
    <col min="16134" max="16134" width="9.7109375" style="74" customWidth="1"/>
    <col min="16135" max="16135" width="9.5703125" style="74" customWidth="1"/>
    <col min="16136" max="16136" width="26.140625" style="74" customWidth="1"/>
    <col min="16137" max="16137" width="51.42578125" style="74" customWidth="1"/>
    <col min="16138" max="16141" width="21.7109375" style="74" customWidth="1"/>
    <col min="16142" max="16384" width="9.140625" style="74"/>
  </cols>
  <sheetData>
    <row r="1" spans="1:51">
      <c r="L1" s="524" t="s">
        <v>508</v>
      </c>
      <c r="M1" s="524"/>
    </row>
    <row r="2" spans="1:51">
      <c r="L2" s="252"/>
      <c r="M2" s="252"/>
    </row>
    <row r="3" spans="1:51">
      <c r="L3" s="474" t="s">
        <v>809</v>
      </c>
      <c r="M3" s="474"/>
    </row>
    <row r="4" spans="1:51">
      <c r="L4" s="474" t="s">
        <v>810</v>
      </c>
      <c r="M4" s="474"/>
    </row>
    <row r="5" spans="1:51" s="78" customFormat="1">
      <c r="A5" s="75"/>
      <c r="B5" s="75"/>
      <c r="C5" s="75"/>
      <c r="D5" s="76"/>
      <c r="E5" s="77"/>
      <c r="G5" s="79"/>
      <c r="H5" s="79"/>
      <c r="I5" s="79"/>
      <c r="J5" s="143"/>
      <c r="K5" s="143"/>
      <c r="L5" s="525"/>
      <c r="M5" s="525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</row>
    <row r="6" spans="1:51" ht="30.75" customHeight="1">
      <c r="A6" s="526" t="s">
        <v>405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6"/>
      <c r="M6" s="526"/>
    </row>
    <row r="7" spans="1:51">
      <c r="M7" s="189" t="s">
        <v>320</v>
      </c>
    </row>
    <row r="8" spans="1:51" ht="48.75" customHeight="1">
      <c r="A8" s="527" t="s">
        <v>404</v>
      </c>
      <c r="B8" s="527" t="s">
        <v>403</v>
      </c>
      <c r="C8" s="527"/>
      <c r="D8" s="527" t="s">
        <v>402</v>
      </c>
      <c r="E8" s="527"/>
      <c r="F8" s="527"/>
      <c r="G8" s="527"/>
      <c r="H8" s="527" t="s">
        <v>401</v>
      </c>
      <c r="I8" s="527" t="s">
        <v>400</v>
      </c>
      <c r="J8" s="528" t="s">
        <v>558</v>
      </c>
      <c r="K8" s="528"/>
      <c r="L8" s="528"/>
      <c r="M8" s="528"/>
      <c r="N8" s="129"/>
      <c r="O8" s="129"/>
      <c r="P8" s="129"/>
      <c r="Q8" s="129"/>
      <c r="R8" s="129"/>
    </row>
    <row r="9" spans="1:51" ht="67.5">
      <c r="A9" s="527"/>
      <c r="B9" s="82" t="s">
        <v>399</v>
      </c>
      <c r="C9" s="82" t="s">
        <v>660</v>
      </c>
      <c r="D9" s="82" t="s">
        <v>399</v>
      </c>
      <c r="E9" s="82" t="s">
        <v>660</v>
      </c>
      <c r="F9" s="82" t="s">
        <v>661</v>
      </c>
      <c r="G9" s="82" t="s">
        <v>398</v>
      </c>
      <c r="H9" s="527"/>
      <c r="I9" s="527"/>
      <c r="J9" s="144" t="s">
        <v>397</v>
      </c>
      <c r="K9" s="144" t="s">
        <v>396</v>
      </c>
      <c r="L9" s="144" t="s">
        <v>395</v>
      </c>
      <c r="M9" s="144" t="s">
        <v>394</v>
      </c>
      <c r="O9" s="129"/>
      <c r="P9" s="129"/>
      <c r="Q9" s="129"/>
      <c r="R9" s="129"/>
    </row>
    <row r="10" spans="1:51">
      <c r="A10" s="82"/>
      <c r="B10" s="82"/>
      <c r="C10" s="82"/>
      <c r="D10" s="82"/>
      <c r="E10" s="82"/>
      <c r="F10" s="82"/>
      <c r="G10" s="82"/>
      <c r="H10" s="82"/>
      <c r="I10" s="82"/>
      <c r="J10" s="159"/>
      <c r="K10" s="159"/>
      <c r="L10" s="159"/>
      <c r="M10" s="159"/>
    </row>
    <row r="11" spans="1:51">
      <c r="A11" s="82"/>
      <c r="B11" s="82"/>
      <c r="C11" s="82"/>
      <c r="D11" s="82"/>
      <c r="E11" s="82"/>
      <c r="F11" s="82"/>
      <c r="G11" s="82"/>
      <c r="H11" s="82"/>
      <c r="I11" s="82"/>
      <c r="J11" s="159"/>
      <c r="K11" s="159"/>
      <c r="L11" s="159"/>
      <c r="M11" s="159"/>
    </row>
    <row r="12" spans="1:51" s="81" customFormat="1" ht="14.25">
      <c r="A12" s="520" t="s">
        <v>393</v>
      </c>
      <c r="B12" s="520"/>
      <c r="C12" s="520"/>
      <c r="D12" s="520"/>
      <c r="E12" s="520"/>
      <c r="F12" s="520"/>
      <c r="G12" s="520"/>
      <c r="H12" s="520"/>
      <c r="I12" s="520"/>
      <c r="J12" s="169">
        <f t="shared" ref="J12:M12" si="0">+J13</f>
        <v>4880.1000000000004</v>
      </c>
      <c r="K12" s="169">
        <f t="shared" si="0"/>
        <v>4880.1000000000004</v>
      </c>
      <c r="L12" s="169">
        <f t="shared" si="0"/>
        <v>4880.1000000000004</v>
      </c>
      <c r="M12" s="169">
        <f t="shared" si="0"/>
        <v>4880.1000000000004</v>
      </c>
      <c r="N12" s="92"/>
      <c r="O12" s="669"/>
      <c r="P12" s="669"/>
      <c r="Q12" s="669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</row>
    <row r="13" spans="1:51">
      <c r="A13" s="529"/>
      <c r="B13" s="83" t="s">
        <v>392</v>
      </c>
      <c r="C13" s="532" t="s">
        <v>391</v>
      </c>
      <c r="D13" s="532"/>
      <c r="E13" s="532"/>
      <c r="F13" s="532"/>
      <c r="G13" s="532"/>
      <c r="H13" s="532"/>
      <c r="I13" s="532"/>
      <c r="J13" s="131">
        <v>4880.1000000000004</v>
      </c>
      <c r="K13" s="131">
        <v>4880.1000000000004</v>
      </c>
      <c r="L13" s="131">
        <v>4880.1000000000004</v>
      </c>
      <c r="M13" s="131">
        <v>4880.1000000000004</v>
      </c>
      <c r="O13" s="129"/>
      <c r="P13" s="129"/>
      <c r="Q13" s="129"/>
      <c r="R13" s="129"/>
    </row>
    <row r="14" spans="1:51">
      <c r="A14" s="529"/>
      <c r="B14" s="529"/>
      <c r="C14" s="529"/>
      <c r="D14" s="83" t="s">
        <v>390</v>
      </c>
      <c r="E14" s="530" t="s">
        <v>389</v>
      </c>
      <c r="F14" s="530"/>
      <c r="G14" s="530"/>
      <c r="H14" s="530"/>
      <c r="I14" s="530"/>
      <c r="J14" s="131">
        <v>4880.1000000000004</v>
      </c>
      <c r="K14" s="131">
        <v>4880.1000000000004</v>
      </c>
      <c r="L14" s="131">
        <v>4880.1000000000004</v>
      </c>
      <c r="M14" s="131">
        <v>4880.1000000000004</v>
      </c>
      <c r="O14" s="129"/>
      <c r="P14" s="129"/>
      <c r="Q14" s="129"/>
      <c r="R14" s="129"/>
    </row>
    <row r="15" spans="1:51">
      <c r="A15" s="529"/>
      <c r="B15" s="529"/>
      <c r="C15" s="529"/>
      <c r="D15" s="529"/>
      <c r="E15" s="529"/>
      <c r="F15" s="530" t="s">
        <v>388</v>
      </c>
      <c r="G15" s="530"/>
      <c r="H15" s="530"/>
      <c r="I15" s="530"/>
      <c r="J15" s="530"/>
      <c r="K15" s="530"/>
      <c r="L15" s="530"/>
      <c r="M15" s="530"/>
    </row>
    <row r="16" spans="1:51">
      <c r="A16" s="529"/>
      <c r="B16" s="529"/>
      <c r="C16" s="529"/>
      <c r="D16" s="529"/>
      <c r="E16" s="529"/>
      <c r="F16" s="529"/>
      <c r="G16" s="530" t="s">
        <v>387</v>
      </c>
      <c r="H16" s="530"/>
      <c r="I16" s="530"/>
      <c r="J16" s="530"/>
      <c r="K16" s="530"/>
      <c r="L16" s="530"/>
      <c r="M16" s="530"/>
    </row>
    <row r="17" spans="1:51">
      <c r="A17" s="529"/>
      <c r="B17" s="529"/>
      <c r="C17" s="529"/>
      <c r="D17" s="529"/>
      <c r="E17" s="529"/>
      <c r="F17" s="529"/>
      <c r="G17" s="529"/>
      <c r="H17" s="530" t="s">
        <v>386</v>
      </c>
      <c r="I17" s="530"/>
      <c r="J17" s="530"/>
      <c r="K17" s="530"/>
      <c r="L17" s="530"/>
      <c r="M17" s="530"/>
      <c r="O17" s="129"/>
      <c r="P17" s="129"/>
      <c r="Q17" s="129"/>
      <c r="R17" s="129"/>
    </row>
    <row r="18" spans="1:51" ht="54">
      <c r="A18" s="529"/>
      <c r="B18" s="529"/>
      <c r="C18" s="529"/>
      <c r="D18" s="529"/>
      <c r="E18" s="529"/>
      <c r="F18" s="529"/>
      <c r="G18" s="529"/>
      <c r="H18" s="531"/>
      <c r="I18" s="83" t="s">
        <v>385</v>
      </c>
      <c r="J18" s="159">
        <v>1</v>
      </c>
      <c r="K18" s="159">
        <v>1</v>
      </c>
      <c r="L18" s="159"/>
      <c r="M18" s="159">
        <v>1</v>
      </c>
    </row>
    <row r="19" spans="1:51" ht="67.5">
      <c r="A19" s="529"/>
      <c r="B19" s="529"/>
      <c r="C19" s="529"/>
      <c r="D19" s="529"/>
      <c r="E19" s="529"/>
      <c r="F19" s="529"/>
      <c r="G19" s="529"/>
      <c r="H19" s="531"/>
      <c r="I19" s="83" t="s">
        <v>384</v>
      </c>
      <c r="J19" s="159">
        <v>1</v>
      </c>
      <c r="K19" s="159">
        <v>1</v>
      </c>
      <c r="L19" s="159"/>
      <c r="M19" s="159">
        <v>1</v>
      </c>
    </row>
    <row r="20" spans="1:51" s="22" customFormat="1" ht="14.25">
      <c r="A20" s="521" t="s">
        <v>418</v>
      </c>
      <c r="B20" s="521"/>
      <c r="C20" s="521"/>
      <c r="D20" s="521"/>
      <c r="E20" s="521"/>
      <c r="F20" s="521"/>
      <c r="G20" s="521"/>
      <c r="H20" s="521"/>
      <c r="I20" s="521"/>
      <c r="J20" s="170">
        <f>+J21</f>
        <v>38400</v>
      </c>
      <c r="K20" s="170">
        <f t="shared" ref="K20:M20" si="1">+K21</f>
        <v>38400</v>
      </c>
      <c r="L20" s="170">
        <f t="shared" si="1"/>
        <v>38400</v>
      </c>
      <c r="M20" s="170">
        <f t="shared" si="1"/>
        <v>38400</v>
      </c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</row>
    <row r="21" spans="1:51" s="22" customFormat="1">
      <c r="A21" s="30"/>
      <c r="B21" s="30" t="s">
        <v>407</v>
      </c>
      <c r="C21" s="511" t="s">
        <v>412</v>
      </c>
      <c r="D21" s="511"/>
      <c r="E21" s="511"/>
      <c r="F21" s="511"/>
      <c r="G21" s="511"/>
      <c r="H21" s="511"/>
      <c r="I21" s="511"/>
      <c r="J21" s="130">
        <v>38400</v>
      </c>
      <c r="K21" s="130">
        <v>38400</v>
      </c>
      <c r="L21" s="130">
        <v>38400</v>
      </c>
      <c r="M21" s="130">
        <v>38400</v>
      </c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</row>
    <row r="22" spans="1:51" s="22" customFormat="1">
      <c r="A22" s="30"/>
      <c r="B22" s="30"/>
      <c r="C22" s="57"/>
      <c r="D22" s="57" t="s">
        <v>408</v>
      </c>
      <c r="E22" s="509" t="s">
        <v>46</v>
      </c>
      <c r="F22" s="509"/>
      <c r="G22" s="509"/>
      <c r="H22" s="509"/>
      <c r="I22" s="509"/>
      <c r="J22" s="131">
        <v>38400</v>
      </c>
      <c r="K22" s="131">
        <v>38400</v>
      </c>
      <c r="L22" s="131">
        <v>38400</v>
      </c>
      <c r="M22" s="131">
        <v>38400</v>
      </c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</row>
    <row r="23" spans="1:51" s="22" customFormat="1">
      <c r="A23" s="30"/>
      <c r="B23" s="30"/>
      <c r="C23" s="57"/>
      <c r="D23" s="57"/>
      <c r="E23" s="507"/>
      <c r="F23" s="509" t="s">
        <v>413</v>
      </c>
      <c r="G23" s="509"/>
      <c r="H23" s="509"/>
      <c r="I23" s="509"/>
      <c r="J23" s="509"/>
      <c r="K23" s="509"/>
      <c r="L23" s="509"/>
      <c r="M23" s="509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</row>
    <row r="24" spans="1:51" s="22" customFormat="1">
      <c r="A24" s="30"/>
      <c r="B24" s="30"/>
      <c r="C24" s="57"/>
      <c r="D24" s="57"/>
      <c r="E24" s="507"/>
      <c r="F24" s="507"/>
      <c r="G24" s="509" t="s">
        <v>414</v>
      </c>
      <c r="H24" s="509"/>
      <c r="I24" s="509"/>
      <c r="J24" s="509"/>
      <c r="K24" s="509"/>
      <c r="L24" s="509"/>
      <c r="M24" s="509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</row>
    <row r="25" spans="1:51" s="22" customFormat="1">
      <c r="A25" s="30"/>
      <c r="B25" s="30"/>
      <c r="C25" s="57"/>
      <c r="D25" s="57"/>
      <c r="E25" s="507"/>
      <c r="F25" s="507"/>
      <c r="G25" s="507"/>
      <c r="H25" s="509" t="s">
        <v>415</v>
      </c>
      <c r="I25" s="509"/>
      <c r="J25" s="509"/>
      <c r="K25" s="509"/>
      <c r="L25" s="509"/>
      <c r="M25" s="509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</row>
    <row r="26" spans="1:51" s="22" customFormat="1">
      <c r="A26" s="30"/>
      <c r="B26" s="30"/>
      <c r="C26" s="57"/>
      <c r="D26" s="57"/>
      <c r="E26" s="507"/>
      <c r="F26" s="507"/>
      <c r="G26" s="507"/>
      <c r="H26" s="510"/>
      <c r="I26" s="30" t="s">
        <v>416</v>
      </c>
      <c r="J26" s="89">
        <v>6</v>
      </c>
      <c r="K26" s="89">
        <v>6</v>
      </c>
      <c r="L26" s="89"/>
      <c r="M26" s="89">
        <v>6</v>
      </c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</row>
    <row r="27" spans="1:51" s="22" customFormat="1" ht="27">
      <c r="A27" s="30"/>
      <c r="B27" s="30"/>
      <c r="C27" s="57"/>
      <c r="D27" s="57"/>
      <c r="E27" s="507"/>
      <c r="F27" s="507"/>
      <c r="G27" s="507"/>
      <c r="H27" s="510"/>
      <c r="I27" s="30" t="s">
        <v>417</v>
      </c>
      <c r="J27" s="89">
        <v>10</v>
      </c>
      <c r="K27" s="89">
        <v>10</v>
      </c>
      <c r="L27" s="89"/>
      <c r="M27" s="89">
        <v>10</v>
      </c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</row>
    <row r="28" spans="1:51" s="24" customFormat="1" ht="14.25">
      <c r="A28" s="521" t="s">
        <v>419</v>
      </c>
      <c r="B28" s="521"/>
      <c r="C28" s="521"/>
      <c r="D28" s="521"/>
      <c r="E28" s="521"/>
      <c r="F28" s="521"/>
      <c r="G28" s="521"/>
      <c r="H28" s="521"/>
      <c r="I28" s="521"/>
      <c r="J28" s="171">
        <f t="shared" ref="J28:L29" si="2">J29</f>
        <v>298200</v>
      </c>
      <c r="K28" s="171">
        <f t="shared" si="2"/>
        <v>298200</v>
      </c>
      <c r="L28" s="171">
        <f t="shared" si="2"/>
        <v>298200</v>
      </c>
      <c r="M28" s="171">
        <f>M29</f>
        <v>298200</v>
      </c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</row>
    <row r="29" spans="1:51" s="24" customFormat="1">
      <c r="A29" s="58"/>
      <c r="B29" s="67">
        <v>1016</v>
      </c>
      <c r="C29" s="501" t="s">
        <v>420</v>
      </c>
      <c r="D29" s="501"/>
      <c r="E29" s="501"/>
      <c r="F29" s="501"/>
      <c r="G29" s="501"/>
      <c r="H29" s="501"/>
      <c r="I29" s="501"/>
      <c r="J29" s="172">
        <f t="shared" si="2"/>
        <v>298200</v>
      </c>
      <c r="K29" s="172">
        <f t="shared" si="2"/>
        <v>298200</v>
      </c>
      <c r="L29" s="172">
        <f t="shared" si="2"/>
        <v>298200</v>
      </c>
      <c r="M29" s="172">
        <f>M30</f>
        <v>298200</v>
      </c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</row>
    <row r="30" spans="1:51" s="24" customFormat="1">
      <c r="A30" s="58"/>
      <c r="B30" s="67"/>
      <c r="C30" s="67"/>
      <c r="D30" s="67" t="s">
        <v>421</v>
      </c>
      <c r="E30" s="493" t="s">
        <v>422</v>
      </c>
      <c r="F30" s="493"/>
      <c r="G30" s="493"/>
      <c r="H30" s="493"/>
      <c r="I30" s="493"/>
      <c r="J30" s="172">
        <v>298200</v>
      </c>
      <c r="K30" s="172">
        <v>298200</v>
      </c>
      <c r="L30" s="172">
        <v>298200</v>
      </c>
      <c r="M30" s="172">
        <v>298200</v>
      </c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</row>
    <row r="31" spans="1:51" s="24" customFormat="1">
      <c r="A31" s="58"/>
      <c r="B31" s="67"/>
      <c r="C31" s="67"/>
      <c r="D31" s="67"/>
      <c r="E31" s="30"/>
      <c r="F31" s="533" t="s">
        <v>423</v>
      </c>
      <c r="G31" s="534"/>
      <c r="H31" s="534"/>
      <c r="I31" s="534"/>
      <c r="J31" s="534"/>
      <c r="K31" s="534"/>
      <c r="L31" s="534"/>
      <c r="M31" s="535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</row>
    <row r="32" spans="1:51" s="24" customFormat="1">
      <c r="A32" s="58"/>
      <c r="B32" s="67"/>
      <c r="C32" s="67"/>
      <c r="D32" s="67"/>
      <c r="E32" s="30"/>
      <c r="F32" s="30"/>
      <c r="G32" s="533" t="s">
        <v>424</v>
      </c>
      <c r="H32" s="534"/>
      <c r="I32" s="534"/>
      <c r="J32" s="534"/>
      <c r="K32" s="534"/>
      <c r="L32" s="534"/>
      <c r="M32" s="535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</row>
    <row r="33" spans="1:51" s="24" customFormat="1">
      <c r="A33" s="58"/>
      <c r="B33" s="67"/>
      <c r="C33" s="67"/>
      <c r="D33" s="67"/>
      <c r="E33" s="30"/>
      <c r="F33" s="30"/>
      <c r="G33" s="30"/>
      <c r="H33" s="533" t="s">
        <v>425</v>
      </c>
      <c r="I33" s="534"/>
      <c r="J33" s="534"/>
      <c r="K33" s="534"/>
      <c r="L33" s="534"/>
      <c r="M33" s="535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</row>
    <row r="34" spans="1:51" s="24" customFormat="1" ht="27">
      <c r="A34" s="58"/>
      <c r="B34" s="67"/>
      <c r="C34" s="67"/>
      <c r="D34" s="67"/>
      <c r="E34" s="30"/>
      <c r="F34" s="30"/>
      <c r="G34" s="30"/>
      <c r="H34" s="30"/>
      <c r="I34" s="30" t="s">
        <v>426</v>
      </c>
      <c r="J34" s="165"/>
      <c r="K34" s="165">
        <v>2</v>
      </c>
      <c r="L34" s="165"/>
      <c r="M34" s="165">
        <v>2</v>
      </c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</row>
    <row r="35" spans="1:51" s="22" customFormat="1" ht="14.25">
      <c r="A35" s="520" t="s">
        <v>823</v>
      </c>
      <c r="B35" s="520"/>
      <c r="C35" s="520"/>
      <c r="D35" s="520"/>
      <c r="E35" s="520"/>
      <c r="F35" s="520"/>
      <c r="G35" s="520"/>
      <c r="H35" s="520"/>
      <c r="I35" s="520"/>
      <c r="J35" s="160">
        <f>+J37+J41+J48</f>
        <v>15060.100000000002</v>
      </c>
      <c r="K35" s="160">
        <f t="shared" ref="K35:M35" si="3">+K37+K41+K48</f>
        <v>19444.100000000002</v>
      </c>
      <c r="L35" s="160">
        <f t="shared" si="3"/>
        <v>19444.100000000002</v>
      </c>
      <c r="M35" s="160">
        <f t="shared" si="3"/>
        <v>19444.100000000002</v>
      </c>
      <c r="N35" s="94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</row>
    <row r="36" spans="1:51" s="27" customFormat="1">
      <c r="A36" s="497"/>
      <c r="B36" s="68">
        <v>1075</v>
      </c>
      <c r="C36" s="496" t="s">
        <v>358</v>
      </c>
      <c r="D36" s="496"/>
      <c r="E36" s="496"/>
      <c r="F36" s="496"/>
      <c r="G36" s="496"/>
      <c r="H36" s="496"/>
      <c r="I36" s="496"/>
      <c r="J36" s="133">
        <f>+J37+J41</f>
        <v>11151.300000000001</v>
      </c>
      <c r="K36" s="133">
        <f t="shared" ref="K36:M36" si="4">+K37+K41</f>
        <v>15535.300000000001</v>
      </c>
      <c r="L36" s="133">
        <f t="shared" si="4"/>
        <v>15535.300000000001</v>
      </c>
      <c r="M36" s="133">
        <f t="shared" si="4"/>
        <v>15535.300000000001</v>
      </c>
      <c r="N36" s="235"/>
      <c r="O36" s="235"/>
      <c r="P36" s="235"/>
      <c r="Q36" s="235"/>
    </row>
    <row r="37" spans="1:51" s="27" customFormat="1">
      <c r="A37" s="497"/>
      <c r="B37" s="497"/>
      <c r="C37" s="497"/>
      <c r="D37" s="68" t="s">
        <v>141</v>
      </c>
      <c r="E37" s="496" t="s">
        <v>142</v>
      </c>
      <c r="F37" s="496"/>
      <c r="G37" s="496"/>
      <c r="H37" s="496"/>
      <c r="I37" s="496"/>
      <c r="J37" s="134">
        <v>10087.6</v>
      </c>
      <c r="K37" s="134">
        <v>14471.6</v>
      </c>
      <c r="L37" s="134">
        <v>14471.6</v>
      </c>
      <c r="M37" s="134">
        <v>14471.6</v>
      </c>
    </row>
    <row r="38" spans="1:51" s="27" customFormat="1">
      <c r="A38" s="497"/>
      <c r="B38" s="497"/>
      <c r="C38" s="497"/>
      <c r="D38" s="497"/>
      <c r="E38" s="497"/>
      <c r="F38" s="496" t="s">
        <v>430</v>
      </c>
      <c r="G38" s="496"/>
      <c r="H38" s="496"/>
      <c r="I38" s="496"/>
      <c r="J38" s="496"/>
      <c r="K38" s="496"/>
      <c r="L38" s="496"/>
      <c r="M38" s="496"/>
    </row>
    <row r="39" spans="1:51" s="27" customFormat="1">
      <c r="A39" s="497"/>
      <c r="B39" s="497"/>
      <c r="C39" s="497"/>
      <c r="D39" s="497"/>
      <c r="E39" s="497"/>
      <c r="F39" s="497"/>
      <c r="G39" s="496" t="s">
        <v>431</v>
      </c>
      <c r="H39" s="496"/>
      <c r="I39" s="496"/>
      <c r="J39" s="496"/>
      <c r="K39" s="496"/>
      <c r="L39" s="496"/>
      <c r="M39" s="496"/>
    </row>
    <row r="40" spans="1:51" s="27" customFormat="1">
      <c r="A40" s="497"/>
      <c r="B40" s="497"/>
      <c r="C40" s="497"/>
      <c r="D40" s="497"/>
      <c r="E40" s="497"/>
      <c r="F40" s="497"/>
      <c r="G40" s="68"/>
      <c r="H40" s="496" t="s">
        <v>432</v>
      </c>
      <c r="I40" s="496"/>
      <c r="J40" s="496"/>
      <c r="K40" s="496"/>
      <c r="L40" s="496"/>
      <c r="M40" s="496"/>
    </row>
    <row r="41" spans="1:51" s="27" customFormat="1">
      <c r="A41" s="497"/>
      <c r="B41" s="497"/>
      <c r="C41" s="497"/>
      <c r="D41" s="68" t="s">
        <v>144</v>
      </c>
      <c r="E41" s="496" t="s">
        <v>145</v>
      </c>
      <c r="F41" s="496"/>
      <c r="G41" s="496"/>
      <c r="H41" s="496"/>
      <c r="I41" s="496"/>
      <c r="J41" s="134">
        <v>1063.7</v>
      </c>
      <c r="K41" s="134">
        <v>1063.7</v>
      </c>
      <c r="L41" s="134">
        <v>1063.7</v>
      </c>
      <c r="M41" s="134">
        <v>1063.7</v>
      </c>
    </row>
    <row r="42" spans="1:51" s="27" customFormat="1">
      <c r="A42" s="497"/>
      <c r="B42" s="497"/>
      <c r="C42" s="497"/>
      <c r="D42" s="497"/>
      <c r="E42" s="497"/>
      <c r="F42" s="496" t="s">
        <v>433</v>
      </c>
      <c r="G42" s="496"/>
      <c r="H42" s="496"/>
      <c r="I42" s="496"/>
      <c r="J42" s="496"/>
      <c r="K42" s="496"/>
      <c r="L42" s="496"/>
      <c r="M42" s="496"/>
    </row>
    <row r="43" spans="1:51" s="27" customFormat="1">
      <c r="A43" s="497"/>
      <c r="B43" s="497"/>
      <c r="C43" s="497"/>
      <c r="D43" s="497"/>
      <c r="E43" s="497"/>
      <c r="F43" s="497"/>
      <c r="G43" s="496" t="s">
        <v>428</v>
      </c>
      <c r="H43" s="496"/>
      <c r="I43" s="496"/>
      <c r="J43" s="496"/>
      <c r="K43" s="496"/>
      <c r="L43" s="496"/>
      <c r="M43" s="496"/>
    </row>
    <row r="44" spans="1:51" s="27" customFormat="1">
      <c r="A44" s="497"/>
      <c r="B44" s="497"/>
      <c r="C44" s="497"/>
      <c r="D44" s="497"/>
      <c r="E44" s="497"/>
      <c r="F44" s="497"/>
      <c r="G44" s="497"/>
      <c r="H44" s="496" t="s">
        <v>434</v>
      </c>
      <c r="I44" s="496"/>
      <c r="J44" s="496"/>
      <c r="K44" s="496"/>
      <c r="L44" s="496"/>
      <c r="M44" s="496"/>
    </row>
    <row r="45" spans="1:51" s="27" customFormat="1" ht="27">
      <c r="A45" s="497"/>
      <c r="B45" s="497"/>
      <c r="C45" s="497"/>
      <c r="D45" s="497"/>
      <c r="E45" s="497"/>
      <c r="F45" s="497"/>
      <c r="G45" s="497"/>
      <c r="H45" s="68"/>
      <c r="I45" s="88" t="s">
        <v>435</v>
      </c>
      <c r="J45" s="161"/>
      <c r="K45" s="162">
        <v>2</v>
      </c>
      <c r="L45" s="161" t="s">
        <v>436</v>
      </c>
      <c r="M45" s="162">
        <v>2</v>
      </c>
    </row>
    <row r="46" spans="1:51" s="27" customFormat="1">
      <c r="A46" s="497"/>
      <c r="B46" s="88"/>
      <c r="C46" s="88"/>
      <c r="D46" s="88"/>
      <c r="E46" s="88"/>
      <c r="F46" s="88"/>
      <c r="G46" s="88"/>
      <c r="H46" s="88"/>
      <c r="I46" s="88"/>
      <c r="J46" s="161"/>
      <c r="K46" s="161"/>
      <c r="L46" s="161"/>
      <c r="M46" s="161"/>
    </row>
    <row r="47" spans="1:51" s="27" customFormat="1">
      <c r="A47" s="497"/>
      <c r="B47" s="68">
        <v>1168</v>
      </c>
      <c r="C47" s="496" t="s">
        <v>359</v>
      </c>
      <c r="D47" s="496"/>
      <c r="E47" s="496"/>
      <c r="F47" s="496"/>
      <c r="G47" s="496"/>
      <c r="H47" s="496"/>
      <c r="I47" s="496"/>
      <c r="J47" s="133">
        <v>3908.8</v>
      </c>
      <c r="K47" s="133">
        <v>3908.8</v>
      </c>
      <c r="L47" s="133">
        <v>3908.8</v>
      </c>
      <c r="M47" s="133">
        <v>3908.8</v>
      </c>
    </row>
    <row r="48" spans="1:51" s="27" customFormat="1">
      <c r="A48" s="497"/>
      <c r="B48" s="497"/>
      <c r="C48" s="497"/>
      <c r="D48" s="68" t="s">
        <v>437</v>
      </c>
      <c r="E48" s="496" t="s">
        <v>152</v>
      </c>
      <c r="F48" s="496"/>
      <c r="G48" s="496"/>
      <c r="H48" s="496"/>
      <c r="I48" s="496"/>
      <c r="J48" s="134">
        <v>3908.8</v>
      </c>
      <c r="K48" s="134">
        <v>3908.8</v>
      </c>
      <c r="L48" s="134">
        <v>3908.8</v>
      </c>
      <c r="M48" s="134">
        <v>3908.8</v>
      </c>
    </row>
    <row r="49" spans="1:51" s="27" customFormat="1">
      <c r="A49" s="497"/>
      <c r="B49" s="497"/>
      <c r="C49" s="497"/>
      <c r="D49" s="497"/>
      <c r="E49" s="497"/>
      <c r="F49" s="496" t="s">
        <v>438</v>
      </c>
      <c r="G49" s="496"/>
      <c r="H49" s="496"/>
      <c r="I49" s="496"/>
      <c r="J49" s="496"/>
      <c r="K49" s="496"/>
      <c r="L49" s="496"/>
      <c r="M49" s="496"/>
    </row>
    <row r="50" spans="1:51" s="27" customFormat="1">
      <c r="A50" s="497"/>
      <c r="B50" s="497"/>
      <c r="C50" s="497"/>
      <c r="D50" s="497"/>
      <c r="E50" s="497"/>
      <c r="F50" s="497"/>
      <c r="G50" s="496" t="s">
        <v>428</v>
      </c>
      <c r="H50" s="496"/>
      <c r="I50" s="496"/>
      <c r="J50" s="496"/>
      <c r="K50" s="496"/>
      <c r="L50" s="496"/>
      <c r="M50" s="496"/>
    </row>
    <row r="51" spans="1:51" s="27" customFormat="1">
      <c r="A51" s="497"/>
      <c r="B51" s="497"/>
      <c r="C51" s="497"/>
      <c r="D51" s="497"/>
      <c r="E51" s="497"/>
      <c r="F51" s="497"/>
      <c r="G51" s="497"/>
      <c r="H51" s="496" t="s">
        <v>439</v>
      </c>
      <c r="I51" s="496"/>
      <c r="J51" s="496"/>
      <c r="K51" s="496"/>
      <c r="L51" s="496"/>
      <c r="M51" s="496"/>
    </row>
    <row r="52" spans="1:51" s="27" customFormat="1" ht="27">
      <c r="A52" s="497"/>
      <c r="B52" s="497"/>
      <c r="C52" s="497"/>
      <c r="D52" s="497"/>
      <c r="E52" s="497"/>
      <c r="F52" s="497"/>
      <c r="G52" s="497"/>
      <c r="H52" s="68"/>
      <c r="I52" s="88" t="s">
        <v>440</v>
      </c>
      <c r="J52" s="161"/>
      <c r="K52" s="162">
        <v>1</v>
      </c>
      <c r="L52" s="161" t="s">
        <v>436</v>
      </c>
      <c r="M52" s="162">
        <v>1</v>
      </c>
    </row>
    <row r="53" spans="1:51" s="27" customFormat="1">
      <c r="A53" s="88"/>
      <c r="B53" s="88"/>
      <c r="C53" s="88"/>
      <c r="D53" s="68"/>
      <c r="E53" s="88"/>
      <c r="F53" s="88"/>
      <c r="G53" s="88"/>
      <c r="H53" s="88"/>
      <c r="I53" s="88"/>
      <c r="J53" s="161"/>
      <c r="K53" s="161"/>
      <c r="L53" s="161"/>
      <c r="M53" s="161"/>
    </row>
    <row r="54" spans="1:51" s="22" customFormat="1" ht="14.25">
      <c r="A54" s="520" t="s">
        <v>777</v>
      </c>
      <c r="B54" s="520"/>
      <c r="C54" s="520"/>
      <c r="D54" s="520"/>
      <c r="E54" s="520"/>
      <c r="F54" s="520"/>
      <c r="G54" s="520"/>
      <c r="H54" s="520"/>
      <c r="I54" s="520"/>
      <c r="J54" s="160" t="e">
        <f>+J56+#REF!+#REF!+#REF!+J63+J72+J82</f>
        <v>#REF!</v>
      </c>
      <c r="K54" s="160">
        <f>+K56+K63+K72+K82</f>
        <v>359248.9</v>
      </c>
      <c r="L54" s="160">
        <f t="shared" ref="L54:M54" si="5">+L56+L63+L72+L82</f>
        <v>359248.9</v>
      </c>
      <c r="M54" s="160">
        <f t="shared" si="5"/>
        <v>359248.9</v>
      </c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</row>
    <row r="55" spans="1:51" s="27" customFormat="1">
      <c r="A55" s="497"/>
      <c r="B55" s="68">
        <v>1045</v>
      </c>
      <c r="C55" s="496" t="s">
        <v>357</v>
      </c>
      <c r="D55" s="496"/>
      <c r="E55" s="496"/>
      <c r="F55" s="496"/>
      <c r="G55" s="496"/>
      <c r="H55" s="496"/>
      <c r="I55" s="496"/>
      <c r="J55" s="133">
        <v>288.89999999999998</v>
      </c>
      <c r="K55" s="133">
        <v>288.89999999999998</v>
      </c>
      <c r="L55" s="133">
        <v>288.89999999999998</v>
      </c>
      <c r="M55" s="133">
        <v>288.89999999999998</v>
      </c>
    </row>
    <row r="56" spans="1:51" s="27" customFormat="1">
      <c r="A56" s="497"/>
      <c r="B56" s="497"/>
      <c r="C56" s="497"/>
      <c r="D56" s="68" t="s">
        <v>134</v>
      </c>
      <c r="E56" s="496" t="s">
        <v>135</v>
      </c>
      <c r="F56" s="496"/>
      <c r="G56" s="496"/>
      <c r="H56" s="496"/>
      <c r="I56" s="496"/>
      <c r="J56" s="134">
        <v>288.89999999999998</v>
      </c>
      <c r="K56" s="134">
        <v>288.89999999999998</v>
      </c>
      <c r="L56" s="134">
        <v>288.89999999999998</v>
      </c>
      <c r="M56" s="134">
        <v>288.89999999999998</v>
      </c>
    </row>
    <row r="57" spans="1:51" s="27" customFormat="1">
      <c r="A57" s="497"/>
      <c r="B57" s="497"/>
      <c r="C57" s="497"/>
      <c r="D57" s="497"/>
      <c r="E57" s="497"/>
      <c r="F57" s="496" t="s">
        <v>427</v>
      </c>
      <c r="G57" s="496"/>
      <c r="H57" s="496"/>
      <c r="I57" s="496"/>
      <c r="J57" s="496"/>
      <c r="K57" s="496"/>
      <c r="L57" s="496"/>
      <c r="M57" s="496"/>
    </row>
    <row r="58" spans="1:51" s="27" customFormat="1">
      <c r="A58" s="497"/>
      <c r="B58" s="497"/>
      <c r="C58" s="497"/>
      <c r="D58" s="497"/>
      <c r="E58" s="497"/>
      <c r="F58" s="497"/>
      <c r="G58" s="496" t="s">
        <v>428</v>
      </c>
      <c r="H58" s="496"/>
      <c r="I58" s="496"/>
      <c r="J58" s="496"/>
      <c r="K58" s="496"/>
      <c r="L58" s="496"/>
      <c r="M58" s="496"/>
    </row>
    <row r="59" spans="1:51" s="27" customFormat="1">
      <c r="A59" s="497"/>
      <c r="B59" s="497"/>
      <c r="C59" s="497"/>
      <c r="D59" s="497"/>
      <c r="E59" s="497"/>
      <c r="F59" s="497"/>
      <c r="G59" s="68"/>
      <c r="H59" s="496" t="s">
        <v>429</v>
      </c>
      <c r="I59" s="496"/>
      <c r="J59" s="496"/>
      <c r="K59" s="496"/>
      <c r="L59" s="496"/>
      <c r="M59" s="496"/>
    </row>
    <row r="60" spans="1:51" s="27" customFormat="1">
      <c r="A60" s="497"/>
      <c r="B60" s="88"/>
      <c r="C60" s="88"/>
      <c r="D60" s="88"/>
      <c r="E60" s="88"/>
      <c r="F60" s="88"/>
      <c r="G60" s="88"/>
      <c r="H60" s="88"/>
      <c r="I60" s="88"/>
      <c r="J60" s="161"/>
      <c r="K60" s="161"/>
      <c r="L60" s="161"/>
      <c r="M60" s="161"/>
    </row>
    <row r="61" spans="1:51" s="27" customFormat="1">
      <c r="A61" s="88"/>
      <c r="B61" s="88"/>
      <c r="C61" s="88"/>
      <c r="D61" s="68"/>
      <c r="E61" s="88"/>
      <c r="F61" s="88"/>
      <c r="G61" s="88"/>
      <c r="H61" s="88"/>
      <c r="I61" s="88"/>
      <c r="J61" s="161"/>
      <c r="K61" s="161"/>
      <c r="L61" s="161"/>
      <c r="M61" s="161"/>
    </row>
    <row r="62" spans="1:51" s="27" customFormat="1">
      <c r="A62" s="59"/>
      <c r="B62" s="59" t="s">
        <v>457</v>
      </c>
      <c r="C62" s="512" t="s">
        <v>458</v>
      </c>
      <c r="D62" s="512"/>
      <c r="E62" s="512"/>
      <c r="F62" s="512"/>
      <c r="G62" s="512"/>
      <c r="H62" s="512"/>
      <c r="I62" s="512"/>
      <c r="J62" s="163">
        <v>6761.1</v>
      </c>
      <c r="K62" s="163">
        <v>160691.00000000003</v>
      </c>
      <c r="L62" s="163">
        <v>160691.00000000003</v>
      </c>
      <c r="M62" s="163">
        <v>160691.00000000003</v>
      </c>
    </row>
    <row r="63" spans="1:51" s="27" customFormat="1">
      <c r="A63" s="59"/>
      <c r="B63" s="59"/>
      <c r="C63" s="59"/>
      <c r="D63" s="59" t="s">
        <v>459</v>
      </c>
      <c r="E63" s="512" t="s">
        <v>110</v>
      </c>
      <c r="F63" s="512"/>
      <c r="G63" s="512"/>
      <c r="H63" s="512"/>
      <c r="I63" s="512"/>
      <c r="J63" s="164">
        <v>6761.1</v>
      </c>
      <c r="K63" s="164">
        <v>160691.00000000003</v>
      </c>
      <c r="L63" s="164">
        <v>160691.00000000003</v>
      </c>
      <c r="M63" s="164">
        <v>160691.00000000003</v>
      </c>
    </row>
    <row r="64" spans="1:51" s="27" customFormat="1">
      <c r="A64" s="59"/>
      <c r="B64" s="59"/>
      <c r="C64" s="59"/>
      <c r="D64" s="59"/>
      <c r="E64" s="59"/>
      <c r="F64" s="512" t="s">
        <v>460</v>
      </c>
      <c r="G64" s="512"/>
      <c r="H64" s="512"/>
      <c r="I64" s="512"/>
      <c r="J64" s="512"/>
      <c r="K64" s="512"/>
      <c r="L64" s="512"/>
      <c r="M64" s="512"/>
    </row>
    <row r="65" spans="1:13" s="27" customFormat="1">
      <c r="A65" s="59"/>
      <c r="B65" s="59"/>
      <c r="C65" s="59"/>
      <c r="D65" s="59"/>
      <c r="E65" s="59"/>
      <c r="F65" s="59"/>
      <c r="G65" s="512" t="s">
        <v>387</v>
      </c>
      <c r="H65" s="512"/>
      <c r="I65" s="512"/>
      <c r="J65" s="512"/>
      <c r="K65" s="512"/>
      <c r="L65" s="512"/>
      <c r="M65" s="512"/>
    </row>
    <row r="66" spans="1:13" s="27" customFormat="1">
      <c r="A66" s="59"/>
      <c r="B66" s="59"/>
      <c r="C66" s="59"/>
      <c r="D66" s="59"/>
      <c r="E66" s="59"/>
      <c r="F66" s="59"/>
      <c r="G66" s="59"/>
      <c r="H66" s="512" t="s">
        <v>461</v>
      </c>
      <c r="I66" s="512"/>
      <c r="J66" s="512"/>
      <c r="K66" s="512"/>
      <c r="L66" s="512"/>
      <c r="M66" s="512"/>
    </row>
    <row r="67" spans="1:13" s="27" customFormat="1" ht="27">
      <c r="A67" s="59"/>
      <c r="B67" s="59"/>
      <c r="C67" s="59"/>
      <c r="D67" s="59"/>
      <c r="E67" s="59"/>
      <c r="F67" s="59"/>
      <c r="G67" s="59"/>
      <c r="H67" s="59"/>
      <c r="I67" s="59" t="s">
        <v>462</v>
      </c>
      <c r="J67" s="60" t="s">
        <v>436</v>
      </c>
      <c r="K67" s="60">
        <v>2</v>
      </c>
      <c r="L67" s="60" t="s">
        <v>436</v>
      </c>
      <c r="M67" s="60">
        <v>2</v>
      </c>
    </row>
    <row r="68" spans="1:13" s="27" customFormat="1">
      <c r="A68" s="59"/>
      <c r="B68" s="59"/>
      <c r="C68" s="59"/>
      <c r="D68" s="59"/>
      <c r="E68" s="59"/>
      <c r="F68" s="59"/>
      <c r="G68" s="59"/>
      <c r="H68" s="59"/>
      <c r="I68" s="59" t="s">
        <v>463</v>
      </c>
      <c r="J68" s="60" t="s">
        <v>436</v>
      </c>
      <c r="K68" s="60">
        <v>2</v>
      </c>
      <c r="L68" s="60" t="s">
        <v>436</v>
      </c>
      <c r="M68" s="60">
        <v>2</v>
      </c>
    </row>
    <row r="69" spans="1:13" s="27" customFormat="1" ht="27">
      <c r="A69" s="59"/>
      <c r="B69" s="59"/>
      <c r="C69" s="59"/>
      <c r="D69" s="59"/>
      <c r="E69" s="59"/>
      <c r="F69" s="59"/>
      <c r="G69" s="59"/>
      <c r="H69" s="59"/>
      <c r="I69" s="59" t="s">
        <v>464</v>
      </c>
      <c r="J69" s="60" t="s">
        <v>436</v>
      </c>
      <c r="K69" s="60">
        <v>2</v>
      </c>
      <c r="L69" s="60" t="s">
        <v>436</v>
      </c>
      <c r="M69" s="60">
        <v>2</v>
      </c>
    </row>
    <row r="70" spans="1:13" s="27" customFormat="1" ht="27">
      <c r="A70" s="61"/>
      <c r="B70" s="61"/>
      <c r="C70" s="61"/>
      <c r="D70" s="61"/>
      <c r="E70" s="61"/>
      <c r="F70" s="61"/>
      <c r="G70" s="61"/>
      <c r="H70" s="61"/>
      <c r="I70" s="59" t="s">
        <v>465</v>
      </c>
      <c r="J70" s="165" t="s">
        <v>436</v>
      </c>
      <c r="K70" s="165">
        <v>2</v>
      </c>
      <c r="L70" s="165" t="s">
        <v>436</v>
      </c>
      <c r="M70" s="165">
        <v>2</v>
      </c>
    </row>
    <row r="71" spans="1:13" s="27" customFormat="1">
      <c r="A71" s="30"/>
      <c r="B71" s="30">
        <v>1098</v>
      </c>
      <c r="C71" s="493" t="s">
        <v>467</v>
      </c>
      <c r="D71" s="493"/>
      <c r="E71" s="493"/>
      <c r="F71" s="493"/>
      <c r="G71" s="493"/>
      <c r="H71" s="493"/>
      <c r="I71" s="493"/>
      <c r="J71" s="173">
        <v>163869</v>
      </c>
      <c r="K71" s="131">
        <v>163869</v>
      </c>
      <c r="L71" s="131">
        <v>163869</v>
      </c>
      <c r="M71" s="131">
        <v>163869</v>
      </c>
    </row>
    <row r="72" spans="1:13" s="27" customFormat="1">
      <c r="A72" s="30"/>
      <c r="B72" s="30"/>
      <c r="C72" s="30"/>
      <c r="D72" s="30" t="s">
        <v>468</v>
      </c>
      <c r="E72" s="493" t="s">
        <v>167</v>
      </c>
      <c r="F72" s="493"/>
      <c r="G72" s="493"/>
      <c r="H72" s="493"/>
      <c r="I72" s="493"/>
      <c r="J72" s="131">
        <v>163869</v>
      </c>
      <c r="K72" s="131">
        <v>163869</v>
      </c>
      <c r="L72" s="131">
        <v>163869</v>
      </c>
      <c r="M72" s="131">
        <v>163869</v>
      </c>
    </row>
    <row r="73" spans="1:13" s="27" customFormat="1">
      <c r="A73" s="30"/>
      <c r="B73" s="30"/>
      <c r="C73" s="30"/>
      <c r="D73" s="30"/>
      <c r="E73" s="30"/>
      <c r="F73" s="30"/>
      <c r="G73" s="493" t="s">
        <v>431</v>
      </c>
      <c r="H73" s="493"/>
      <c r="I73" s="493"/>
      <c r="J73" s="493"/>
      <c r="K73" s="493"/>
      <c r="L73" s="493"/>
      <c r="M73" s="493"/>
    </row>
    <row r="74" spans="1:13" s="27" customFormat="1">
      <c r="A74" s="30"/>
      <c r="B74" s="30"/>
      <c r="C74" s="30"/>
      <c r="D74" s="30"/>
      <c r="E74" s="30"/>
      <c r="F74" s="30"/>
      <c r="G74" s="30"/>
      <c r="H74" s="493" t="s">
        <v>469</v>
      </c>
      <c r="I74" s="493"/>
      <c r="J74" s="493"/>
      <c r="K74" s="493"/>
      <c r="L74" s="493"/>
      <c r="M74" s="493"/>
    </row>
    <row r="75" spans="1:13" s="27" customFormat="1" ht="27">
      <c r="A75" s="30"/>
      <c r="B75" s="30"/>
      <c r="C75" s="30"/>
      <c r="D75" s="30"/>
      <c r="E75" s="30"/>
      <c r="F75" s="30"/>
      <c r="G75" s="30"/>
      <c r="H75" s="30"/>
      <c r="I75" s="34" t="s">
        <v>470</v>
      </c>
      <c r="J75" s="89" t="s">
        <v>471</v>
      </c>
      <c r="K75" s="89" t="s">
        <v>471</v>
      </c>
      <c r="L75" s="89"/>
      <c r="M75" s="89" t="s">
        <v>471</v>
      </c>
    </row>
    <row r="76" spans="1:13" s="27" customFormat="1">
      <c r="A76" s="30"/>
      <c r="B76" s="30"/>
      <c r="C76" s="30"/>
      <c r="D76" s="30"/>
      <c r="E76" s="30"/>
      <c r="F76" s="30"/>
      <c r="G76" s="30"/>
      <c r="H76" s="30"/>
      <c r="I76" s="34" t="s">
        <v>472</v>
      </c>
      <c r="J76" s="89" t="s">
        <v>473</v>
      </c>
      <c r="K76" s="89" t="s">
        <v>473</v>
      </c>
      <c r="L76" s="89"/>
      <c r="M76" s="89" t="s">
        <v>473</v>
      </c>
    </row>
    <row r="77" spans="1:13" s="27" customFormat="1" ht="67.5">
      <c r="A77" s="30"/>
      <c r="B77" s="30"/>
      <c r="C77" s="30"/>
      <c r="D77" s="30"/>
      <c r="E77" s="30"/>
      <c r="F77" s="30"/>
      <c r="G77" s="30"/>
      <c r="H77" s="30"/>
      <c r="I77" s="34" t="s">
        <v>474</v>
      </c>
      <c r="J77" s="89" t="s">
        <v>473</v>
      </c>
      <c r="K77" s="89" t="s">
        <v>473</v>
      </c>
      <c r="L77" s="89"/>
      <c r="M77" s="89" t="s">
        <v>473</v>
      </c>
    </row>
    <row r="78" spans="1:13" s="27" customFormat="1">
      <c r="A78" s="30"/>
      <c r="B78" s="30"/>
      <c r="C78" s="30"/>
      <c r="D78" s="30"/>
      <c r="E78" s="30"/>
      <c r="F78" s="30"/>
      <c r="G78" s="30"/>
      <c r="H78" s="30"/>
      <c r="I78" s="34" t="s">
        <v>475</v>
      </c>
      <c r="J78" s="89" t="s">
        <v>476</v>
      </c>
      <c r="K78" s="89" t="s">
        <v>477</v>
      </c>
      <c r="L78" s="89"/>
      <c r="M78" s="89" t="s">
        <v>477</v>
      </c>
    </row>
    <row r="79" spans="1:13" s="27" customFormat="1">
      <c r="A79" s="30"/>
      <c r="B79" s="30"/>
      <c r="C79" s="30"/>
      <c r="D79" s="30"/>
      <c r="E79" s="30"/>
      <c r="F79" s="30"/>
      <c r="G79" s="30"/>
      <c r="H79" s="30"/>
      <c r="I79" s="34" t="s">
        <v>478</v>
      </c>
      <c r="J79" s="89" t="s">
        <v>479</v>
      </c>
      <c r="K79" s="89" t="s">
        <v>480</v>
      </c>
      <c r="L79" s="89"/>
      <c r="M79" s="89" t="s">
        <v>480</v>
      </c>
    </row>
    <row r="80" spans="1:13" s="27" customFormat="1">
      <c r="A80" s="501"/>
      <c r="B80" s="501"/>
      <c r="C80" s="501"/>
      <c r="D80" s="501"/>
      <c r="E80" s="501"/>
      <c r="F80" s="501"/>
      <c r="G80" s="501"/>
      <c r="H80" s="501"/>
      <c r="I80" s="501"/>
      <c r="J80" s="173"/>
      <c r="K80" s="131"/>
      <c r="L80" s="131"/>
      <c r="M80" s="131"/>
    </row>
    <row r="81" spans="1:51" s="22" customFormat="1">
      <c r="A81" s="137"/>
      <c r="B81" s="136">
        <v>1136</v>
      </c>
      <c r="C81" s="493" t="s">
        <v>822</v>
      </c>
      <c r="D81" s="493"/>
      <c r="E81" s="493"/>
      <c r="F81" s="493"/>
      <c r="G81" s="493"/>
      <c r="H81" s="493"/>
      <c r="I81" s="493"/>
      <c r="J81" s="73">
        <f>J82</f>
        <v>34400</v>
      </c>
      <c r="K81" s="73">
        <f t="shared" ref="K81:M81" si="6">K82</f>
        <v>34400</v>
      </c>
      <c r="L81" s="73">
        <f t="shared" si="6"/>
        <v>34400</v>
      </c>
      <c r="M81" s="73">
        <f t="shared" si="6"/>
        <v>34400</v>
      </c>
    </row>
    <row r="82" spans="1:51" s="22" customFormat="1">
      <c r="A82" s="137"/>
      <c r="B82" s="136"/>
      <c r="C82" s="136"/>
      <c r="D82" s="136" t="s">
        <v>656</v>
      </c>
      <c r="E82" s="493" t="s">
        <v>212</v>
      </c>
      <c r="F82" s="493"/>
      <c r="G82" s="493"/>
      <c r="H82" s="493"/>
      <c r="I82" s="493"/>
      <c r="J82" s="73">
        <v>34400</v>
      </c>
      <c r="K82" s="73">
        <v>34400</v>
      </c>
      <c r="L82" s="73">
        <v>34400</v>
      </c>
      <c r="M82" s="73">
        <v>34400</v>
      </c>
    </row>
    <row r="83" spans="1:51" s="22" customFormat="1">
      <c r="A83" s="137"/>
      <c r="B83" s="136"/>
      <c r="C83" s="136"/>
      <c r="D83" s="136"/>
      <c r="E83" s="136"/>
      <c r="F83" s="493" t="s">
        <v>658</v>
      </c>
      <c r="G83" s="493"/>
      <c r="H83" s="493"/>
      <c r="I83" s="493"/>
      <c r="J83" s="493"/>
      <c r="K83" s="493"/>
      <c r="L83" s="493"/>
      <c r="M83" s="493"/>
    </row>
    <row r="84" spans="1:51" s="22" customFormat="1">
      <c r="A84" s="137"/>
      <c r="B84" s="136"/>
      <c r="C84" s="136"/>
      <c r="D84" s="136"/>
      <c r="E84" s="136"/>
      <c r="F84" s="136"/>
      <c r="G84" s="493" t="s">
        <v>560</v>
      </c>
      <c r="H84" s="493"/>
      <c r="I84" s="493"/>
      <c r="J84" s="493"/>
      <c r="K84" s="493"/>
      <c r="L84" s="493"/>
      <c r="M84" s="493"/>
    </row>
    <row r="85" spans="1:51" s="22" customFormat="1">
      <c r="A85" s="137"/>
      <c r="B85" s="136"/>
      <c r="C85" s="136"/>
      <c r="D85" s="136"/>
      <c r="E85" s="136"/>
      <c r="F85" s="136"/>
      <c r="G85" s="136"/>
      <c r="H85" s="493" t="s">
        <v>657</v>
      </c>
      <c r="I85" s="493"/>
      <c r="J85" s="493"/>
      <c r="K85" s="493"/>
      <c r="L85" s="493"/>
      <c r="M85" s="493"/>
    </row>
    <row r="86" spans="1:51" s="22" customFormat="1" ht="27">
      <c r="A86" s="139"/>
      <c r="B86" s="140"/>
      <c r="C86" s="140"/>
      <c r="D86" s="140"/>
      <c r="E86" s="140"/>
      <c r="F86" s="140"/>
      <c r="G86" s="140"/>
      <c r="H86" s="140"/>
      <c r="I86" s="140" t="s">
        <v>659</v>
      </c>
      <c r="J86" s="174">
        <v>1</v>
      </c>
      <c r="K86" s="174">
        <v>2</v>
      </c>
      <c r="L86" s="174"/>
      <c r="M86" s="174">
        <v>2</v>
      </c>
    </row>
    <row r="87" spans="1:51" s="81" customFormat="1" ht="14.25">
      <c r="A87" s="520" t="s">
        <v>441</v>
      </c>
      <c r="B87" s="520"/>
      <c r="C87" s="520"/>
      <c r="D87" s="520"/>
      <c r="E87" s="520"/>
      <c r="F87" s="520"/>
      <c r="G87" s="520"/>
      <c r="H87" s="520"/>
      <c r="I87" s="520"/>
      <c r="J87" s="169">
        <f>+J88</f>
        <v>0</v>
      </c>
      <c r="K87" s="169">
        <f t="shared" ref="K87:M88" si="7">+K88</f>
        <v>61122.400000000001</v>
      </c>
      <c r="L87" s="169">
        <f t="shared" si="7"/>
        <v>112354.7</v>
      </c>
      <c r="M87" s="169">
        <f t="shared" si="7"/>
        <v>192303.1</v>
      </c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</row>
    <row r="88" spans="1:51" s="22" customFormat="1">
      <c r="A88" s="30"/>
      <c r="B88" s="30" t="s">
        <v>442</v>
      </c>
      <c r="C88" s="493" t="s">
        <v>443</v>
      </c>
      <c r="D88" s="493"/>
      <c r="E88" s="493"/>
      <c r="F88" s="493"/>
      <c r="G88" s="493"/>
      <c r="H88" s="493"/>
      <c r="I88" s="493"/>
      <c r="J88" s="130">
        <f>+J89</f>
        <v>0</v>
      </c>
      <c r="K88" s="130">
        <f t="shared" si="7"/>
        <v>61122.400000000001</v>
      </c>
      <c r="L88" s="130">
        <f t="shared" si="7"/>
        <v>112354.7</v>
      </c>
      <c r="M88" s="130">
        <f t="shared" si="7"/>
        <v>192303.1</v>
      </c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</row>
    <row r="89" spans="1:51" s="22" customFormat="1">
      <c r="A89" s="30"/>
      <c r="B89" s="30"/>
      <c r="C89" s="30"/>
      <c r="D89" s="30" t="s">
        <v>444</v>
      </c>
      <c r="E89" s="493" t="s">
        <v>198</v>
      </c>
      <c r="F89" s="493"/>
      <c r="G89" s="493"/>
      <c r="H89" s="493"/>
      <c r="I89" s="493"/>
      <c r="J89" s="130">
        <v>0</v>
      </c>
      <c r="K89" s="130">
        <v>61122.400000000001</v>
      </c>
      <c r="L89" s="130">
        <v>112354.7</v>
      </c>
      <c r="M89" s="130">
        <v>192303.1</v>
      </c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</row>
    <row r="90" spans="1:51" s="22" customFormat="1">
      <c r="A90" s="30"/>
      <c r="B90" s="30"/>
      <c r="C90" s="30"/>
      <c r="D90" s="30"/>
      <c r="E90" s="30"/>
      <c r="F90" s="493" t="s">
        <v>445</v>
      </c>
      <c r="G90" s="493"/>
      <c r="H90" s="493"/>
      <c r="I90" s="493"/>
      <c r="J90" s="493"/>
      <c r="K90" s="493"/>
      <c r="L90" s="493"/>
      <c r="M90" s="493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</row>
    <row r="91" spans="1:51" s="22" customFormat="1">
      <c r="A91" s="30"/>
      <c r="B91" s="30"/>
      <c r="C91" s="30"/>
      <c r="D91" s="30"/>
      <c r="E91" s="30"/>
      <c r="F91" s="30"/>
      <c r="G91" s="493" t="s">
        <v>387</v>
      </c>
      <c r="H91" s="493"/>
      <c r="I91" s="493"/>
      <c r="J91" s="493"/>
      <c r="K91" s="493"/>
      <c r="L91" s="493"/>
      <c r="M91" s="493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</row>
    <row r="92" spans="1:51" s="22" customFormat="1">
      <c r="A92" s="30"/>
      <c r="B92" s="30"/>
      <c r="C92" s="30"/>
      <c r="D92" s="30"/>
      <c r="E92" s="30"/>
      <c r="F92" s="30"/>
      <c r="G92" s="30"/>
      <c r="H92" s="493" t="s">
        <v>446</v>
      </c>
      <c r="I92" s="493"/>
      <c r="J92" s="493"/>
      <c r="K92" s="493"/>
      <c r="L92" s="493"/>
      <c r="M92" s="493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</row>
    <row r="93" spans="1:51" s="22" customFormat="1" ht="14.25">
      <c r="A93" s="521" t="s">
        <v>448</v>
      </c>
      <c r="B93" s="521"/>
      <c r="C93" s="521"/>
      <c r="D93" s="521"/>
      <c r="E93" s="521"/>
      <c r="F93" s="521"/>
      <c r="G93" s="521"/>
      <c r="H93" s="521"/>
      <c r="I93" s="521"/>
      <c r="J93" s="175">
        <v>0</v>
      </c>
      <c r="K93" s="175">
        <v>0</v>
      </c>
      <c r="L93" s="175">
        <v>242614.6</v>
      </c>
      <c r="M93" s="175">
        <v>606536.4</v>
      </c>
      <c r="N93" s="92"/>
      <c r="O93" s="93"/>
      <c r="P93" s="93"/>
      <c r="Q93" s="93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</row>
    <row r="94" spans="1:51" s="22" customFormat="1">
      <c r="A94" s="30"/>
      <c r="B94" s="30" t="s">
        <v>449</v>
      </c>
      <c r="C94" s="493" t="s">
        <v>450</v>
      </c>
      <c r="D94" s="493"/>
      <c r="E94" s="493"/>
      <c r="F94" s="493"/>
      <c r="G94" s="493"/>
      <c r="H94" s="493"/>
      <c r="I94" s="493"/>
      <c r="J94" s="176">
        <v>0</v>
      </c>
      <c r="K94" s="176">
        <v>0</v>
      </c>
      <c r="L94" s="176">
        <v>242614.6</v>
      </c>
      <c r="M94" s="176">
        <v>606536.4</v>
      </c>
      <c r="N94" s="94"/>
      <c r="O94" s="94"/>
      <c r="P94" s="94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</row>
    <row r="95" spans="1:51" s="22" customFormat="1">
      <c r="A95" s="507"/>
      <c r="B95" s="507"/>
      <c r="C95" s="507"/>
      <c r="D95" s="30" t="s">
        <v>451</v>
      </c>
      <c r="E95" s="493" t="s">
        <v>190</v>
      </c>
      <c r="F95" s="493"/>
      <c r="G95" s="493"/>
      <c r="H95" s="493"/>
      <c r="I95" s="493"/>
      <c r="J95" s="176">
        <v>0</v>
      </c>
      <c r="K95" s="176">
        <v>0</v>
      </c>
      <c r="L95" s="176">
        <v>242614.6</v>
      </c>
      <c r="M95" s="176">
        <v>606536.4</v>
      </c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</row>
    <row r="96" spans="1:51" s="22" customFormat="1">
      <c r="A96" s="507"/>
      <c r="B96" s="507"/>
      <c r="C96" s="507"/>
      <c r="D96" s="507"/>
      <c r="E96" s="507"/>
      <c r="F96" s="493" t="s">
        <v>452</v>
      </c>
      <c r="G96" s="493"/>
      <c r="H96" s="493"/>
      <c r="I96" s="493"/>
      <c r="J96" s="493"/>
      <c r="K96" s="493"/>
      <c r="L96" s="493"/>
      <c r="M96" s="493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</row>
    <row r="97" spans="1:51" s="22" customFormat="1">
      <c r="A97" s="507"/>
      <c r="B97" s="507"/>
      <c r="C97" s="507"/>
      <c r="D97" s="507"/>
      <c r="E97" s="507"/>
      <c r="F97" s="507"/>
      <c r="G97" s="493" t="s">
        <v>387</v>
      </c>
      <c r="H97" s="493"/>
      <c r="I97" s="493"/>
      <c r="J97" s="493"/>
      <c r="K97" s="493"/>
      <c r="L97" s="493"/>
      <c r="M97" s="493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</row>
    <row r="98" spans="1:51" s="22" customFormat="1">
      <c r="A98" s="507"/>
      <c r="B98" s="507"/>
      <c r="C98" s="507"/>
      <c r="D98" s="507"/>
      <c r="E98" s="507"/>
      <c r="F98" s="507"/>
      <c r="G98" s="507"/>
      <c r="H98" s="493" t="s">
        <v>453</v>
      </c>
      <c r="I98" s="493"/>
      <c r="J98" s="493"/>
      <c r="K98" s="493"/>
      <c r="L98" s="493"/>
      <c r="M98" s="493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</row>
    <row r="99" spans="1:51" s="22" customFormat="1" ht="27">
      <c r="A99" s="507"/>
      <c r="B99" s="507"/>
      <c r="C99" s="507"/>
      <c r="D99" s="507"/>
      <c r="E99" s="507"/>
      <c r="F99" s="507"/>
      <c r="G99" s="507"/>
      <c r="H99" s="507"/>
      <c r="I99" s="30" t="s">
        <v>454</v>
      </c>
      <c r="J99" s="89"/>
      <c r="K99" s="162"/>
      <c r="L99" s="162"/>
      <c r="M99" s="166">
        <v>560.20000000000005</v>
      </c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</row>
    <row r="100" spans="1:51" s="27" customFormat="1" ht="14.25">
      <c r="A100" s="521" t="s">
        <v>466</v>
      </c>
      <c r="B100" s="521"/>
      <c r="C100" s="521"/>
      <c r="D100" s="521"/>
      <c r="E100" s="521"/>
      <c r="F100" s="521"/>
      <c r="G100" s="521"/>
      <c r="H100" s="521"/>
      <c r="I100" s="521"/>
      <c r="J100" s="177">
        <v>69511.256999999998</v>
      </c>
      <c r="K100" s="177">
        <v>69511.256999999998</v>
      </c>
      <c r="L100" s="177">
        <v>69511.256999999998</v>
      </c>
      <c r="M100" s="177">
        <v>69511.256999999998</v>
      </c>
    </row>
    <row r="101" spans="1:51" s="27" customFormat="1">
      <c r="A101" s="30"/>
      <c r="B101" s="30">
        <v>1032</v>
      </c>
      <c r="C101" s="493" t="s">
        <v>481</v>
      </c>
      <c r="D101" s="493"/>
      <c r="E101" s="493"/>
      <c r="F101" s="493"/>
      <c r="G101" s="493"/>
      <c r="H101" s="493"/>
      <c r="I101" s="493"/>
      <c r="J101" s="173">
        <v>69511.256999999998</v>
      </c>
      <c r="K101" s="173">
        <v>69511.256999999998</v>
      </c>
      <c r="L101" s="173">
        <v>69511.256999999998</v>
      </c>
      <c r="M101" s="173">
        <v>69511.256999999998</v>
      </c>
    </row>
    <row r="102" spans="1:51" s="27" customFormat="1">
      <c r="A102" s="35"/>
      <c r="B102" s="35"/>
      <c r="C102" s="35"/>
      <c r="D102" s="30" t="s">
        <v>482</v>
      </c>
      <c r="E102" s="493" t="s">
        <v>160</v>
      </c>
      <c r="F102" s="493"/>
      <c r="G102" s="493"/>
      <c r="H102" s="493"/>
      <c r="I102" s="493"/>
      <c r="J102" s="173">
        <v>69511.256999999998</v>
      </c>
      <c r="K102" s="173">
        <v>69511.256999999998</v>
      </c>
      <c r="L102" s="173">
        <v>69511.256999999998</v>
      </c>
      <c r="M102" s="173">
        <v>69511.256999999998</v>
      </c>
    </row>
    <row r="103" spans="1:51" s="27" customFormat="1">
      <c r="A103" s="35"/>
      <c r="B103" s="35"/>
      <c r="C103" s="35"/>
      <c r="D103" s="30"/>
      <c r="E103" s="30"/>
      <c r="F103" s="493" t="s">
        <v>483</v>
      </c>
      <c r="G103" s="493"/>
      <c r="H103" s="493"/>
      <c r="I103" s="493"/>
      <c r="J103" s="493"/>
      <c r="K103" s="493"/>
      <c r="L103" s="493"/>
      <c r="M103" s="493"/>
    </row>
    <row r="104" spans="1:51" s="27" customFormat="1">
      <c r="A104" s="35"/>
      <c r="B104" s="35"/>
      <c r="C104" s="35"/>
      <c r="D104" s="30"/>
      <c r="E104" s="30"/>
      <c r="F104" s="30"/>
      <c r="G104" s="493" t="s">
        <v>428</v>
      </c>
      <c r="H104" s="493"/>
      <c r="I104" s="493"/>
      <c r="J104" s="493"/>
      <c r="K104" s="493"/>
      <c r="L104" s="493"/>
      <c r="M104" s="493"/>
    </row>
    <row r="105" spans="1:51" s="27" customFormat="1">
      <c r="A105" s="35"/>
      <c r="B105" s="35"/>
      <c r="C105" s="35"/>
      <c r="D105" s="30"/>
      <c r="E105" s="30"/>
      <c r="F105" s="30"/>
      <c r="G105" s="30"/>
      <c r="H105" s="493" t="s">
        <v>484</v>
      </c>
      <c r="I105" s="493"/>
      <c r="J105" s="493"/>
      <c r="K105" s="493"/>
      <c r="L105" s="493"/>
      <c r="M105" s="493"/>
    </row>
    <row r="106" spans="1:51" s="27" customFormat="1" ht="40.5">
      <c r="A106" s="35"/>
      <c r="B106" s="35"/>
      <c r="C106" s="35"/>
      <c r="D106" s="30"/>
      <c r="E106" s="30"/>
      <c r="F106" s="30"/>
      <c r="G106" s="30"/>
      <c r="H106" s="30"/>
      <c r="I106" s="30" t="s">
        <v>485</v>
      </c>
      <c r="J106" s="167">
        <v>17551.257000000001</v>
      </c>
      <c r="K106" s="167">
        <v>17551.257000000001</v>
      </c>
      <c r="L106" s="167"/>
      <c r="M106" s="167">
        <v>17551.257000000001</v>
      </c>
    </row>
    <row r="107" spans="1:51" s="27" customFormat="1" ht="121.5">
      <c r="A107" s="35"/>
      <c r="B107" s="35"/>
      <c r="C107" s="35"/>
      <c r="D107" s="30"/>
      <c r="E107" s="30"/>
      <c r="F107" s="30"/>
      <c r="G107" s="30"/>
      <c r="H107" s="30"/>
      <c r="I107" s="30" t="s">
        <v>486</v>
      </c>
      <c r="J107" s="167">
        <v>51960</v>
      </c>
      <c r="K107" s="167">
        <v>51960</v>
      </c>
      <c r="L107" s="167"/>
      <c r="M107" s="167">
        <v>51960</v>
      </c>
    </row>
    <row r="108" spans="1:51" s="80" customFormat="1" ht="14.25">
      <c r="A108" s="522" t="s">
        <v>487</v>
      </c>
      <c r="B108" s="522"/>
      <c r="C108" s="522"/>
      <c r="D108" s="522"/>
      <c r="E108" s="522"/>
      <c r="F108" s="522"/>
      <c r="G108" s="522"/>
      <c r="H108" s="522"/>
      <c r="I108" s="522"/>
      <c r="J108" s="85">
        <f>+J109</f>
        <v>939997.1</v>
      </c>
      <c r="K108" s="85">
        <f t="shared" ref="K108:M108" si="8">+K109</f>
        <v>947282.7</v>
      </c>
      <c r="L108" s="85">
        <f t="shared" si="8"/>
        <v>947282.7</v>
      </c>
      <c r="M108" s="85">
        <f t="shared" si="8"/>
        <v>947282.7</v>
      </c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AI108" s="95"/>
      <c r="AJ108" s="95"/>
      <c r="AK108" s="95"/>
      <c r="AL108" s="95"/>
      <c r="AM108" s="95"/>
      <c r="AN108" s="95"/>
      <c r="AO108" s="95"/>
      <c r="AP108" s="95"/>
      <c r="AQ108" s="95"/>
      <c r="AR108" s="95"/>
      <c r="AS108" s="95"/>
      <c r="AT108" s="95"/>
      <c r="AU108" s="95"/>
      <c r="AV108" s="95"/>
      <c r="AW108" s="95"/>
      <c r="AX108" s="95"/>
      <c r="AY108" s="95"/>
    </row>
    <row r="109" spans="1:51" s="80" customFormat="1">
      <c r="A109" s="63"/>
      <c r="B109" s="63" t="s">
        <v>488</v>
      </c>
      <c r="C109" s="519" t="s">
        <v>489</v>
      </c>
      <c r="D109" s="519"/>
      <c r="E109" s="519"/>
      <c r="F109" s="519"/>
      <c r="G109" s="519"/>
      <c r="H109" s="519"/>
      <c r="I109" s="519"/>
      <c r="J109" s="84">
        <f>+J110</f>
        <v>939997.1</v>
      </c>
      <c r="K109" s="84">
        <f t="shared" ref="K109:M109" si="9">+K110</f>
        <v>947282.7</v>
      </c>
      <c r="L109" s="84">
        <f t="shared" si="9"/>
        <v>947282.7</v>
      </c>
      <c r="M109" s="84">
        <f t="shared" si="9"/>
        <v>947282.7</v>
      </c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  <c r="AO109" s="95"/>
      <c r="AP109" s="95"/>
      <c r="AQ109" s="95"/>
      <c r="AR109" s="95"/>
      <c r="AS109" s="95"/>
      <c r="AT109" s="95"/>
      <c r="AU109" s="95"/>
      <c r="AV109" s="95"/>
      <c r="AW109" s="95"/>
      <c r="AX109" s="95"/>
      <c r="AY109" s="95"/>
    </row>
    <row r="110" spans="1:51" s="80" customFormat="1">
      <c r="A110" s="63"/>
      <c r="B110" s="63"/>
      <c r="C110" s="63"/>
      <c r="D110" s="63" t="s">
        <v>490</v>
      </c>
      <c r="E110" s="519" t="s">
        <v>175</v>
      </c>
      <c r="F110" s="519"/>
      <c r="G110" s="519"/>
      <c r="H110" s="519"/>
      <c r="I110" s="519"/>
      <c r="J110" s="70">
        <v>939997.1</v>
      </c>
      <c r="K110" s="308">
        <v>947282.7</v>
      </c>
      <c r="L110" s="308">
        <v>947282.7</v>
      </c>
      <c r="M110" s="308">
        <v>947282.7</v>
      </c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  <c r="AN110" s="95"/>
      <c r="AO110" s="95"/>
      <c r="AP110" s="95"/>
      <c r="AQ110" s="95"/>
      <c r="AR110" s="95"/>
      <c r="AS110" s="95"/>
      <c r="AT110" s="95"/>
      <c r="AU110" s="95"/>
      <c r="AV110" s="95"/>
      <c r="AW110" s="95"/>
      <c r="AX110" s="95"/>
      <c r="AY110" s="95"/>
    </row>
    <row r="111" spans="1:51" s="80" customFormat="1">
      <c r="A111" s="63"/>
      <c r="B111" s="63"/>
      <c r="C111" s="63"/>
      <c r="D111" s="63"/>
      <c r="E111" s="63"/>
      <c r="F111" s="519" t="s">
        <v>491</v>
      </c>
      <c r="G111" s="519"/>
      <c r="H111" s="519"/>
      <c r="I111" s="519"/>
      <c r="J111" s="519"/>
      <c r="K111" s="519"/>
      <c r="L111" s="519"/>
      <c r="M111" s="519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AI111" s="95"/>
      <c r="AJ111" s="95"/>
      <c r="AK111" s="95"/>
      <c r="AL111" s="95"/>
      <c r="AM111" s="95"/>
      <c r="AN111" s="95"/>
      <c r="AO111" s="95"/>
      <c r="AP111" s="95"/>
      <c r="AQ111" s="95"/>
      <c r="AR111" s="95"/>
      <c r="AS111" s="95"/>
      <c r="AT111" s="95"/>
      <c r="AU111" s="95"/>
      <c r="AV111" s="95"/>
      <c r="AW111" s="95"/>
      <c r="AX111" s="95"/>
      <c r="AY111" s="95"/>
    </row>
    <row r="112" spans="1:51" s="80" customFormat="1">
      <c r="A112" s="63"/>
      <c r="B112" s="63"/>
      <c r="C112" s="63"/>
      <c r="D112" s="63"/>
      <c r="E112" s="63"/>
      <c r="F112" s="63"/>
      <c r="G112" s="519" t="s">
        <v>431</v>
      </c>
      <c r="H112" s="519"/>
      <c r="I112" s="519"/>
      <c r="J112" s="519"/>
      <c r="K112" s="519"/>
      <c r="L112" s="519"/>
      <c r="M112" s="519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AI112" s="95"/>
      <c r="AJ112" s="95"/>
      <c r="AK112" s="95"/>
      <c r="AL112" s="95"/>
      <c r="AM112" s="95"/>
      <c r="AN112" s="95"/>
      <c r="AO112" s="95"/>
      <c r="AP112" s="95"/>
      <c r="AQ112" s="95"/>
      <c r="AR112" s="95"/>
      <c r="AS112" s="95"/>
      <c r="AT112" s="95"/>
      <c r="AU112" s="95"/>
      <c r="AV112" s="95"/>
      <c r="AW112" s="95"/>
      <c r="AX112" s="95"/>
      <c r="AY112" s="95"/>
    </row>
    <row r="113" spans="1:51" s="80" customFormat="1">
      <c r="A113" s="63"/>
      <c r="B113" s="63"/>
      <c r="C113" s="63"/>
      <c r="D113" s="63"/>
      <c r="E113" s="63"/>
      <c r="F113" s="63"/>
      <c r="G113" s="63"/>
      <c r="H113" s="519" t="s">
        <v>492</v>
      </c>
      <c r="I113" s="519"/>
      <c r="J113" s="519"/>
      <c r="K113" s="519"/>
      <c r="L113" s="519"/>
      <c r="M113" s="519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AI113" s="95"/>
      <c r="AJ113" s="95"/>
      <c r="AK113" s="95"/>
      <c r="AL113" s="95"/>
      <c r="AM113" s="95"/>
      <c r="AN113" s="95"/>
      <c r="AO113" s="95"/>
      <c r="AP113" s="95"/>
      <c r="AQ113" s="95"/>
      <c r="AR113" s="95"/>
      <c r="AS113" s="95"/>
      <c r="AT113" s="95"/>
      <c r="AU113" s="95"/>
      <c r="AV113" s="95"/>
      <c r="AW113" s="95"/>
      <c r="AX113" s="95"/>
      <c r="AY113" s="95"/>
    </row>
    <row r="114" spans="1:51" s="80" customFormat="1" ht="81">
      <c r="A114" s="63"/>
      <c r="B114" s="63"/>
      <c r="C114" s="63"/>
      <c r="D114" s="63"/>
      <c r="E114" s="63"/>
      <c r="F114" s="63"/>
      <c r="G114" s="63"/>
      <c r="H114" s="63"/>
      <c r="I114" s="63" t="s">
        <v>493</v>
      </c>
      <c r="J114" s="168" t="s">
        <v>436</v>
      </c>
      <c r="K114" s="168" t="s">
        <v>494</v>
      </c>
      <c r="L114" s="168" t="s">
        <v>436</v>
      </c>
      <c r="M114" s="168" t="s">
        <v>494</v>
      </c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AI114" s="95"/>
      <c r="AJ114" s="95"/>
      <c r="AK114" s="95"/>
      <c r="AL114" s="95"/>
      <c r="AM114" s="95"/>
      <c r="AN114" s="95"/>
      <c r="AO114" s="95"/>
      <c r="AP114" s="95"/>
      <c r="AQ114" s="95"/>
      <c r="AR114" s="95"/>
      <c r="AS114" s="95"/>
      <c r="AT114" s="95"/>
      <c r="AU114" s="95"/>
      <c r="AV114" s="95"/>
      <c r="AW114" s="95"/>
      <c r="AX114" s="95"/>
      <c r="AY114" s="95"/>
    </row>
    <row r="115" spans="1:51" s="80" customFormat="1" ht="14.25">
      <c r="A115" s="523" t="s">
        <v>448</v>
      </c>
      <c r="B115" s="523"/>
      <c r="C115" s="523"/>
      <c r="D115" s="523"/>
      <c r="E115" s="523"/>
      <c r="F115" s="523"/>
      <c r="G115" s="523"/>
      <c r="H115" s="523"/>
      <c r="I115" s="523"/>
      <c r="J115" s="86">
        <v>0</v>
      </c>
      <c r="K115" s="86">
        <v>287249</v>
      </c>
      <c r="L115" s="86">
        <v>287249</v>
      </c>
      <c r="M115" s="86">
        <v>287249</v>
      </c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95"/>
      <c r="AO115" s="95"/>
      <c r="AP115" s="95"/>
      <c r="AQ115" s="95"/>
      <c r="AR115" s="95"/>
      <c r="AS115" s="95"/>
      <c r="AT115" s="95"/>
      <c r="AU115" s="95"/>
      <c r="AV115" s="95"/>
      <c r="AW115" s="95"/>
      <c r="AX115" s="95"/>
      <c r="AY115" s="95"/>
    </row>
    <row r="116" spans="1:51" s="80" customFormat="1">
      <c r="A116" s="64"/>
      <c r="B116" s="64">
        <v>1235</v>
      </c>
      <c r="C116" s="509" t="s">
        <v>178</v>
      </c>
      <c r="D116" s="509"/>
      <c r="E116" s="509"/>
      <c r="F116" s="509"/>
      <c r="G116" s="509"/>
      <c r="H116" s="509"/>
      <c r="I116" s="509"/>
      <c r="J116" s="70">
        <v>0</v>
      </c>
      <c r="K116" s="70">
        <v>287249</v>
      </c>
      <c r="L116" s="70">
        <v>287249</v>
      </c>
      <c r="M116" s="70">
        <v>287249</v>
      </c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AI116" s="95"/>
      <c r="AJ116" s="95"/>
      <c r="AK116" s="95"/>
      <c r="AL116" s="95"/>
      <c r="AM116" s="95"/>
      <c r="AN116" s="95"/>
      <c r="AO116" s="95"/>
      <c r="AP116" s="95"/>
      <c r="AQ116" s="95"/>
      <c r="AR116" s="95"/>
      <c r="AS116" s="95"/>
      <c r="AT116" s="95"/>
      <c r="AU116" s="95"/>
      <c r="AV116" s="95"/>
      <c r="AW116" s="95"/>
      <c r="AX116" s="95"/>
      <c r="AY116" s="95"/>
    </row>
    <row r="117" spans="1:51" s="80" customFormat="1">
      <c r="A117" s="505"/>
      <c r="B117" s="505"/>
      <c r="C117" s="505"/>
      <c r="D117" s="64" t="s">
        <v>495</v>
      </c>
      <c r="E117" s="509" t="s">
        <v>182</v>
      </c>
      <c r="F117" s="509"/>
      <c r="G117" s="509"/>
      <c r="H117" s="509"/>
      <c r="I117" s="509"/>
      <c r="J117" s="70">
        <v>0</v>
      </c>
      <c r="K117" s="70">
        <v>287249</v>
      </c>
      <c r="L117" s="70">
        <v>287249</v>
      </c>
      <c r="M117" s="70">
        <v>287249</v>
      </c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AI117" s="95"/>
      <c r="AJ117" s="95"/>
      <c r="AK117" s="95"/>
      <c r="AL117" s="95"/>
      <c r="AM117" s="95"/>
      <c r="AN117" s="95"/>
      <c r="AO117" s="95"/>
      <c r="AP117" s="95"/>
      <c r="AQ117" s="95"/>
      <c r="AR117" s="95"/>
      <c r="AS117" s="95"/>
      <c r="AT117" s="95"/>
      <c r="AU117" s="95"/>
      <c r="AV117" s="95"/>
      <c r="AW117" s="95"/>
      <c r="AX117" s="95"/>
      <c r="AY117" s="95"/>
    </row>
    <row r="118" spans="1:51" s="80" customFormat="1">
      <c r="A118" s="505"/>
      <c r="B118" s="505"/>
      <c r="C118" s="505"/>
      <c r="D118" s="505"/>
      <c r="E118" s="505"/>
      <c r="F118" s="509" t="s">
        <v>496</v>
      </c>
      <c r="G118" s="509"/>
      <c r="H118" s="509"/>
      <c r="I118" s="509"/>
      <c r="J118" s="509"/>
      <c r="K118" s="509"/>
      <c r="L118" s="509"/>
      <c r="M118" s="509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5"/>
      <c r="AO118" s="95"/>
      <c r="AP118" s="95"/>
      <c r="AQ118" s="95"/>
      <c r="AR118" s="95"/>
      <c r="AS118" s="95"/>
      <c r="AT118" s="95"/>
      <c r="AU118" s="95"/>
      <c r="AV118" s="95"/>
      <c r="AW118" s="95"/>
      <c r="AX118" s="95"/>
      <c r="AY118" s="95"/>
    </row>
    <row r="119" spans="1:51" s="80" customFormat="1">
      <c r="A119" s="505"/>
      <c r="B119" s="505"/>
      <c r="C119" s="505"/>
      <c r="D119" s="505"/>
      <c r="E119" s="505"/>
      <c r="F119" s="505"/>
      <c r="G119" s="509" t="s">
        <v>39</v>
      </c>
      <c r="H119" s="509"/>
      <c r="I119" s="509"/>
      <c r="J119" s="509"/>
      <c r="K119" s="509"/>
      <c r="L119" s="509"/>
      <c r="M119" s="509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5"/>
      <c r="AO119" s="95"/>
      <c r="AP119" s="95"/>
      <c r="AQ119" s="95"/>
      <c r="AR119" s="95"/>
      <c r="AS119" s="95"/>
      <c r="AT119" s="95"/>
      <c r="AU119" s="95"/>
      <c r="AV119" s="95"/>
      <c r="AW119" s="95"/>
      <c r="AX119" s="95"/>
      <c r="AY119" s="95"/>
    </row>
    <row r="120" spans="1:51" s="80" customFormat="1">
      <c r="A120" s="505"/>
      <c r="B120" s="505"/>
      <c r="C120" s="505"/>
      <c r="D120" s="505"/>
      <c r="E120" s="505"/>
      <c r="F120" s="505"/>
      <c r="G120" s="505"/>
      <c r="H120" s="509" t="s">
        <v>499</v>
      </c>
      <c r="I120" s="509"/>
      <c r="J120" s="509"/>
      <c r="K120" s="509"/>
      <c r="L120" s="509"/>
      <c r="M120" s="509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5"/>
      <c r="AK120" s="95"/>
      <c r="AL120" s="95"/>
      <c r="AM120" s="95"/>
      <c r="AN120" s="95"/>
      <c r="AO120" s="95"/>
      <c r="AP120" s="95"/>
      <c r="AQ120" s="95"/>
      <c r="AR120" s="95"/>
      <c r="AS120" s="95"/>
      <c r="AT120" s="95"/>
      <c r="AU120" s="95"/>
      <c r="AV120" s="95"/>
      <c r="AW120" s="95"/>
      <c r="AX120" s="95"/>
      <c r="AY120" s="95"/>
    </row>
    <row r="121" spans="1:51" s="80" customFormat="1">
      <c r="A121" s="505"/>
      <c r="B121" s="505"/>
      <c r="C121" s="505"/>
      <c r="D121" s="505"/>
      <c r="E121" s="505"/>
      <c r="F121" s="505"/>
      <c r="G121" s="505"/>
      <c r="H121" s="505"/>
      <c r="I121" s="64" t="s">
        <v>498</v>
      </c>
      <c r="J121" s="89" t="s">
        <v>436</v>
      </c>
      <c r="K121" s="66">
        <v>3</v>
      </c>
      <c r="L121" s="66" t="s">
        <v>436</v>
      </c>
      <c r="M121" s="66">
        <v>3</v>
      </c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  <c r="AQ121" s="95"/>
      <c r="AR121" s="95"/>
      <c r="AS121" s="95"/>
      <c r="AT121" s="95"/>
      <c r="AU121" s="95"/>
      <c r="AV121" s="95"/>
      <c r="AW121" s="95"/>
      <c r="AX121" s="95"/>
      <c r="AY121" s="95"/>
    </row>
    <row r="122" spans="1:51" s="81" customFormat="1" ht="14.25">
      <c r="A122" s="87" t="s">
        <v>9</v>
      </c>
      <c r="B122" s="87"/>
      <c r="C122" s="87"/>
      <c r="D122" s="87"/>
      <c r="E122" s="87"/>
      <c r="F122" s="87"/>
      <c r="G122" s="87"/>
      <c r="H122" s="87"/>
      <c r="I122" s="87"/>
      <c r="J122" s="169" t="e">
        <f>J124+J129+J134+J139+J143+J147+#REF!</f>
        <v>#REF!</v>
      </c>
      <c r="K122" s="169">
        <f>K124+K129+K134+K139+K143+K147</f>
        <v>1418956.2999999998</v>
      </c>
      <c r="L122" s="169">
        <f t="shared" ref="L122:M122" si="10">L124+L129+L134+L139+L143+L147</f>
        <v>1418956.2999999998</v>
      </c>
      <c r="M122" s="169">
        <f t="shared" si="10"/>
        <v>1418956.2999999998</v>
      </c>
      <c r="N122" s="94"/>
      <c r="O122" s="94"/>
      <c r="P122" s="94"/>
      <c r="Q122" s="94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</row>
    <row r="123" spans="1:51" s="22" customFormat="1">
      <c r="A123" s="67"/>
      <c r="B123" s="30" t="s">
        <v>510</v>
      </c>
      <c r="C123" s="493" t="s">
        <v>511</v>
      </c>
      <c r="D123" s="493"/>
      <c r="E123" s="493"/>
      <c r="F123" s="493"/>
      <c r="G123" s="493"/>
      <c r="H123" s="493"/>
      <c r="I123" s="493"/>
      <c r="J123" s="73">
        <f t="shared" ref="J123:L123" si="11">+J124</f>
        <v>1304.0999999999999</v>
      </c>
      <c r="K123" s="73">
        <f t="shared" si="11"/>
        <v>1304.0999999999999</v>
      </c>
      <c r="L123" s="73">
        <f t="shared" si="11"/>
        <v>1304.0999999999999</v>
      </c>
      <c r="M123" s="73">
        <f>+M124</f>
        <v>1304.0999999999999</v>
      </c>
      <c r="N123" s="466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</row>
    <row r="124" spans="1:51" s="22" customFormat="1">
      <c r="A124" s="67"/>
      <c r="B124" s="30"/>
      <c r="C124" s="30"/>
      <c r="D124" s="30" t="s">
        <v>568</v>
      </c>
      <c r="E124" s="493" t="s">
        <v>53</v>
      </c>
      <c r="F124" s="493"/>
      <c r="G124" s="493"/>
      <c r="H124" s="493"/>
      <c r="I124" s="493"/>
      <c r="J124" s="73">
        <v>1304.0999999999999</v>
      </c>
      <c r="K124" s="73">
        <v>1304.0999999999999</v>
      </c>
      <c r="L124" s="73">
        <v>1304.0999999999999</v>
      </c>
      <c r="M124" s="73">
        <v>1304.0999999999999</v>
      </c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</row>
    <row r="125" spans="1:51" s="22" customFormat="1">
      <c r="A125" s="67"/>
      <c r="B125" s="30"/>
      <c r="C125" s="30"/>
      <c r="D125" s="30"/>
      <c r="E125" s="30"/>
      <c r="F125" s="493" t="s">
        <v>559</v>
      </c>
      <c r="G125" s="493"/>
      <c r="H125" s="493"/>
      <c r="I125" s="493"/>
      <c r="J125" s="493"/>
      <c r="K125" s="493"/>
      <c r="L125" s="493"/>
      <c r="M125" s="493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</row>
    <row r="126" spans="1:51" s="22" customFormat="1">
      <c r="A126" s="67"/>
      <c r="B126" s="30"/>
      <c r="C126" s="30"/>
      <c r="D126" s="30"/>
      <c r="E126" s="30"/>
      <c r="F126" s="62"/>
      <c r="G126" s="493" t="s">
        <v>560</v>
      </c>
      <c r="H126" s="493"/>
      <c r="I126" s="493"/>
      <c r="J126" s="493"/>
      <c r="K126" s="493"/>
      <c r="L126" s="493"/>
      <c r="M126" s="493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</row>
    <row r="127" spans="1:51" s="22" customFormat="1">
      <c r="A127" s="67"/>
      <c r="B127" s="30"/>
      <c r="C127" s="30"/>
      <c r="D127" s="30"/>
      <c r="E127" s="30"/>
      <c r="F127" s="62"/>
      <c r="G127" s="62"/>
      <c r="H127" s="493" t="s">
        <v>561</v>
      </c>
      <c r="I127" s="493"/>
      <c r="J127" s="493"/>
      <c r="K127" s="493"/>
      <c r="L127" s="493"/>
      <c r="M127" s="493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</row>
    <row r="128" spans="1:51" s="22" customFormat="1">
      <c r="A128" s="67"/>
      <c r="B128" s="67">
        <v>1157</v>
      </c>
      <c r="C128" s="67" t="s">
        <v>541</v>
      </c>
      <c r="D128" s="67"/>
      <c r="E128" s="67"/>
      <c r="F128" s="67"/>
      <c r="G128" s="67"/>
      <c r="H128" s="67"/>
      <c r="I128" s="67"/>
      <c r="J128" s="73">
        <v>32163.3</v>
      </c>
      <c r="K128" s="73">
        <v>32163.3</v>
      </c>
      <c r="L128" s="73">
        <v>32163.3</v>
      </c>
      <c r="M128" s="73">
        <v>32163.3</v>
      </c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</row>
    <row r="129" spans="1:51" s="22" customFormat="1">
      <c r="A129" s="30"/>
      <c r="B129" s="30"/>
      <c r="C129" s="30"/>
      <c r="D129" s="30" t="s">
        <v>542</v>
      </c>
      <c r="E129" s="493" t="s">
        <v>91</v>
      </c>
      <c r="F129" s="493"/>
      <c r="G129" s="493"/>
      <c r="H129" s="493"/>
      <c r="I129" s="493"/>
      <c r="J129" s="73">
        <v>13912.5</v>
      </c>
      <c r="K129" s="73">
        <v>13912.5</v>
      </c>
      <c r="L129" s="73">
        <v>13912.5</v>
      </c>
      <c r="M129" s="73">
        <v>13912.5</v>
      </c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</row>
    <row r="130" spans="1:51" s="22" customFormat="1">
      <c r="A130" s="30"/>
      <c r="B130" s="30"/>
      <c r="C130" s="30"/>
      <c r="D130" s="30"/>
      <c r="E130" s="30"/>
      <c r="F130" s="493" t="s">
        <v>543</v>
      </c>
      <c r="G130" s="493"/>
      <c r="H130" s="493"/>
      <c r="I130" s="493"/>
      <c r="J130" s="493"/>
      <c r="K130" s="493"/>
      <c r="L130" s="493"/>
      <c r="M130" s="493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</row>
    <row r="131" spans="1:51" s="22" customFormat="1">
      <c r="A131" s="30"/>
      <c r="B131" s="30"/>
      <c r="C131" s="30"/>
      <c r="D131" s="30"/>
      <c r="E131" s="30"/>
      <c r="F131" s="30"/>
      <c r="G131" s="493" t="s">
        <v>431</v>
      </c>
      <c r="H131" s="493"/>
      <c r="I131" s="493"/>
      <c r="J131" s="493"/>
      <c r="K131" s="493"/>
      <c r="L131" s="493"/>
      <c r="M131" s="493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</row>
    <row r="132" spans="1:51" s="22" customFormat="1">
      <c r="A132" s="30"/>
      <c r="B132" s="30"/>
      <c r="C132" s="30"/>
      <c r="D132" s="30"/>
      <c r="E132" s="30"/>
      <c r="F132" s="30"/>
      <c r="G132" s="30"/>
      <c r="H132" s="493" t="s">
        <v>544</v>
      </c>
      <c r="I132" s="493"/>
      <c r="J132" s="493"/>
      <c r="K132" s="493"/>
      <c r="L132" s="493"/>
      <c r="M132" s="493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</row>
    <row r="133" spans="1:51" s="22" customFormat="1" ht="54">
      <c r="A133" s="30"/>
      <c r="B133" s="30"/>
      <c r="C133" s="30"/>
      <c r="D133" s="30"/>
      <c r="E133" s="30"/>
      <c r="F133" s="30"/>
      <c r="G133" s="30"/>
      <c r="H133" s="30"/>
      <c r="I133" s="72" t="s">
        <v>545</v>
      </c>
      <c r="J133" s="178"/>
      <c r="K133" s="89">
        <v>82</v>
      </c>
      <c r="L133" s="89" t="s">
        <v>436</v>
      </c>
      <c r="M133" s="178">
        <v>82</v>
      </c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</row>
    <row r="134" spans="1:51" s="22" customFormat="1">
      <c r="A134" s="30"/>
      <c r="B134" s="30"/>
      <c r="C134" s="30"/>
      <c r="D134" s="30" t="s">
        <v>546</v>
      </c>
      <c r="E134" s="493" t="s">
        <v>94</v>
      </c>
      <c r="F134" s="493"/>
      <c r="G134" s="493"/>
      <c r="H134" s="493"/>
      <c r="I134" s="493"/>
      <c r="J134" s="73">
        <v>18250.8</v>
      </c>
      <c r="K134" s="73">
        <v>18250.8</v>
      </c>
      <c r="L134" s="73">
        <v>18250.8</v>
      </c>
      <c r="M134" s="73">
        <v>18250.8</v>
      </c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</row>
    <row r="135" spans="1:51" s="22" customFormat="1">
      <c r="A135" s="30"/>
      <c r="B135" s="30"/>
      <c r="C135" s="30"/>
      <c r="D135" s="30"/>
      <c r="E135" s="30"/>
      <c r="F135" s="493" t="s">
        <v>547</v>
      </c>
      <c r="G135" s="493"/>
      <c r="H135" s="493"/>
      <c r="I135" s="493"/>
      <c r="J135" s="493"/>
      <c r="K135" s="493"/>
      <c r="L135" s="493"/>
      <c r="M135" s="493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</row>
    <row r="136" spans="1:51" s="22" customFormat="1">
      <c r="A136" s="30"/>
      <c r="B136" s="30"/>
      <c r="C136" s="30"/>
      <c r="D136" s="30"/>
      <c r="E136" s="30"/>
      <c r="F136" s="30"/>
      <c r="G136" s="493" t="s">
        <v>431</v>
      </c>
      <c r="H136" s="493"/>
      <c r="I136" s="493"/>
      <c r="J136" s="493"/>
      <c r="K136" s="493"/>
      <c r="L136" s="493"/>
      <c r="M136" s="493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</row>
    <row r="137" spans="1:51" s="22" customFormat="1">
      <c r="A137" s="30"/>
      <c r="B137" s="30"/>
      <c r="C137" s="30"/>
      <c r="D137" s="30"/>
      <c r="E137" s="30"/>
      <c r="F137" s="30"/>
      <c r="G137" s="30"/>
      <c r="H137" s="493" t="s">
        <v>548</v>
      </c>
      <c r="I137" s="493"/>
      <c r="J137" s="493"/>
      <c r="K137" s="493"/>
      <c r="L137" s="493"/>
      <c r="M137" s="493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</row>
    <row r="138" spans="1:51" s="22" customFormat="1">
      <c r="A138" s="30"/>
      <c r="B138" s="30" t="s">
        <v>516</v>
      </c>
      <c r="C138" s="509" t="s">
        <v>517</v>
      </c>
      <c r="D138" s="509"/>
      <c r="E138" s="509"/>
      <c r="F138" s="509"/>
      <c r="G138" s="509"/>
      <c r="H138" s="509"/>
      <c r="I138" s="509"/>
      <c r="J138" s="179">
        <f>J139+J143+J147</f>
        <v>1385488.9</v>
      </c>
      <c r="K138" s="179">
        <f t="shared" ref="K138:M138" si="12">K139+K143+K147</f>
        <v>1385488.9</v>
      </c>
      <c r="L138" s="179">
        <f t="shared" si="12"/>
        <v>1385488.9</v>
      </c>
      <c r="M138" s="179">
        <f t="shared" si="12"/>
        <v>1385488.9</v>
      </c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</row>
    <row r="139" spans="1:51" s="22" customFormat="1">
      <c r="A139" s="30"/>
      <c r="B139" s="30"/>
      <c r="C139" s="30"/>
      <c r="D139" s="38" t="s">
        <v>518</v>
      </c>
      <c r="E139" s="493" t="s">
        <v>66</v>
      </c>
      <c r="F139" s="493"/>
      <c r="G139" s="493"/>
      <c r="H139" s="493"/>
      <c r="I139" s="493"/>
      <c r="J139" s="73">
        <v>1279943.5</v>
      </c>
      <c r="K139" s="73">
        <v>1279943.5</v>
      </c>
      <c r="L139" s="73">
        <v>1279943.5</v>
      </c>
      <c r="M139" s="73">
        <v>1279943.5</v>
      </c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</row>
    <row r="140" spans="1:51" s="22" customFormat="1">
      <c r="A140" s="30"/>
      <c r="B140" s="30"/>
      <c r="C140" s="30"/>
      <c r="D140" s="38"/>
      <c r="E140" s="30"/>
      <c r="F140" s="493" t="s">
        <v>519</v>
      </c>
      <c r="G140" s="493"/>
      <c r="H140" s="493"/>
      <c r="I140" s="493"/>
      <c r="J140" s="493"/>
      <c r="K140" s="493"/>
      <c r="L140" s="493"/>
      <c r="M140" s="493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</row>
    <row r="141" spans="1:51" s="22" customFormat="1">
      <c r="A141" s="30"/>
      <c r="B141" s="30"/>
      <c r="C141" s="30"/>
      <c r="D141" s="38"/>
      <c r="E141" s="30"/>
      <c r="F141" s="30"/>
      <c r="G141" s="493" t="s">
        <v>431</v>
      </c>
      <c r="H141" s="493"/>
      <c r="I141" s="493"/>
      <c r="J141" s="493"/>
      <c r="K141" s="493"/>
      <c r="L141" s="493"/>
      <c r="M141" s="493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</row>
    <row r="142" spans="1:51" s="22" customFormat="1">
      <c r="A142" s="30"/>
      <c r="B142" s="30"/>
      <c r="C142" s="30"/>
      <c r="D142" s="38"/>
      <c r="E142" s="30"/>
      <c r="F142" s="30"/>
      <c r="G142" s="30"/>
      <c r="H142" s="493" t="s">
        <v>520</v>
      </c>
      <c r="I142" s="493"/>
      <c r="J142" s="493"/>
      <c r="K142" s="493"/>
      <c r="L142" s="493"/>
      <c r="M142" s="493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</row>
    <row r="143" spans="1:51" s="22" customFormat="1">
      <c r="A143" s="30"/>
      <c r="B143" s="30"/>
      <c r="C143" s="30"/>
      <c r="D143" s="38" t="s">
        <v>521</v>
      </c>
      <c r="E143" s="493" t="s">
        <v>70</v>
      </c>
      <c r="F143" s="493"/>
      <c r="G143" s="493"/>
      <c r="H143" s="493"/>
      <c r="I143" s="493"/>
      <c r="J143" s="73">
        <v>39564.699999999997</v>
      </c>
      <c r="K143" s="73">
        <v>39564.699999999997</v>
      </c>
      <c r="L143" s="73">
        <v>39564.699999999997</v>
      </c>
      <c r="M143" s="73">
        <v>39564.699999999997</v>
      </c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</row>
    <row r="144" spans="1:51" s="22" customFormat="1">
      <c r="A144" s="30"/>
      <c r="B144" s="30"/>
      <c r="C144" s="30"/>
      <c r="D144" s="38"/>
      <c r="E144" s="30"/>
      <c r="F144" s="493" t="s">
        <v>522</v>
      </c>
      <c r="G144" s="493"/>
      <c r="H144" s="493"/>
      <c r="I144" s="493"/>
      <c r="J144" s="493"/>
      <c r="K144" s="493"/>
      <c r="L144" s="493"/>
      <c r="M144" s="493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</row>
    <row r="145" spans="1:51" s="22" customFormat="1">
      <c r="A145" s="30"/>
      <c r="B145" s="30"/>
      <c r="C145" s="30"/>
      <c r="D145" s="38"/>
      <c r="E145" s="30"/>
      <c r="F145" s="30"/>
      <c r="G145" s="493" t="s">
        <v>431</v>
      </c>
      <c r="H145" s="493"/>
      <c r="I145" s="493"/>
      <c r="J145" s="493"/>
      <c r="K145" s="493"/>
      <c r="L145" s="493"/>
      <c r="M145" s="493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</row>
    <row r="146" spans="1:51" s="22" customFormat="1">
      <c r="A146" s="30"/>
      <c r="B146" s="30"/>
      <c r="C146" s="30"/>
      <c r="D146" s="38"/>
      <c r="E146" s="30"/>
      <c r="F146" s="30"/>
      <c r="G146" s="30"/>
      <c r="H146" s="493" t="s">
        <v>520</v>
      </c>
      <c r="I146" s="493"/>
      <c r="J146" s="493"/>
      <c r="K146" s="493"/>
      <c r="L146" s="493"/>
      <c r="M146" s="493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</row>
    <row r="147" spans="1:51" s="22" customFormat="1">
      <c r="A147" s="30"/>
      <c r="B147" s="30"/>
      <c r="C147" s="30"/>
      <c r="D147" s="38" t="s">
        <v>523</v>
      </c>
      <c r="E147" s="493" t="s">
        <v>73</v>
      </c>
      <c r="F147" s="493"/>
      <c r="G147" s="493"/>
      <c r="H147" s="493"/>
      <c r="I147" s="493"/>
      <c r="J147" s="73">
        <v>65980.7</v>
      </c>
      <c r="K147" s="73">
        <v>65980.7</v>
      </c>
      <c r="L147" s="73">
        <v>65980.7</v>
      </c>
      <c r="M147" s="73">
        <v>65980.7</v>
      </c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</row>
    <row r="148" spans="1:51" s="22" customFormat="1">
      <c r="A148" s="30"/>
      <c r="B148" s="30"/>
      <c r="C148" s="30"/>
      <c r="D148" s="30"/>
      <c r="E148" s="30"/>
      <c r="F148" s="493" t="s">
        <v>524</v>
      </c>
      <c r="G148" s="493"/>
      <c r="H148" s="493"/>
      <c r="I148" s="493"/>
      <c r="J148" s="493"/>
      <c r="K148" s="493"/>
      <c r="L148" s="493"/>
      <c r="M148" s="493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</row>
    <row r="149" spans="1:51" s="22" customFormat="1">
      <c r="A149" s="30"/>
      <c r="B149" s="30"/>
      <c r="C149" s="30"/>
      <c r="D149" s="30"/>
      <c r="E149" s="30"/>
      <c r="F149" s="30"/>
      <c r="G149" s="493" t="s">
        <v>431</v>
      </c>
      <c r="H149" s="493"/>
      <c r="I149" s="493"/>
      <c r="J149" s="493"/>
      <c r="K149" s="493"/>
      <c r="L149" s="493"/>
      <c r="M149" s="493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</row>
    <row r="150" spans="1:51" s="22" customFormat="1">
      <c r="A150" s="30"/>
      <c r="B150" s="30"/>
      <c r="C150" s="30"/>
      <c r="D150" s="30"/>
      <c r="E150" s="30"/>
      <c r="F150" s="30"/>
      <c r="G150" s="30"/>
      <c r="H150" s="493" t="s">
        <v>525</v>
      </c>
      <c r="I150" s="493"/>
      <c r="J150" s="493"/>
      <c r="K150" s="493"/>
      <c r="L150" s="493"/>
      <c r="M150" s="493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</row>
    <row r="151" spans="1:51" s="81" customFormat="1" ht="14.25">
      <c r="A151" s="521" t="s">
        <v>554</v>
      </c>
      <c r="B151" s="521"/>
      <c r="C151" s="521"/>
      <c r="D151" s="521"/>
      <c r="E151" s="521"/>
      <c r="F151" s="521"/>
      <c r="G151" s="521"/>
      <c r="H151" s="521"/>
      <c r="I151" s="521"/>
      <c r="J151" s="169">
        <f>+J152+J157</f>
        <v>24794.800000000003</v>
      </c>
      <c r="K151" s="169">
        <f t="shared" ref="K151:M151" si="13">+K152+K157</f>
        <v>24794.800000000003</v>
      </c>
      <c r="L151" s="169">
        <f t="shared" si="13"/>
        <v>24794.800000000003</v>
      </c>
      <c r="M151" s="169">
        <f t="shared" si="13"/>
        <v>24794.800000000003</v>
      </c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</row>
    <row r="152" spans="1:51" s="22" customFormat="1">
      <c r="A152" s="30"/>
      <c r="B152" s="30" t="s">
        <v>512</v>
      </c>
      <c r="C152" s="493" t="s">
        <v>513</v>
      </c>
      <c r="D152" s="493"/>
      <c r="E152" s="493"/>
      <c r="F152" s="493"/>
      <c r="G152" s="493"/>
      <c r="H152" s="493"/>
      <c r="I152" s="493"/>
      <c r="J152" s="73">
        <v>15521.2</v>
      </c>
      <c r="K152" s="73">
        <v>15521.2</v>
      </c>
      <c r="L152" s="73">
        <v>15521.2</v>
      </c>
      <c r="M152" s="73">
        <v>15521.2</v>
      </c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</row>
    <row r="153" spans="1:51" s="22" customFormat="1">
      <c r="A153" s="30"/>
      <c r="B153" s="30"/>
      <c r="C153" s="30"/>
      <c r="D153" s="30" t="s">
        <v>514</v>
      </c>
      <c r="E153" s="493" t="s">
        <v>515</v>
      </c>
      <c r="F153" s="493"/>
      <c r="G153" s="493"/>
      <c r="H153" s="493"/>
      <c r="I153" s="493"/>
      <c r="J153" s="73">
        <v>15521.2</v>
      </c>
      <c r="K153" s="73">
        <v>15521.2</v>
      </c>
      <c r="L153" s="73">
        <v>15521.2</v>
      </c>
      <c r="M153" s="73">
        <v>15521.2</v>
      </c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</row>
    <row r="154" spans="1:51" s="22" customFormat="1">
      <c r="A154" s="30"/>
      <c r="B154" s="30"/>
      <c r="C154" s="30"/>
      <c r="D154" s="30"/>
      <c r="E154" s="30"/>
      <c r="F154" s="493" t="s">
        <v>515</v>
      </c>
      <c r="G154" s="493"/>
      <c r="H154" s="493"/>
      <c r="I154" s="493"/>
      <c r="J154" s="493"/>
      <c r="K154" s="493"/>
      <c r="L154" s="493"/>
      <c r="M154" s="493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</row>
    <row r="155" spans="1:51" s="22" customFormat="1">
      <c r="A155" s="30"/>
      <c r="B155" s="30"/>
      <c r="C155" s="30"/>
      <c r="D155" s="30"/>
      <c r="E155" s="30"/>
      <c r="F155" s="30"/>
      <c r="G155" s="493" t="s">
        <v>387</v>
      </c>
      <c r="H155" s="493"/>
      <c r="I155" s="493"/>
      <c r="J155" s="493"/>
      <c r="K155" s="493"/>
      <c r="L155" s="493"/>
      <c r="M155" s="493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</row>
    <row r="156" spans="1:51" s="22" customFormat="1">
      <c r="A156" s="30"/>
      <c r="B156" s="30"/>
      <c r="C156" s="30"/>
      <c r="D156" s="30"/>
      <c r="E156" s="30"/>
      <c r="F156" s="30"/>
      <c r="G156" s="30"/>
      <c r="H156" s="493" t="s">
        <v>533</v>
      </c>
      <c r="I156" s="493"/>
      <c r="J156" s="493"/>
      <c r="K156" s="493"/>
      <c r="L156" s="493"/>
      <c r="M156" s="493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</row>
    <row r="157" spans="1:51" s="22" customFormat="1">
      <c r="A157" s="30"/>
      <c r="B157" s="30" t="s">
        <v>526</v>
      </c>
      <c r="C157" s="493" t="s">
        <v>527</v>
      </c>
      <c r="D157" s="493"/>
      <c r="E157" s="493"/>
      <c r="F157" s="493"/>
      <c r="G157" s="493"/>
      <c r="H157" s="493"/>
      <c r="I157" s="493"/>
      <c r="J157" s="180">
        <v>9273.6</v>
      </c>
      <c r="K157" s="180">
        <v>9273.6</v>
      </c>
      <c r="L157" s="180">
        <v>9273.6</v>
      </c>
      <c r="M157" s="180">
        <v>9273.6</v>
      </c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</row>
    <row r="158" spans="1:51" s="22" customFormat="1">
      <c r="A158" s="30"/>
      <c r="B158" s="30"/>
      <c r="C158" s="30"/>
      <c r="D158" s="30" t="s">
        <v>528</v>
      </c>
      <c r="E158" s="493" t="s">
        <v>529</v>
      </c>
      <c r="F158" s="493"/>
      <c r="G158" s="493"/>
      <c r="H158" s="493"/>
      <c r="I158" s="493"/>
      <c r="J158" s="180">
        <v>9273.6</v>
      </c>
      <c r="K158" s="180">
        <v>9273.6</v>
      </c>
      <c r="L158" s="180">
        <v>9273.6</v>
      </c>
      <c r="M158" s="180">
        <v>9273.6</v>
      </c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</row>
    <row r="159" spans="1:51" s="22" customFormat="1">
      <c r="A159" s="30"/>
      <c r="B159" s="30"/>
      <c r="C159" s="30"/>
      <c r="D159" s="30"/>
      <c r="E159" s="30"/>
      <c r="F159" s="493" t="s">
        <v>530</v>
      </c>
      <c r="G159" s="493"/>
      <c r="H159" s="493"/>
      <c r="I159" s="493"/>
      <c r="J159" s="493"/>
      <c r="K159" s="493"/>
      <c r="L159" s="493"/>
      <c r="M159" s="493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</row>
    <row r="160" spans="1:51" s="22" customFormat="1">
      <c r="A160" s="30"/>
      <c r="B160" s="30"/>
      <c r="C160" s="30"/>
      <c r="D160" s="30"/>
      <c r="E160" s="30"/>
      <c r="F160" s="30"/>
      <c r="G160" s="493" t="s">
        <v>387</v>
      </c>
      <c r="H160" s="493"/>
      <c r="I160" s="493"/>
      <c r="J160" s="493"/>
      <c r="K160" s="493"/>
      <c r="L160" s="493"/>
      <c r="M160" s="493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</row>
    <row r="161" spans="1:51" s="22" customFormat="1">
      <c r="A161" s="30"/>
      <c r="B161" s="30"/>
      <c r="C161" s="30"/>
      <c r="D161" s="30"/>
      <c r="E161" s="30"/>
      <c r="F161" s="30"/>
      <c r="G161" s="30"/>
      <c r="H161" s="493" t="s">
        <v>531</v>
      </c>
      <c r="I161" s="493"/>
      <c r="J161" s="493"/>
      <c r="K161" s="493"/>
      <c r="L161" s="493"/>
      <c r="M161" s="493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</row>
    <row r="162" spans="1:51" s="22" customFormat="1" ht="27">
      <c r="A162" s="30"/>
      <c r="B162" s="30"/>
      <c r="C162" s="30"/>
      <c r="D162" s="30"/>
      <c r="E162" s="30"/>
      <c r="F162" s="30"/>
      <c r="G162" s="30"/>
      <c r="H162" s="30"/>
      <c r="I162" s="30" t="s">
        <v>532</v>
      </c>
      <c r="J162" s="89"/>
      <c r="K162" s="89">
        <v>1</v>
      </c>
      <c r="L162" s="89"/>
      <c r="M162" s="89">
        <v>1</v>
      </c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</row>
    <row r="163" spans="1:51" s="81" customFormat="1" ht="14.25">
      <c r="A163" s="520" t="s">
        <v>555</v>
      </c>
      <c r="B163" s="520"/>
      <c r="C163" s="520"/>
      <c r="D163" s="520"/>
      <c r="E163" s="520"/>
      <c r="F163" s="520"/>
      <c r="G163" s="520"/>
      <c r="H163" s="520"/>
      <c r="I163" s="520"/>
      <c r="J163" s="169">
        <v>11284.8</v>
      </c>
      <c r="K163" s="169">
        <v>11284.8</v>
      </c>
      <c r="L163" s="169">
        <v>11284.8</v>
      </c>
      <c r="M163" s="169">
        <v>11284.8</v>
      </c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</row>
    <row r="164" spans="1:51" s="22" customFormat="1">
      <c r="A164" s="38"/>
      <c r="B164" s="30" t="s">
        <v>534</v>
      </c>
      <c r="C164" s="493" t="s">
        <v>535</v>
      </c>
      <c r="D164" s="493"/>
      <c r="E164" s="493"/>
      <c r="F164" s="493"/>
      <c r="G164" s="493"/>
      <c r="H164" s="493"/>
      <c r="I164" s="493"/>
      <c r="J164" s="73">
        <v>11284.8</v>
      </c>
      <c r="K164" s="73">
        <v>11284.8</v>
      </c>
      <c r="L164" s="73">
        <v>11284.8</v>
      </c>
      <c r="M164" s="73">
        <v>11284.8</v>
      </c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</row>
    <row r="165" spans="1:51" s="22" customFormat="1">
      <c r="A165" s="38"/>
      <c r="B165" s="38"/>
      <c r="C165" s="38"/>
      <c r="D165" s="30" t="s">
        <v>536</v>
      </c>
      <c r="E165" s="493" t="s">
        <v>537</v>
      </c>
      <c r="F165" s="493"/>
      <c r="G165" s="493"/>
      <c r="H165" s="493"/>
      <c r="I165" s="493"/>
      <c r="J165" s="132">
        <v>11284.8</v>
      </c>
      <c r="K165" s="132">
        <v>11284.8</v>
      </c>
      <c r="L165" s="132">
        <v>11284.8</v>
      </c>
      <c r="M165" s="132">
        <v>11284.8</v>
      </c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</row>
    <row r="166" spans="1:51" s="22" customFormat="1">
      <c r="A166" s="38"/>
      <c r="B166" s="38"/>
      <c r="C166" s="38"/>
      <c r="D166" s="30"/>
      <c r="E166" s="30"/>
      <c r="F166" s="493" t="s">
        <v>538</v>
      </c>
      <c r="G166" s="493"/>
      <c r="H166" s="493"/>
      <c r="I166" s="493"/>
      <c r="J166" s="493"/>
      <c r="K166" s="493"/>
      <c r="L166" s="493"/>
      <c r="M166" s="493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</row>
    <row r="167" spans="1:51" s="22" customFormat="1">
      <c r="A167" s="38"/>
      <c r="B167" s="38"/>
      <c r="C167" s="38"/>
      <c r="D167" s="30"/>
      <c r="E167" s="30"/>
      <c r="F167" s="30"/>
      <c r="G167" s="493" t="s">
        <v>39</v>
      </c>
      <c r="H167" s="493"/>
      <c r="I167" s="493"/>
      <c r="J167" s="493"/>
      <c r="K167" s="493"/>
      <c r="L167" s="493"/>
      <c r="M167" s="493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</row>
    <row r="168" spans="1:51" s="22" customFormat="1">
      <c r="A168" s="38"/>
      <c r="B168" s="38"/>
      <c r="C168" s="38"/>
      <c r="D168" s="30"/>
      <c r="E168" s="30"/>
      <c r="F168" s="30"/>
      <c r="G168" s="30"/>
      <c r="H168" s="493" t="s">
        <v>539</v>
      </c>
      <c r="I168" s="493"/>
      <c r="J168" s="493"/>
      <c r="K168" s="493"/>
      <c r="L168" s="493"/>
      <c r="M168" s="493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</row>
    <row r="169" spans="1:51" s="22" customFormat="1" ht="27">
      <c r="A169" s="38"/>
      <c r="B169" s="38"/>
      <c r="C169" s="38"/>
      <c r="D169" s="30"/>
      <c r="E169" s="30"/>
      <c r="F169" s="30"/>
      <c r="G169" s="30"/>
      <c r="H169" s="30"/>
      <c r="I169" s="71" t="s">
        <v>653</v>
      </c>
      <c r="J169" s="89"/>
      <c r="K169" s="89">
        <v>100</v>
      </c>
      <c r="L169" s="89" t="s">
        <v>436</v>
      </c>
      <c r="M169" s="89">
        <v>100</v>
      </c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</row>
    <row r="170" spans="1:51" s="81" customFormat="1" ht="14.25">
      <c r="A170" s="520" t="s">
        <v>556</v>
      </c>
      <c r="B170" s="520"/>
      <c r="C170" s="520"/>
      <c r="D170" s="520"/>
      <c r="E170" s="520"/>
      <c r="F170" s="520"/>
      <c r="G170" s="520"/>
      <c r="H170" s="520"/>
      <c r="I170" s="520"/>
      <c r="J170" s="169">
        <f>J171</f>
        <v>5119.8999999999996</v>
      </c>
      <c r="K170" s="169">
        <f t="shared" ref="K170:M170" si="14">K171</f>
        <v>5119.8999999999996</v>
      </c>
      <c r="L170" s="169">
        <f t="shared" si="14"/>
        <v>5119.8999999999996</v>
      </c>
      <c r="M170" s="169">
        <f t="shared" si="14"/>
        <v>5119.8999999999996</v>
      </c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</row>
    <row r="171" spans="1:51" s="22" customFormat="1">
      <c r="A171" s="58"/>
      <c r="B171" s="38" t="s">
        <v>549</v>
      </c>
      <c r="C171" s="493" t="s">
        <v>550</v>
      </c>
      <c r="D171" s="493"/>
      <c r="E171" s="493"/>
      <c r="F171" s="493"/>
      <c r="G171" s="493"/>
      <c r="H171" s="493"/>
      <c r="I171" s="493"/>
      <c r="J171" s="73">
        <v>5119.8999999999996</v>
      </c>
      <c r="K171" s="73">
        <v>5119.8999999999996</v>
      </c>
      <c r="L171" s="73">
        <v>5119.8999999999996</v>
      </c>
      <c r="M171" s="73">
        <v>5119.8999999999996</v>
      </c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</row>
    <row r="172" spans="1:51" s="22" customFormat="1">
      <c r="A172" s="58"/>
      <c r="B172" s="58"/>
      <c r="C172" s="58"/>
      <c r="D172" s="38" t="s">
        <v>551</v>
      </c>
      <c r="E172" s="493" t="s">
        <v>101</v>
      </c>
      <c r="F172" s="493"/>
      <c r="G172" s="493"/>
      <c r="H172" s="493"/>
      <c r="I172" s="493"/>
      <c r="J172" s="132">
        <v>5119.8999999999996</v>
      </c>
      <c r="K172" s="132">
        <v>5119.8999999999996</v>
      </c>
      <c r="L172" s="132">
        <v>5119.8999999999996</v>
      </c>
      <c r="M172" s="132">
        <v>5119.8999999999996</v>
      </c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</row>
    <row r="173" spans="1:51" s="22" customFormat="1">
      <c r="A173" s="58"/>
      <c r="B173" s="58"/>
      <c r="C173" s="58"/>
      <c r="D173" s="30"/>
      <c r="E173" s="30"/>
      <c r="F173" s="493" t="s">
        <v>102</v>
      </c>
      <c r="G173" s="493"/>
      <c r="H173" s="493"/>
      <c r="I173" s="493"/>
      <c r="J173" s="493"/>
      <c r="K173" s="493"/>
      <c r="L173" s="493"/>
      <c r="M173" s="493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</row>
    <row r="174" spans="1:51" s="22" customFormat="1">
      <c r="A174" s="58"/>
      <c r="B174" s="58"/>
      <c r="C174" s="58"/>
      <c r="D174" s="30"/>
      <c r="E174" s="30"/>
      <c r="F174" s="30"/>
      <c r="G174" s="493" t="s">
        <v>552</v>
      </c>
      <c r="H174" s="493"/>
      <c r="I174" s="493"/>
      <c r="J174" s="493"/>
      <c r="K174" s="493"/>
      <c r="L174" s="493"/>
      <c r="M174" s="493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</row>
    <row r="175" spans="1:51" s="22" customFormat="1">
      <c r="A175" s="58"/>
      <c r="B175" s="58"/>
      <c r="C175" s="58"/>
      <c r="D175" s="30"/>
      <c r="E175" s="30"/>
      <c r="F175" s="30"/>
      <c r="G175" s="30"/>
      <c r="H175" s="493" t="s">
        <v>553</v>
      </c>
      <c r="I175" s="493"/>
      <c r="J175" s="493"/>
      <c r="K175" s="493"/>
      <c r="L175" s="493"/>
      <c r="M175" s="493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</row>
    <row r="176" spans="1:51" s="81" customFormat="1" ht="14.25">
      <c r="A176" s="520" t="s">
        <v>592</v>
      </c>
      <c r="B176" s="520"/>
      <c r="C176" s="520"/>
      <c r="D176" s="520"/>
      <c r="E176" s="520"/>
      <c r="F176" s="520"/>
      <c r="G176" s="520"/>
      <c r="H176" s="520"/>
      <c r="I176" s="520"/>
      <c r="J176" s="169">
        <f>J177</f>
        <v>29371.5</v>
      </c>
      <c r="K176" s="169">
        <f t="shared" ref="K176:M176" si="15">K177</f>
        <v>29371.5</v>
      </c>
      <c r="L176" s="169">
        <f t="shared" si="15"/>
        <v>29371.5</v>
      </c>
      <c r="M176" s="169">
        <f t="shared" si="15"/>
        <v>29371.5</v>
      </c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</row>
    <row r="177" spans="1:51" s="22" customFormat="1">
      <c r="A177" s="58"/>
      <c r="B177" s="96" t="s">
        <v>549</v>
      </c>
      <c r="C177" s="493" t="s">
        <v>550</v>
      </c>
      <c r="D177" s="493"/>
      <c r="E177" s="493"/>
      <c r="F177" s="493"/>
      <c r="G177" s="493"/>
      <c r="H177" s="493"/>
      <c r="I177" s="493"/>
      <c r="J177" s="73">
        <f>J178</f>
        <v>29371.5</v>
      </c>
      <c r="K177" s="73">
        <f t="shared" ref="K177:M177" si="16">K178</f>
        <v>29371.5</v>
      </c>
      <c r="L177" s="73">
        <f t="shared" si="16"/>
        <v>29371.5</v>
      </c>
      <c r="M177" s="73">
        <f t="shared" si="16"/>
        <v>29371.5</v>
      </c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</row>
    <row r="178" spans="1:51" s="22" customFormat="1">
      <c r="A178" s="58"/>
      <c r="B178" s="58"/>
      <c r="C178" s="58"/>
      <c r="D178" s="96" t="s">
        <v>593</v>
      </c>
      <c r="E178" s="493" t="s">
        <v>589</v>
      </c>
      <c r="F178" s="493"/>
      <c r="G178" s="493"/>
      <c r="H178" s="493"/>
      <c r="I178" s="493"/>
      <c r="J178" s="132">
        <v>29371.5</v>
      </c>
      <c r="K178" s="132">
        <v>29371.5</v>
      </c>
      <c r="L178" s="132">
        <v>29371.5</v>
      </c>
      <c r="M178" s="132">
        <v>29371.5</v>
      </c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</row>
    <row r="179" spans="1:51" s="22" customFormat="1">
      <c r="A179" s="58"/>
      <c r="B179" s="58"/>
      <c r="C179" s="58"/>
      <c r="D179" s="97"/>
      <c r="E179" s="97"/>
      <c r="F179" s="493" t="s">
        <v>590</v>
      </c>
      <c r="G179" s="493"/>
      <c r="H179" s="493"/>
      <c r="I179" s="493"/>
      <c r="J179" s="493"/>
      <c r="K179" s="493"/>
      <c r="L179" s="493"/>
      <c r="M179" s="493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/>
      <c r="AH179" s="92"/>
      <c r="AI179" s="92"/>
      <c r="AJ179" s="92"/>
      <c r="AK179" s="92"/>
      <c r="AL179" s="92"/>
      <c r="AM179" s="92"/>
      <c r="AN179" s="92"/>
      <c r="AO179" s="92"/>
      <c r="AP179" s="92"/>
      <c r="AQ179" s="92"/>
      <c r="AR179" s="92"/>
      <c r="AS179" s="92"/>
      <c r="AT179" s="92"/>
      <c r="AU179" s="92"/>
      <c r="AV179" s="92"/>
      <c r="AW179" s="92"/>
      <c r="AX179" s="92"/>
      <c r="AY179" s="92"/>
    </row>
    <row r="180" spans="1:51" s="22" customFormat="1">
      <c r="A180" s="58"/>
      <c r="B180" s="58"/>
      <c r="C180" s="58"/>
      <c r="D180" s="97"/>
      <c r="E180" s="97"/>
      <c r="F180" s="97"/>
      <c r="G180" s="493" t="s">
        <v>428</v>
      </c>
      <c r="H180" s="493"/>
      <c r="I180" s="493"/>
      <c r="J180" s="493"/>
      <c r="K180" s="493"/>
      <c r="L180" s="493"/>
      <c r="M180" s="493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</row>
    <row r="181" spans="1:51" s="22" customFormat="1">
      <c r="A181" s="58"/>
      <c r="B181" s="58"/>
      <c r="C181" s="58"/>
      <c r="D181" s="97"/>
      <c r="E181" s="97"/>
      <c r="F181" s="97"/>
      <c r="G181" s="97"/>
      <c r="H181" s="493" t="s">
        <v>591</v>
      </c>
      <c r="I181" s="493"/>
      <c r="J181" s="493"/>
      <c r="K181" s="493"/>
      <c r="L181" s="493"/>
      <c r="M181" s="493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P181" s="92"/>
      <c r="AQ181" s="92"/>
      <c r="AR181" s="92"/>
      <c r="AS181" s="92"/>
      <c r="AT181" s="92"/>
      <c r="AU181" s="92"/>
      <c r="AV181" s="92"/>
      <c r="AW181" s="92"/>
      <c r="AX181" s="92"/>
      <c r="AY181" s="92"/>
    </row>
    <row r="184" spans="1:51">
      <c r="J184" s="181"/>
    </row>
  </sheetData>
  <mergeCells count="194">
    <mergeCell ref="F179:M179"/>
    <mergeCell ref="G180:M180"/>
    <mergeCell ref="H181:M181"/>
    <mergeCell ref="A118:E118"/>
    <mergeCell ref="F118:M118"/>
    <mergeCell ref="A119:F119"/>
    <mergeCell ref="G119:M119"/>
    <mergeCell ref="A120:G120"/>
    <mergeCell ref="H120:M120"/>
    <mergeCell ref="A121:H121"/>
    <mergeCell ref="C123:I123"/>
    <mergeCell ref="E124:I124"/>
    <mergeCell ref="F125:M125"/>
    <mergeCell ref="G126:M126"/>
    <mergeCell ref="H127:M127"/>
    <mergeCell ref="E129:I129"/>
    <mergeCell ref="F130:M130"/>
    <mergeCell ref="G131:M131"/>
    <mergeCell ref="G136:M136"/>
    <mergeCell ref="H137:M137"/>
    <mergeCell ref="C138:I138"/>
    <mergeCell ref="E139:I139"/>
    <mergeCell ref="F140:M140"/>
    <mergeCell ref="G141:M141"/>
    <mergeCell ref="F31:M31"/>
    <mergeCell ref="G32:M32"/>
    <mergeCell ref="H33:M33"/>
    <mergeCell ref="A176:I176"/>
    <mergeCell ref="C177:I177"/>
    <mergeCell ref="E178:I178"/>
    <mergeCell ref="G91:M91"/>
    <mergeCell ref="H92:M92"/>
    <mergeCell ref="F103:M103"/>
    <mergeCell ref="G104:M104"/>
    <mergeCell ref="H105:M105"/>
    <mergeCell ref="C71:I71"/>
    <mergeCell ref="E72:I72"/>
    <mergeCell ref="G73:M73"/>
    <mergeCell ref="H74:M74"/>
    <mergeCell ref="A80:I80"/>
    <mergeCell ref="A100:I100"/>
    <mergeCell ref="C101:I101"/>
    <mergeCell ref="E102:I102"/>
    <mergeCell ref="A87:I87"/>
    <mergeCell ref="C88:I88"/>
    <mergeCell ref="A93:I93"/>
    <mergeCell ref="C94:I94"/>
    <mergeCell ref="A95:C95"/>
    <mergeCell ref="A54:I54"/>
    <mergeCell ref="E95:I95"/>
    <mergeCell ref="E89:I89"/>
    <mergeCell ref="F90:M90"/>
    <mergeCell ref="C81:I81"/>
    <mergeCell ref="E82:I82"/>
    <mergeCell ref="F83:M83"/>
    <mergeCell ref="G84:M84"/>
    <mergeCell ref="H85:M85"/>
    <mergeCell ref="C62:I62"/>
    <mergeCell ref="E63:I63"/>
    <mergeCell ref="F64:M64"/>
    <mergeCell ref="G65:M65"/>
    <mergeCell ref="H66:M66"/>
    <mergeCell ref="A55:A60"/>
    <mergeCell ref="C55:I55"/>
    <mergeCell ref="B56:B59"/>
    <mergeCell ref="C56:C59"/>
    <mergeCell ref="E56:I56"/>
    <mergeCell ref="D57:D59"/>
    <mergeCell ref="E57:E59"/>
    <mergeCell ref="F57:M57"/>
    <mergeCell ref="F58:F59"/>
    <mergeCell ref="G58:M58"/>
    <mergeCell ref="C48:C52"/>
    <mergeCell ref="E48:I48"/>
    <mergeCell ref="D49:D52"/>
    <mergeCell ref="E49:E52"/>
    <mergeCell ref="F49:M49"/>
    <mergeCell ref="F50:F52"/>
    <mergeCell ref="G50:M50"/>
    <mergeCell ref="G51:G52"/>
    <mergeCell ref="H51:M51"/>
    <mergeCell ref="A20:I20"/>
    <mergeCell ref="C21:I21"/>
    <mergeCell ref="E22:I22"/>
    <mergeCell ref="F23:M23"/>
    <mergeCell ref="E23:E27"/>
    <mergeCell ref="G24:M24"/>
    <mergeCell ref="H25:M25"/>
    <mergeCell ref="F24:F27"/>
    <mergeCell ref="G25:G27"/>
    <mergeCell ref="A12:I12"/>
    <mergeCell ref="A13:A19"/>
    <mergeCell ref="C14:C19"/>
    <mergeCell ref="E14:I14"/>
    <mergeCell ref="D15:D19"/>
    <mergeCell ref="H17:M17"/>
    <mergeCell ref="H18:H19"/>
    <mergeCell ref="G16:M16"/>
    <mergeCell ref="G17:G19"/>
    <mergeCell ref="C13:I13"/>
    <mergeCell ref="B14:B19"/>
    <mergeCell ref="E15:E19"/>
    <mergeCell ref="F15:M15"/>
    <mergeCell ref="F16:F19"/>
    <mergeCell ref="L1:M1"/>
    <mergeCell ref="L5:M5"/>
    <mergeCell ref="A6:M6"/>
    <mergeCell ref="A8:A9"/>
    <mergeCell ref="B8:C8"/>
    <mergeCell ref="D8:G8"/>
    <mergeCell ref="H8:H9"/>
    <mergeCell ref="I8:I9"/>
    <mergeCell ref="J8:M8"/>
    <mergeCell ref="L3:M3"/>
    <mergeCell ref="L4:M4"/>
    <mergeCell ref="H26:H27"/>
    <mergeCell ref="A28:I28"/>
    <mergeCell ref="C29:I29"/>
    <mergeCell ref="E30:I30"/>
    <mergeCell ref="F43:F45"/>
    <mergeCell ref="G43:M43"/>
    <mergeCell ref="G44:G45"/>
    <mergeCell ref="H44:M44"/>
    <mergeCell ref="C47:I47"/>
    <mergeCell ref="A35:I35"/>
    <mergeCell ref="A36:A52"/>
    <mergeCell ref="C36:I36"/>
    <mergeCell ref="B37:B45"/>
    <mergeCell ref="C37:C45"/>
    <mergeCell ref="E37:I37"/>
    <mergeCell ref="D38:D40"/>
    <mergeCell ref="E38:E40"/>
    <mergeCell ref="F38:M38"/>
    <mergeCell ref="F39:F40"/>
    <mergeCell ref="G39:M39"/>
    <mergeCell ref="H40:M40"/>
    <mergeCell ref="E41:I41"/>
    <mergeCell ref="D42:D45"/>
    <mergeCell ref="E42:E45"/>
    <mergeCell ref="F42:M42"/>
    <mergeCell ref="H142:M142"/>
    <mergeCell ref="A96:E96"/>
    <mergeCell ref="F96:M96"/>
    <mergeCell ref="A97:F97"/>
    <mergeCell ref="G97:M97"/>
    <mergeCell ref="A98:G98"/>
    <mergeCell ref="H98:M98"/>
    <mergeCell ref="A99:H99"/>
    <mergeCell ref="H132:M132"/>
    <mergeCell ref="E134:I134"/>
    <mergeCell ref="F135:M135"/>
    <mergeCell ref="A108:I108"/>
    <mergeCell ref="C109:I109"/>
    <mergeCell ref="E110:I110"/>
    <mergeCell ref="F111:M111"/>
    <mergeCell ref="G112:M112"/>
    <mergeCell ref="H113:M113"/>
    <mergeCell ref="A115:I115"/>
    <mergeCell ref="C116:I116"/>
    <mergeCell ref="A117:C117"/>
    <mergeCell ref="E117:I117"/>
    <mergeCell ref="H59:M59"/>
    <mergeCell ref="B48:B52"/>
    <mergeCell ref="E143:I143"/>
    <mergeCell ref="F144:M144"/>
    <mergeCell ref="G145:M145"/>
    <mergeCell ref="H146:M146"/>
    <mergeCell ref="E147:I147"/>
    <mergeCell ref="F148:M148"/>
    <mergeCell ref="G149:M149"/>
    <mergeCell ref="H150:M150"/>
    <mergeCell ref="A151:I151"/>
    <mergeCell ref="F173:M173"/>
    <mergeCell ref="G174:M174"/>
    <mergeCell ref="H175:M175"/>
    <mergeCell ref="A170:I170"/>
    <mergeCell ref="H161:M161"/>
    <mergeCell ref="A163:I163"/>
    <mergeCell ref="C164:I164"/>
    <mergeCell ref="E165:I165"/>
    <mergeCell ref="F166:M166"/>
    <mergeCell ref="G167:M167"/>
    <mergeCell ref="H168:M168"/>
    <mergeCell ref="C171:I171"/>
    <mergeCell ref="E172:I172"/>
    <mergeCell ref="C152:I152"/>
    <mergeCell ref="E153:I153"/>
    <mergeCell ref="F154:M154"/>
    <mergeCell ref="G155:M155"/>
    <mergeCell ref="H156:M156"/>
    <mergeCell ref="C157:I157"/>
    <mergeCell ref="E158:I158"/>
    <mergeCell ref="F159:M159"/>
    <mergeCell ref="G160:M160"/>
  </mergeCells>
  <pageMargins left="0" right="0" top="0.74803149606299202" bottom="0" header="0.31496062992126" footer="0.31496062992126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4"/>
  <sheetViews>
    <sheetView workbookViewId="0">
      <selection activeCell="I71" sqref="I71"/>
    </sheetView>
  </sheetViews>
  <sheetFormatPr defaultRowHeight="13.5"/>
  <cols>
    <col min="1" max="1" width="31.140625" style="209" customWidth="1"/>
    <col min="2" max="2" width="25.28515625" style="213" customWidth="1"/>
    <col min="3" max="3" width="12.7109375" style="214" customWidth="1"/>
    <col min="4" max="4" width="28.7109375" style="215" customWidth="1"/>
    <col min="5" max="5" width="13" style="215" customWidth="1"/>
    <col min="6" max="6" width="15.42578125" style="214" customWidth="1"/>
    <col min="7" max="7" width="20.42578125" style="214" customWidth="1"/>
    <col min="8" max="8" width="10.28515625" style="209" customWidth="1"/>
    <col min="9" max="9" width="30.5703125" style="219" customWidth="1"/>
    <col min="10" max="10" width="9.85546875" style="209" customWidth="1"/>
    <col min="11" max="11" width="16.5703125" style="209" customWidth="1"/>
    <col min="12" max="12" width="9.140625" style="209"/>
    <col min="13" max="14" width="9" style="209" bestFit="1" customWidth="1"/>
    <col min="15" max="15" width="10" style="209" bestFit="1" customWidth="1"/>
    <col min="16" max="17" width="9.140625" style="209"/>
    <col min="18" max="18" width="10.85546875" style="209" bestFit="1" customWidth="1"/>
    <col min="19" max="16384" width="9.140625" style="209"/>
  </cols>
  <sheetData>
    <row r="1" spans="1:9">
      <c r="A1" s="195"/>
      <c r="B1" s="195"/>
      <c r="C1" s="195"/>
      <c r="D1" s="195"/>
      <c r="E1" s="196"/>
      <c r="F1" s="196"/>
      <c r="G1" s="197"/>
      <c r="H1" s="581" t="s">
        <v>662</v>
      </c>
      <c r="I1" s="581"/>
    </row>
    <row r="2" spans="1:9">
      <c r="A2" s="195"/>
      <c r="B2" s="195"/>
      <c r="C2" s="195"/>
      <c r="D2" s="195"/>
      <c r="E2" s="196"/>
      <c r="F2" s="196"/>
      <c r="G2" s="197"/>
      <c r="H2" s="253"/>
      <c r="I2" s="253"/>
    </row>
    <row r="3" spans="1:9">
      <c r="A3" s="195"/>
      <c r="B3" s="195"/>
      <c r="C3" s="195"/>
      <c r="D3" s="195"/>
      <c r="E3" s="196"/>
      <c r="F3" s="196"/>
      <c r="G3" s="197"/>
      <c r="H3" s="474" t="s">
        <v>809</v>
      </c>
      <c r="I3" s="474"/>
    </row>
    <row r="4" spans="1:9">
      <c r="A4" s="195"/>
      <c r="B4" s="195"/>
      <c r="C4" s="195"/>
      <c r="D4" s="195"/>
      <c r="E4" s="196"/>
      <c r="F4" s="196"/>
      <c r="G4" s="197"/>
      <c r="H4" s="474" t="s">
        <v>810</v>
      </c>
      <c r="I4" s="474"/>
    </row>
    <row r="5" spans="1:9">
      <c r="A5" s="195"/>
      <c r="B5" s="195"/>
      <c r="C5" s="195"/>
      <c r="D5" s="195"/>
      <c r="E5" s="196"/>
      <c r="F5" s="196"/>
      <c r="G5" s="197"/>
      <c r="H5" s="197"/>
      <c r="I5" s="197"/>
    </row>
    <row r="6" spans="1:9">
      <c r="A6" s="195"/>
      <c r="B6" s="195"/>
      <c r="C6" s="195"/>
      <c r="D6" s="195"/>
      <c r="E6" s="196"/>
      <c r="F6" s="196"/>
      <c r="G6" s="197"/>
      <c r="H6" s="197"/>
      <c r="I6" s="197"/>
    </row>
    <row r="7" spans="1:9">
      <c r="A7" s="582" t="s">
        <v>663</v>
      </c>
      <c r="B7" s="582"/>
      <c r="C7" s="582"/>
      <c r="D7" s="582"/>
      <c r="E7" s="582"/>
      <c r="F7" s="582"/>
      <c r="G7" s="582"/>
      <c r="H7" s="582"/>
      <c r="I7" s="582"/>
    </row>
    <row r="8" spans="1:9" ht="52.5" customHeight="1">
      <c r="A8" s="582"/>
      <c r="B8" s="582"/>
      <c r="C8" s="582"/>
      <c r="D8" s="582"/>
      <c r="E8" s="582"/>
      <c r="F8" s="582"/>
      <c r="G8" s="582"/>
      <c r="H8" s="582"/>
      <c r="I8" s="582"/>
    </row>
    <row r="9" spans="1:9" ht="14.25">
      <c r="A9" s="198"/>
      <c r="B9" s="198"/>
      <c r="C9" s="198"/>
      <c r="D9" s="198"/>
      <c r="E9" s="198"/>
      <c r="F9" s="198"/>
      <c r="G9" s="198"/>
      <c r="H9" s="198"/>
      <c r="I9" s="198"/>
    </row>
    <row r="10" spans="1:9" ht="14.25">
      <c r="A10" s="198"/>
      <c r="B10" s="198"/>
      <c r="C10" s="198"/>
      <c r="D10" s="198"/>
      <c r="E10" s="198"/>
      <c r="F10" s="198"/>
      <c r="G10" s="198"/>
      <c r="H10" s="198"/>
      <c r="I10" s="198"/>
    </row>
    <row r="11" spans="1:9" ht="36" customHeight="1">
      <c r="A11" s="583" t="s">
        <v>664</v>
      </c>
      <c r="B11" s="583" t="s">
        <v>665</v>
      </c>
      <c r="C11" s="583"/>
      <c r="D11" s="583"/>
      <c r="E11" s="583" t="s">
        <v>666</v>
      </c>
      <c r="F11" s="583" t="s">
        <v>667</v>
      </c>
      <c r="G11" s="583" t="s">
        <v>668</v>
      </c>
      <c r="H11" s="584" t="s">
        <v>669</v>
      </c>
      <c r="I11" s="584"/>
    </row>
    <row r="12" spans="1:9" ht="25.5" customHeight="1">
      <c r="A12" s="583"/>
      <c r="B12" s="583"/>
      <c r="C12" s="583"/>
      <c r="D12" s="583"/>
      <c r="E12" s="583"/>
      <c r="F12" s="583"/>
      <c r="G12" s="583"/>
      <c r="H12" s="409" t="s">
        <v>670</v>
      </c>
      <c r="I12" s="410" t="s">
        <v>671</v>
      </c>
    </row>
    <row r="13" spans="1:9" ht="29.25" customHeight="1">
      <c r="A13" s="409"/>
      <c r="B13" s="411"/>
      <c r="C13" s="412"/>
      <c r="D13" s="413"/>
      <c r="E13" s="409"/>
      <c r="F13" s="409"/>
      <c r="G13" s="409"/>
      <c r="H13" s="409"/>
      <c r="I13" s="410"/>
    </row>
    <row r="14" spans="1:9">
      <c r="A14" s="414">
        <v>1</v>
      </c>
      <c r="B14" s="578">
        <v>2</v>
      </c>
      <c r="C14" s="579"/>
      <c r="D14" s="580"/>
      <c r="E14" s="409">
        <v>3</v>
      </c>
      <c r="F14" s="409">
        <v>4</v>
      </c>
      <c r="G14" s="409">
        <v>5</v>
      </c>
      <c r="H14" s="409">
        <v>6</v>
      </c>
      <c r="I14" s="409">
        <v>7</v>
      </c>
    </row>
    <row r="15" spans="1:9">
      <c r="A15" s="415"/>
      <c r="B15" s="416"/>
      <c r="C15" s="416"/>
      <c r="D15" s="416"/>
      <c r="E15" s="412"/>
      <c r="F15" s="412"/>
      <c r="G15" s="412"/>
      <c r="H15" s="413"/>
      <c r="I15" s="409"/>
    </row>
    <row r="16" spans="1:9">
      <c r="A16" s="578" t="s">
        <v>672</v>
      </c>
      <c r="B16" s="579"/>
      <c r="C16" s="579"/>
      <c r="D16" s="579"/>
      <c r="E16" s="579"/>
      <c r="F16" s="579"/>
      <c r="G16" s="579"/>
      <c r="H16" s="580"/>
      <c r="I16" s="417">
        <f>I17</f>
        <v>38400</v>
      </c>
    </row>
    <row r="17" spans="1:9" ht="14.25">
      <c r="A17" s="418" t="s">
        <v>673</v>
      </c>
      <c r="B17" s="418"/>
      <c r="C17" s="419" t="s">
        <v>674</v>
      </c>
      <c r="D17" s="419" t="s">
        <v>675</v>
      </c>
      <c r="E17" s="585" t="s">
        <v>676</v>
      </c>
      <c r="F17" s="585"/>
      <c r="G17" s="585"/>
      <c r="H17" s="420"/>
      <c r="I17" s="421">
        <f>+I18</f>
        <v>38400</v>
      </c>
    </row>
    <row r="18" spans="1:9" ht="14.25" customHeight="1">
      <c r="A18" s="422" t="s">
        <v>677</v>
      </c>
      <c r="B18" s="586" t="s">
        <v>46</v>
      </c>
      <c r="C18" s="587"/>
      <c r="D18" s="587"/>
      <c r="E18" s="587"/>
      <c r="F18" s="587"/>
      <c r="G18" s="587"/>
      <c r="H18" s="588"/>
      <c r="I18" s="421">
        <f>+I19</f>
        <v>38400</v>
      </c>
    </row>
    <row r="19" spans="1:9" ht="14.25">
      <c r="A19" s="422"/>
      <c r="B19" s="589" t="s">
        <v>678</v>
      </c>
      <c r="C19" s="590"/>
      <c r="D19" s="590"/>
      <c r="E19" s="590"/>
      <c r="F19" s="590"/>
      <c r="G19" s="590"/>
      <c r="H19" s="591"/>
      <c r="I19" s="423">
        <f>+I20</f>
        <v>38400</v>
      </c>
    </row>
    <row r="20" spans="1:9" ht="13.5" customHeight="1">
      <c r="A20" s="424">
        <v>35121100</v>
      </c>
      <c r="B20" s="536" t="s">
        <v>679</v>
      </c>
      <c r="C20" s="537"/>
      <c r="D20" s="538"/>
      <c r="E20" s="424" t="s">
        <v>680</v>
      </c>
      <c r="F20" s="424" t="s">
        <v>681</v>
      </c>
      <c r="G20" s="425">
        <v>6400000</v>
      </c>
      <c r="H20" s="426">
        <v>6</v>
      </c>
      <c r="I20" s="332">
        <f>+H20*G20/1000</f>
        <v>38400</v>
      </c>
    </row>
    <row r="21" spans="1:9">
      <c r="A21" s="427"/>
      <c r="B21" s="416"/>
      <c r="C21" s="416"/>
      <c r="D21" s="416"/>
      <c r="E21" s="409"/>
      <c r="F21" s="409"/>
      <c r="G21" s="409"/>
      <c r="H21" s="409"/>
      <c r="I21" s="199"/>
    </row>
    <row r="22" spans="1:9" ht="14.25">
      <c r="A22" s="569" t="s">
        <v>9</v>
      </c>
      <c r="B22" s="570"/>
      <c r="C22" s="570"/>
      <c r="D22" s="570"/>
      <c r="E22" s="570"/>
      <c r="F22" s="570"/>
      <c r="G22" s="570"/>
      <c r="H22" s="571"/>
      <c r="I22" s="421">
        <f>I23</f>
        <v>32689.599999999999</v>
      </c>
    </row>
    <row r="23" spans="1:9" ht="14.25" customHeight="1">
      <c r="A23" s="428" t="s">
        <v>682</v>
      </c>
      <c r="B23" s="400" t="s">
        <v>683</v>
      </c>
      <c r="C23" s="397" t="s">
        <v>684</v>
      </c>
      <c r="D23" s="572" t="s">
        <v>261</v>
      </c>
      <c r="E23" s="573"/>
      <c r="F23" s="573"/>
      <c r="G23" s="573"/>
      <c r="H23" s="574"/>
      <c r="I23" s="421">
        <f>+I24+I57</f>
        <v>32689.599999999999</v>
      </c>
    </row>
    <row r="24" spans="1:9" ht="14.25" customHeight="1">
      <c r="A24" s="428" t="s">
        <v>685</v>
      </c>
      <c r="B24" s="563" t="s">
        <v>66</v>
      </c>
      <c r="C24" s="564"/>
      <c r="D24" s="564"/>
      <c r="E24" s="564"/>
      <c r="F24" s="564"/>
      <c r="G24" s="564"/>
      <c r="H24" s="565"/>
      <c r="I24" s="423">
        <f>+I25</f>
        <v>32405</v>
      </c>
    </row>
    <row r="25" spans="1:9" ht="14.25">
      <c r="A25" s="575" t="s">
        <v>686</v>
      </c>
      <c r="B25" s="576"/>
      <c r="C25" s="576"/>
      <c r="D25" s="576"/>
      <c r="E25" s="576"/>
      <c r="F25" s="576"/>
      <c r="G25" s="576"/>
      <c r="H25" s="577"/>
      <c r="I25" s="421">
        <f>SUM(I26:I56)</f>
        <v>32405</v>
      </c>
    </row>
    <row r="26" spans="1:9" ht="13.5" customHeight="1">
      <c r="A26" s="429">
        <v>71351540</v>
      </c>
      <c r="B26" s="536" t="s">
        <v>687</v>
      </c>
      <c r="C26" s="537"/>
      <c r="D26" s="538"/>
      <c r="E26" s="329" t="s">
        <v>688</v>
      </c>
      <c r="F26" s="329" t="s">
        <v>689</v>
      </c>
      <c r="G26" s="425">
        <v>444120</v>
      </c>
      <c r="H26" s="329">
        <v>1</v>
      </c>
      <c r="I26" s="332">
        <f t="shared" ref="I26:I56" si="0">+H26*G26/1000</f>
        <v>444.12</v>
      </c>
    </row>
    <row r="27" spans="1:9" ht="13.5" customHeight="1">
      <c r="A27" s="429">
        <v>71351540</v>
      </c>
      <c r="B27" s="536" t="s">
        <v>687</v>
      </c>
      <c r="C27" s="537"/>
      <c r="D27" s="538"/>
      <c r="E27" s="329" t="s">
        <v>690</v>
      </c>
      <c r="F27" s="329" t="s">
        <v>689</v>
      </c>
      <c r="G27" s="425">
        <v>320000</v>
      </c>
      <c r="H27" s="329">
        <v>1</v>
      </c>
      <c r="I27" s="332">
        <f t="shared" si="0"/>
        <v>320</v>
      </c>
    </row>
    <row r="28" spans="1:9" ht="13.5" customHeight="1">
      <c r="A28" s="429">
        <v>71351540</v>
      </c>
      <c r="B28" s="536" t="s">
        <v>687</v>
      </c>
      <c r="C28" s="537"/>
      <c r="D28" s="538"/>
      <c r="E28" s="329" t="s">
        <v>688</v>
      </c>
      <c r="F28" s="329" t="s">
        <v>689</v>
      </c>
      <c r="G28" s="425">
        <v>864458</v>
      </c>
      <c r="H28" s="329">
        <v>1</v>
      </c>
      <c r="I28" s="332">
        <f t="shared" si="0"/>
        <v>864.45799999999997</v>
      </c>
    </row>
    <row r="29" spans="1:9" ht="13.5" customHeight="1">
      <c r="A29" s="429">
        <v>71351540</v>
      </c>
      <c r="B29" s="536" t="s">
        <v>687</v>
      </c>
      <c r="C29" s="537"/>
      <c r="D29" s="538"/>
      <c r="E29" s="329" t="s">
        <v>688</v>
      </c>
      <c r="F29" s="329" t="s">
        <v>689</v>
      </c>
      <c r="G29" s="425">
        <v>3750000</v>
      </c>
      <c r="H29" s="329">
        <v>1</v>
      </c>
      <c r="I29" s="332">
        <f t="shared" si="0"/>
        <v>3750</v>
      </c>
    </row>
    <row r="30" spans="1:9" ht="13.5" customHeight="1">
      <c r="A30" s="429">
        <v>71351540</v>
      </c>
      <c r="B30" s="536" t="s">
        <v>687</v>
      </c>
      <c r="C30" s="537"/>
      <c r="D30" s="538"/>
      <c r="E30" s="329" t="s">
        <v>690</v>
      </c>
      <c r="F30" s="329" t="s">
        <v>689</v>
      </c>
      <c r="G30" s="425">
        <v>1115626</v>
      </c>
      <c r="H30" s="329">
        <v>1</v>
      </c>
      <c r="I30" s="332">
        <f t="shared" si="0"/>
        <v>1115.626</v>
      </c>
    </row>
    <row r="31" spans="1:9" ht="13.5" customHeight="1">
      <c r="A31" s="429">
        <v>71351540</v>
      </c>
      <c r="B31" s="536" t="s">
        <v>687</v>
      </c>
      <c r="C31" s="537"/>
      <c r="D31" s="538"/>
      <c r="E31" s="329" t="s">
        <v>688</v>
      </c>
      <c r="F31" s="329" t="s">
        <v>689</v>
      </c>
      <c r="G31" s="425">
        <v>4020000</v>
      </c>
      <c r="H31" s="329">
        <v>1</v>
      </c>
      <c r="I31" s="332">
        <f t="shared" si="0"/>
        <v>4020</v>
      </c>
    </row>
    <row r="32" spans="1:9" ht="13.5" customHeight="1">
      <c r="A32" s="429">
        <v>71351540</v>
      </c>
      <c r="B32" s="536" t="s">
        <v>687</v>
      </c>
      <c r="C32" s="537"/>
      <c r="D32" s="538"/>
      <c r="E32" s="329" t="s">
        <v>688</v>
      </c>
      <c r="F32" s="329" t="s">
        <v>689</v>
      </c>
      <c r="G32" s="425">
        <v>510000</v>
      </c>
      <c r="H32" s="329">
        <v>1</v>
      </c>
      <c r="I32" s="332">
        <f t="shared" si="0"/>
        <v>510</v>
      </c>
    </row>
    <row r="33" spans="1:9" ht="13.5" customHeight="1">
      <c r="A33" s="429">
        <v>71351540</v>
      </c>
      <c r="B33" s="536" t="s">
        <v>687</v>
      </c>
      <c r="C33" s="537"/>
      <c r="D33" s="538"/>
      <c r="E33" s="329" t="s">
        <v>688</v>
      </c>
      <c r="F33" s="329" t="s">
        <v>689</v>
      </c>
      <c r="G33" s="425">
        <v>2760000</v>
      </c>
      <c r="H33" s="329">
        <v>1</v>
      </c>
      <c r="I33" s="332">
        <f t="shared" si="0"/>
        <v>2760</v>
      </c>
    </row>
    <row r="34" spans="1:9" ht="13.5" customHeight="1">
      <c r="A34" s="429">
        <v>71351540</v>
      </c>
      <c r="B34" s="536" t="s">
        <v>687</v>
      </c>
      <c r="C34" s="537"/>
      <c r="D34" s="538"/>
      <c r="E34" s="329" t="s">
        <v>688</v>
      </c>
      <c r="F34" s="329" t="s">
        <v>689</v>
      </c>
      <c r="G34" s="425">
        <v>400000</v>
      </c>
      <c r="H34" s="329">
        <v>1</v>
      </c>
      <c r="I34" s="332">
        <f t="shared" si="0"/>
        <v>400</v>
      </c>
    </row>
    <row r="35" spans="1:9" ht="13.5" customHeight="1">
      <c r="A35" s="429">
        <v>71351540</v>
      </c>
      <c r="B35" s="536" t="s">
        <v>687</v>
      </c>
      <c r="C35" s="537"/>
      <c r="D35" s="538"/>
      <c r="E35" s="329" t="s">
        <v>688</v>
      </c>
      <c r="F35" s="329" t="s">
        <v>689</v>
      </c>
      <c r="G35" s="425">
        <v>1194276</v>
      </c>
      <c r="H35" s="329">
        <v>1</v>
      </c>
      <c r="I35" s="332">
        <f t="shared" si="0"/>
        <v>1194.2760000000001</v>
      </c>
    </row>
    <row r="36" spans="1:9" ht="13.5" customHeight="1">
      <c r="A36" s="429">
        <v>71351540</v>
      </c>
      <c r="B36" s="536" t="s">
        <v>687</v>
      </c>
      <c r="C36" s="537"/>
      <c r="D36" s="538"/>
      <c r="E36" s="329" t="s">
        <v>691</v>
      </c>
      <c r="F36" s="329" t="s">
        <v>689</v>
      </c>
      <c r="G36" s="425">
        <v>263700</v>
      </c>
      <c r="H36" s="329">
        <v>1</v>
      </c>
      <c r="I36" s="332">
        <f t="shared" si="0"/>
        <v>263.7</v>
      </c>
    </row>
    <row r="37" spans="1:9" ht="13.5" customHeight="1">
      <c r="A37" s="429">
        <v>71351540</v>
      </c>
      <c r="B37" s="536" t="s">
        <v>687</v>
      </c>
      <c r="C37" s="537"/>
      <c r="D37" s="538"/>
      <c r="E37" s="329" t="s">
        <v>690</v>
      </c>
      <c r="F37" s="329" t="s">
        <v>689</v>
      </c>
      <c r="G37" s="425">
        <v>445200</v>
      </c>
      <c r="H37" s="329">
        <v>1</v>
      </c>
      <c r="I37" s="332">
        <f t="shared" si="0"/>
        <v>445.2</v>
      </c>
    </row>
    <row r="38" spans="1:9" ht="13.5" customHeight="1">
      <c r="A38" s="429">
        <v>98111140</v>
      </c>
      <c r="B38" s="536" t="s">
        <v>692</v>
      </c>
      <c r="C38" s="537"/>
      <c r="D38" s="538"/>
      <c r="E38" s="329" t="s">
        <v>693</v>
      </c>
      <c r="F38" s="329" t="s">
        <v>689</v>
      </c>
      <c r="G38" s="425">
        <v>1000000</v>
      </c>
      <c r="H38" s="329">
        <v>1</v>
      </c>
      <c r="I38" s="332">
        <f t="shared" si="0"/>
        <v>1000</v>
      </c>
    </row>
    <row r="39" spans="1:9" ht="13.5" customHeight="1">
      <c r="A39" s="429">
        <v>98111140</v>
      </c>
      <c r="B39" s="536" t="s">
        <v>692</v>
      </c>
      <c r="C39" s="537"/>
      <c r="D39" s="538"/>
      <c r="E39" s="329" t="s">
        <v>693</v>
      </c>
      <c r="F39" s="329" t="s">
        <v>689</v>
      </c>
      <c r="G39" s="425">
        <v>2500000</v>
      </c>
      <c r="H39" s="329">
        <v>1</v>
      </c>
      <c r="I39" s="332">
        <f t="shared" si="0"/>
        <v>2500</v>
      </c>
    </row>
    <row r="40" spans="1:9" ht="13.5" customHeight="1">
      <c r="A40" s="429">
        <v>98111140</v>
      </c>
      <c r="B40" s="536" t="s">
        <v>692</v>
      </c>
      <c r="C40" s="537"/>
      <c r="D40" s="538"/>
      <c r="E40" s="329" t="s">
        <v>693</v>
      </c>
      <c r="F40" s="329" t="s">
        <v>689</v>
      </c>
      <c r="G40" s="425">
        <v>615000</v>
      </c>
      <c r="H40" s="329">
        <v>1</v>
      </c>
      <c r="I40" s="332">
        <f t="shared" si="0"/>
        <v>615</v>
      </c>
    </row>
    <row r="41" spans="1:9" ht="13.5" customHeight="1">
      <c r="A41" s="429">
        <v>98111140</v>
      </c>
      <c r="B41" s="536" t="s">
        <v>692</v>
      </c>
      <c r="C41" s="537"/>
      <c r="D41" s="538"/>
      <c r="E41" s="329" t="s">
        <v>693</v>
      </c>
      <c r="F41" s="329" t="s">
        <v>689</v>
      </c>
      <c r="G41" s="425">
        <v>105000</v>
      </c>
      <c r="H41" s="329">
        <v>1</v>
      </c>
      <c r="I41" s="332">
        <f t="shared" si="0"/>
        <v>105</v>
      </c>
    </row>
    <row r="42" spans="1:9" ht="13.5" customHeight="1">
      <c r="A42" s="429">
        <v>98111140</v>
      </c>
      <c r="B42" s="536" t="s">
        <v>692</v>
      </c>
      <c r="C42" s="537"/>
      <c r="D42" s="538"/>
      <c r="E42" s="329" t="s">
        <v>693</v>
      </c>
      <c r="F42" s="329" t="s">
        <v>689</v>
      </c>
      <c r="G42" s="425">
        <v>450000</v>
      </c>
      <c r="H42" s="329">
        <v>1</v>
      </c>
      <c r="I42" s="332">
        <f t="shared" si="0"/>
        <v>450</v>
      </c>
    </row>
    <row r="43" spans="1:9" ht="13.5" customHeight="1">
      <c r="A43" s="429">
        <v>98111140</v>
      </c>
      <c r="B43" s="536" t="s">
        <v>692</v>
      </c>
      <c r="C43" s="537"/>
      <c r="D43" s="538"/>
      <c r="E43" s="329" t="s">
        <v>693</v>
      </c>
      <c r="F43" s="329" t="s">
        <v>689</v>
      </c>
      <c r="G43" s="425">
        <v>292000</v>
      </c>
      <c r="H43" s="329">
        <v>1</v>
      </c>
      <c r="I43" s="332">
        <f t="shared" si="0"/>
        <v>292</v>
      </c>
    </row>
    <row r="44" spans="1:9" ht="13.5" customHeight="1">
      <c r="A44" s="429">
        <v>98111140</v>
      </c>
      <c r="B44" s="536" t="s">
        <v>692</v>
      </c>
      <c r="C44" s="537"/>
      <c r="D44" s="538"/>
      <c r="E44" s="329" t="s">
        <v>693</v>
      </c>
      <c r="F44" s="329" t="s">
        <v>689</v>
      </c>
      <c r="G44" s="425">
        <v>181320</v>
      </c>
      <c r="H44" s="329">
        <v>1</v>
      </c>
      <c r="I44" s="332">
        <f t="shared" si="0"/>
        <v>181.32</v>
      </c>
    </row>
    <row r="45" spans="1:9" ht="13.5" customHeight="1">
      <c r="A45" s="429">
        <v>98111140</v>
      </c>
      <c r="B45" s="536" t="s">
        <v>692</v>
      </c>
      <c r="C45" s="537"/>
      <c r="D45" s="538"/>
      <c r="E45" s="329" t="s">
        <v>693</v>
      </c>
      <c r="F45" s="329" t="s">
        <v>689</v>
      </c>
      <c r="G45" s="425">
        <v>735000</v>
      </c>
      <c r="H45" s="329">
        <v>1</v>
      </c>
      <c r="I45" s="332">
        <f t="shared" si="0"/>
        <v>735</v>
      </c>
    </row>
    <row r="46" spans="1:9" ht="13.5" customHeight="1">
      <c r="A46" s="429">
        <v>98111140</v>
      </c>
      <c r="B46" s="536" t="s">
        <v>692</v>
      </c>
      <c r="C46" s="537"/>
      <c r="D46" s="538"/>
      <c r="E46" s="329" t="s">
        <v>693</v>
      </c>
      <c r="F46" s="329" t="s">
        <v>689</v>
      </c>
      <c r="G46" s="425">
        <v>1740000</v>
      </c>
      <c r="H46" s="329">
        <v>1</v>
      </c>
      <c r="I46" s="332">
        <f t="shared" si="0"/>
        <v>1740</v>
      </c>
    </row>
    <row r="47" spans="1:9" ht="13.5" customHeight="1">
      <c r="A47" s="429">
        <v>98111140</v>
      </c>
      <c r="B47" s="536" t="s">
        <v>692</v>
      </c>
      <c r="C47" s="537"/>
      <c r="D47" s="538"/>
      <c r="E47" s="329" t="s">
        <v>693</v>
      </c>
      <c r="F47" s="329" t="s">
        <v>689</v>
      </c>
      <c r="G47" s="425">
        <v>540000</v>
      </c>
      <c r="H47" s="329">
        <v>1</v>
      </c>
      <c r="I47" s="332">
        <f t="shared" si="0"/>
        <v>540</v>
      </c>
    </row>
    <row r="48" spans="1:9" ht="13.5" customHeight="1">
      <c r="A48" s="429">
        <v>98111140</v>
      </c>
      <c r="B48" s="536" t="s">
        <v>692</v>
      </c>
      <c r="C48" s="537"/>
      <c r="D48" s="538"/>
      <c r="E48" s="329" t="s">
        <v>693</v>
      </c>
      <c r="F48" s="329" t="s">
        <v>689</v>
      </c>
      <c r="G48" s="425">
        <v>1724300</v>
      </c>
      <c r="H48" s="329">
        <v>1</v>
      </c>
      <c r="I48" s="332">
        <f t="shared" si="0"/>
        <v>1724.3</v>
      </c>
    </row>
    <row r="49" spans="1:9" ht="13.5" customHeight="1">
      <c r="A49" s="429">
        <v>98111140</v>
      </c>
      <c r="B49" s="536" t="s">
        <v>692</v>
      </c>
      <c r="C49" s="537"/>
      <c r="D49" s="538"/>
      <c r="E49" s="329" t="s">
        <v>693</v>
      </c>
      <c r="F49" s="329" t="s">
        <v>689</v>
      </c>
      <c r="G49" s="425">
        <v>897500</v>
      </c>
      <c r="H49" s="329">
        <v>1</v>
      </c>
      <c r="I49" s="332">
        <f t="shared" si="0"/>
        <v>897.5</v>
      </c>
    </row>
    <row r="50" spans="1:9" ht="13.5" customHeight="1">
      <c r="A50" s="429">
        <v>98111140</v>
      </c>
      <c r="B50" s="536" t="s">
        <v>692</v>
      </c>
      <c r="C50" s="537"/>
      <c r="D50" s="538"/>
      <c r="E50" s="329" t="s">
        <v>693</v>
      </c>
      <c r="F50" s="329" t="s">
        <v>689</v>
      </c>
      <c r="G50" s="425">
        <v>700000</v>
      </c>
      <c r="H50" s="329">
        <v>1</v>
      </c>
      <c r="I50" s="332">
        <f t="shared" si="0"/>
        <v>700</v>
      </c>
    </row>
    <row r="51" spans="1:9" ht="13.5" customHeight="1">
      <c r="A51" s="429">
        <v>98111140</v>
      </c>
      <c r="B51" s="536" t="s">
        <v>692</v>
      </c>
      <c r="C51" s="537"/>
      <c r="D51" s="538"/>
      <c r="E51" s="329" t="s">
        <v>693</v>
      </c>
      <c r="F51" s="329" t="s">
        <v>689</v>
      </c>
      <c r="G51" s="425">
        <v>293000</v>
      </c>
      <c r="H51" s="329">
        <v>1</v>
      </c>
      <c r="I51" s="332">
        <f t="shared" si="0"/>
        <v>293</v>
      </c>
    </row>
    <row r="52" spans="1:9" ht="13.5" customHeight="1">
      <c r="A52" s="429">
        <v>98111140</v>
      </c>
      <c r="B52" s="536" t="s">
        <v>692</v>
      </c>
      <c r="C52" s="537"/>
      <c r="D52" s="538"/>
      <c r="E52" s="329" t="s">
        <v>693</v>
      </c>
      <c r="F52" s="329" t="s">
        <v>689</v>
      </c>
      <c r="G52" s="425">
        <v>218000</v>
      </c>
      <c r="H52" s="329">
        <v>1</v>
      </c>
      <c r="I52" s="332">
        <f t="shared" si="0"/>
        <v>218</v>
      </c>
    </row>
    <row r="53" spans="1:9" ht="13.5" customHeight="1">
      <c r="A53" s="429">
        <v>98111140</v>
      </c>
      <c r="B53" s="536" t="s">
        <v>692</v>
      </c>
      <c r="C53" s="537"/>
      <c r="D53" s="538"/>
      <c r="E53" s="329" t="s">
        <v>693</v>
      </c>
      <c r="F53" s="329" t="s">
        <v>689</v>
      </c>
      <c r="G53" s="425">
        <v>159500</v>
      </c>
      <c r="H53" s="329">
        <v>1</v>
      </c>
      <c r="I53" s="332">
        <f t="shared" si="0"/>
        <v>159.5</v>
      </c>
    </row>
    <row r="54" spans="1:9" ht="13.5" customHeight="1">
      <c r="A54" s="429">
        <v>98111140</v>
      </c>
      <c r="B54" s="536" t="s">
        <v>692</v>
      </c>
      <c r="C54" s="537"/>
      <c r="D54" s="538"/>
      <c r="E54" s="329" t="s">
        <v>693</v>
      </c>
      <c r="F54" s="329" t="s">
        <v>689</v>
      </c>
      <c r="G54" s="425">
        <v>350000</v>
      </c>
      <c r="H54" s="329">
        <v>1</v>
      </c>
      <c r="I54" s="332">
        <f t="shared" si="0"/>
        <v>350</v>
      </c>
    </row>
    <row r="55" spans="1:9" ht="13.5" customHeight="1">
      <c r="A55" s="429">
        <v>71241200</v>
      </c>
      <c r="B55" s="536" t="s">
        <v>694</v>
      </c>
      <c r="C55" s="537"/>
      <c r="D55" s="538"/>
      <c r="E55" s="329" t="s">
        <v>690</v>
      </c>
      <c r="F55" s="329" t="s">
        <v>689</v>
      </c>
      <c r="G55" s="425">
        <v>3480000</v>
      </c>
      <c r="H55" s="329">
        <v>1</v>
      </c>
      <c r="I55" s="332">
        <f t="shared" si="0"/>
        <v>3480</v>
      </c>
    </row>
    <row r="56" spans="1:9" ht="13.5" customHeight="1">
      <c r="A56" s="429">
        <v>50531140</v>
      </c>
      <c r="B56" s="536" t="s">
        <v>695</v>
      </c>
      <c r="C56" s="537"/>
      <c r="D56" s="538"/>
      <c r="E56" s="329" t="s">
        <v>691</v>
      </c>
      <c r="F56" s="329" t="s">
        <v>689</v>
      </c>
      <c r="G56" s="425">
        <v>337000</v>
      </c>
      <c r="H56" s="329">
        <v>1</v>
      </c>
      <c r="I56" s="332">
        <f t="shared" si="0"/>
        <v>337</v>
      </c>
    </row>
    <row r="57" spans="1:9" ht="14.25" customHeight="1">
      <c r="A57" s="428" t="s">
        <v>696</v>
      </c>
      <c r="B57" s="563" t="s">
        <v>70</v>
      </c>
      <c r="C57" s="564"/>
      <c r="D57" s="564"/>
      <c r="E57" s="564"/>
      <c r="F57" s="564"/>
      <c r="G57" s="564"/>
      <c r="H57" s="565"/>
      <c r="I57" s="430">
        <f>+I58</f>
        <v>284.60000000000002</v>
      </c>
    </row>
    <row r="58" spans="1:9">
      <c r="A58" s="592" t="s">
        <v>697</v>
      </c>
      <c r="B58" s="592"/>
      <c r="C58" s="592"/>
      <c r="D58" s="592"/>
      <c r="E58" s="592"/>
      <c r="F58" s="592"/>
      <c r="G58" s="592"/>
      <c r="H58" s="592"/>
      <c r="I58" s="332">
        <f>SUM(I59:I62)</f>
        <v>284.60000000000002</v>
      </c>
    </row>
    <row r="59" spans="1:9" ht="13.5" customHeight="1">
      <c r="A59" s="429">
        <v>71351540</v>
      </c>
      <c r="B59" s="536" t="s">
        <v>687</v>
      </c>
      <c r="C59" s="537"/>
      <c r="D59" s="538"/>
      <c r="E59" s="329" t="s">
        <v>688</v>
      </c>
      <c r="F59" s="329" t="s">
        <v>689</v>
      </c>
      <c r="G59" s="425">
        <v>69600</v>
      </c>
      <c r="H59" s="329">
        <v>1</v>
      </c>
      <c r="I59" s="332">
        <f t="shared" ref="I59:I62" si="1">+H59*G59/1000</f>
        <v>69.599999999999994</v>
      </c>
    </row>
    <row r="60" spans="1:9" ht="13.5" customHeight="1">
      <c r="A60" s="429">
        <v>71351540</v>
      </c>
      <c r="B60" s="536" t="s">
        <v>687</v>
      </c>
      <c r="C60" s="537"/>
      <c r="D60" s="538"/>
      <c r="E60" s="329" t="s">
        <v>688</v>
      </c>
      <c r="F60" s="329" t="s">
        <v>689</v>
      </c>
      <c r="G60" s="425">
        <v>80000</v>
      </c>
      <c r="H60" s="329">
        <v>1</v>
      </c>
      <c r="I60" s="332">
        <f t="shared" si="1"/>
        <v>80</v>
      </c>
    </row>
    <row r="61" spans="1:9" ht="13.5" customHeight="1">
      <c r="A61" s="429">
        <v>98111140</v>
      </c>
      <c r="B61" s="536" t="s">
        <v>692</v>
      </c>
      <c r="C61" s="537"/>
      <c r="D61" s="538"/>
      <c r="E61" s="329" t="s">
        <v>693</v>
      </c>
      <c r="F61" s="329" t="s">
        <v>689</v>
      </c>
      <c r="G61" s="425">
        <v>85000</v>
      </c>
      <c r="H61" s="329">
        <v>1</v>
      </c>
      <c r="I61" s="332">
        <f t="shared" si="1"/>
        <v>85</v>
      </c>
    </row>
    <row r="62" spans="1:9" ht="13.5" customHeight="1">
      <c r="A62" s="429">
        <v>98111140</v>
      </c>
      <c r="B62" s="536" t="s">
        <v>692</v>
      </c>
      <c r="C62" s="537"/>
      <c r="D62" s="538"/>
      <c r="E62" s="329" t="s">
        <v>693</v>
      </c>
      <c r="F62" s="329" t="s">
        <v>689</v>
      </c>
      <c r="G62" s="425">
        <v>50000</v>
      </c>
      <c r="H62" s="329">
        <v>1</v>
      </c>
      <c r="I62" s="332">
        <f t="shared" si="1"/>
        <v>50</v>
      </c>
    </row>
    <row r="63" spans="1:9">
      <c r="A63" s="200"/>
      <c r="B63" s="390"/>
      <c r="C63" s="390"/>
      <c r="D63" s="390"/>
      <c r="E63" s="390"/>
      <c r="F63" s="390"/>
      <c r="G63" s="201"/>
      <c r="H63" s="390"/>
      <c r="I63" s="208"/>
    </row>
    <row r="64" spans="1:9" ht="14.25" customHeight="1">
      <c r="A64" s="593" t="s">
        <v>273</v>
      </c>
      <c r="B64" s="593"/>
      <c r="C64" s="593"/>
      <c r="D64" s="593"/>
      <c r="E64" s="593"/>
      <c r="F64" s="593"/>
      <c r="G64" s="593"/>
      <c r="H64" s="593"/>
      <c r="I64" s="430">
        <f>I65</f>
        <v>298200</v>
      </c>
    </row>
    <row r="65" spans="1:9" ht="14.25" customHeight="1">
      <c r="A65" s="431" t="s">
        <v>698</v>
      </c>
      <c r="B65" s="432" t="s">
        <v>699</v>
      </c>
      <c r="C65" s="432" t="s">
        <v>700</v>
      </c>
      <c r="D65" s="601" t="s">
        <v>701</v>
      </c>
      <c r="E65" s="602"/>
      <c r="F65" s="602"/>
      <c r="G65" s="602"/>
      <c r="H65" s="602"/>
      <c r="I65" s="433">
        <f>I66</f>
        <v>298200</v>
      </c>
    </row>
    <row r="66" spans="1:9" ht="14.25" customHeight="1">
      <c r="A66" s="262" t="s">
        <v>702</v>
      </c>
      <c r="B66" s="601" t="s">
        <v>422</v>
      </c>
      <c r="C66" s="602"/>
      <c r="D66" s="602"/>
      <c r="E66" s="602"/>
      <c r="F66" s="602"/>
      <c r="G66" s="602"/>
      <c r="H66" s="603"/>
      <c r="I66" s="317">
        <f>I67</f>
        <v>298200</v>
      </c>
    </row>
    <row r="67" spans="1:9" ht="14.25">
      <c r="A67" s="392" t="s">
        <v>703</v>
      </c>
      <c r="B67" s="600" t="s">
        <v>704</v>
      </c>
      <c r="C67" s="600"/>
      <c r="D67" s="600"/>
      <c r="E67" s="318" t="s">
        <v>703</v>
      </c>
      <c r="F67" s="318" t="s">
        <v>703</v>
      </c>
      <c r="G67" s="392" t="s">
        <v>703</v>
      </c>
      <c r="H67" s="392" t="s">
        <v>703</v>
      </c>
      <c r="I67" s="434">
        <f>SUM(I68:I68)</f>
        <v>298200</v>
      </c>
    </row>
    <row r="68" spans="1:9" ht="13.5" customHeight="1">
      <c r="A68" s="392" t="s">
        <v>816</v>
      </c>
      <c r="B68" s="604" t="s">
        <v>705</v>
      </c>
      <c r="C68" s="605"/>
      <c r="D68" s="606"/>
      <c r="E68" s="319" t="s">
        <v>690</v>
      </c>
      <c r="F68" s="318" t="s">
        <v>706</v>
      </c>
      <c r="G68" s="320">
        <v>149100000</v>
      </c>
      <c r="H68" s="320">
        <v>2</v>
      </c>
      <c r="I68" s="435">
        <f>G68*H68/1000</f>
        <v>298200</v>
      </c>
    </row>
    <row r="69" spans="1:9">
      <c r="A69" s="92"/>
      <c r="B69" s="92"/>
      <c r="C69" s="92"/>
      <c r="D69" s="92"/>
      <c r="E69" s="210"/>
      <c r="F69" s="211"/>
      <c r="G69" s="212"/>
      <c r="H69" s="212"/>
      <c r="I69" s="436"/>
    </row>
    <row r="70" spans="1:9" ht="14.25" customHeight="1">
      <c r="A70" s="593" t="s">
        <v>707</v>
      </c>
      <c r="B70" s="593"/>
      <c r="C70" s="593"/>
      <c r="D70" s="593"/>
      <c r="E70" s="593"/>
      <c r="F70" s="593"/>
      <c r="G70" s="593"/>
      <c r="H70" s="593"/>
      <c r="I70" s="321">
        <f>+I71+I79+I87</f>
        <v>19444.099999999999</v>
      </c>
    </row>
    <row r="71" spans="1:9" ht="13.5" customHeight="1">
      <c r="A71" s="396" t="s">
        <v>708</v>
      </c>
      <c r="B71" s="396" t="s">
        <v>709</v>
      </c>
      <c r="C71" s="396" t="s">
        <v>710</v>
      </c>
      <c r="D71" s="607" t="s">
        <v>711</v>
      </c>
      <c r="E71" s="608"/>
      <c r="F71" s="608"/>
      <c r="G71" s="608"/>
      <c r="H71" s="609"/>
      <c r="I71" s="322">
        <f>+I72</f>
        <v>1063.7</v>
      </c>
    </row>
    <row r="72" spans="1:9" ht="13.5" customHeight="1">
      <c r="A72" s="323" t="s">
        <v>712</v>
      </c>
      <c r="B72" s="594" t="s">
        <v>297</v>
      </c>
      <c r="C72" s="595"/>
      <c r="D72" s="595"/>
      <c r="E72" s="595"/>
      <c r="F72" s="595"/>
      <c r="G72" s="595"/>
      <c r="H72" s="596"/>
      <c r="I72" s="324">
        <f>+I73</f>
        <v>1063.7</v>
      </c>
    </row>
    <row r="73" spans="1:9">
      <c r="A73" s="325"/>
      <c r="B73" s="597" t="s">
        <v>713</v>
      </c>
      <c r="C73" s="598"/>
      <c r="D73" s="599"/>
      <c r="E73" s="326"/>
      <c r="F73" s="326"/>
      <c r="G73" s="327"/>
      <c r="H73" s="327"/>
      <c r="I73" s="328">
        <f>SUM(I74:I78)</f>
        <v>1063.7</v>
      </c>
    </row>
    <row r="74" spans="1:9" ht="13.5" customHeight="1">
      <c r="A74" s="392">
        <v>39131100</v>
      </c>
      <c r="B74" s="600" t="s">
        <v>714</v>
      </c>
      <c r="C74" s="600"/>
      <c r="D74" s="600"/>
      <c r="E74" s="329" t="s">
        <v>680</v>
      </c>
      <c r="F74" s="329" t="s">
        <v>681</v>
      </c>
      <c r="G74" s="330">
        <v>396000</v>
      </c>
      <c r="H74" s="331">
        <v>1</v>
      </c>
      <c r="I74" s="332">
        <f>+ROUNDUP(G74*H74/1000,1)</f>
        <v>396</v>
      </c>
    </row>
    <row r="75" spans="1:9" ht="13.5" customHeight="1">
      <c r="A75" s="392">
        <v>39141120</v>
      </c>
      <c r="B75" s="600" t="s">
        <v>715</v>
      </c>
      <c r="C75" s="600"/>
      <c r="D75" s="600"/>
      <c r="E75" s="329" t="s">
        <v>680</v>
      </c>
      <c r="F75" s="329" t="s">
        <v>681</v>
      </c>
      <c r="G75" s="330">
        <v>133650</v>
      </c>
      <c r="H75" s="331">
        <v>1</v>
      </c>
      <c r="I75" s="332">
        <f t="shared" ref="I75:I78" si="2">+ROUNDUP(G75*H75/1000,1)</f>
        <v>133.69999999999999</v>
      </c>
    </row>
    <row r="76" spans="1:9" ht="13.5" customHeight="1">
      <c r="A76" s="392">
        <v>39515440</v>
      </c>
      <c r="B76" s="600" t="s">
        <v>716</v>
      </c>
      <c r="C76" s="600"/>
      <c r="D76" s="600"/>
      <c r="E76" s="329" t="s">
        <v>680</v>
      </c>
      <c r="F76" s="329" t="s">
        <v>717</v>
      </c>
      <c r="G76" s="330">
        <v>5368</v>
      </c>
      <c r="H76" s="333">
        <v>4.83</v>
      </c>
      <c r="I76" s="332">
        <f t="shared" si="2"/>
        <v>26</v>
      </c>
    </row>
    <row r="77" spans="1:9">
      <c r="A77" s="392">
        <v>39121520</v>
      </c>
      <c r="B77" s="600" t="s">
        <v>718</v>
      </c>
      <c r="C77" s="600"/>
      <c r="D77" s="600"/>
      <c r="E77" s="329" t="s">
        <v>680</v>
      </c>
      <c r="F77" s="329" t="s">
        <v>681</v>
      </c>
      <c r="G77" s="330">
        <v>91000</v>
      </c>
      <c r="H77" s="331">
        <v>1</v>
      </c>
      <c r="I77" s="332">
        <f t="shared" si="2"/>
        <v>91</v>
      </c>
    </row>
    <row r="78" spans="1:9">
      <c r="A78" s="392">
        <v>39713432</v>
      </c>
      <c r="B78" s="600" t="s">
        <v>719</v>
      </c>
      <c r="C78" s="600"/>
      <c r="D78" s="600"/>
      <c r="E78" s="329" t="s">
        <v>680</v>
      </c>
      <c r="F78" s="329" t="s">
        <v>681</v>
      </c>
      <c r="G78" s="330">
        <v>139000</v>
      </c>
      <c r="H78" s="331">
        <v>3</v>
      </c>
      <c r="I78" s="332">
        <f t="shared" si="2"/>
        <v>417</v>
      </c>
    </row>
    <row r="79" spans="1:9">
      <c r="A79" s="396" t="s">
        <v>708</v>
      </c>
      <c r="B79" s="396" t="s">
        <v>709</v>
      </c>
      <c r="C79" s="396" t="s">
        <v>720</v>
      </c>
      <c r="D79" s="607" t="s">
        <v>721</v>
      </c>
      <c r="E79" s="608"/>
      <c r="F79" s="608"/>
      <c r="G79" s="608"/>
      <c r="H79" s="609"/>
      <c r="I79" s="322">
        <f>+I80</f>
        <v>3908.8</v>
      </c>
    </row>
    <row r="80" spans="1:9" ht="13.5" customHeight="1">
      <c r="A80" s="323" t="s">
        <v>437</v>
      </c>
      <c r="B80" s="594" t="s">
        <v>302</v>
      </c>
      <c r="C80" s="595"/>
      <c r="D80" s="595"/>
      <c r="E80" s="595"/>
      <c r="F80" s="595"/>
      <c r="G80" s="595"/>
      <c r="H80" s="596"/>
      <c r="I80" s="324">
        <f>+I81</f>
        <v>3908.8</v>
      </c>
    </row>
    <row r="81" spans="1:9">
      <c r="A81" s="325"/>
      <c r="B81" s="597" t="s">
        <v>713</v>
      </c>
      <c r="C81" s="598"/>
      <c r="D81" s="599"/>
      <c r="E81" s="326"/>
      <c r="F81" s="326"/>
      <c r="G81" s="327"/>
      <c r="H81" s="327"/>
      <c r="I81" s="328">
        <f>SUM(I82:I86)</f>
        <v>3908.8</v>
      </c>
    </row>
    <row r="82" spans="1:9" ht="13.5" customHeight="1">
      <c r="A82" s="392">
        <v>39121500</v>
      </c>
      <c r="B82" s="600" t="s">
        <v>722</v>
      </c>
      <c r="C82" s="600"/>
      <c r="D82" s="600"/>
      <c r="E82" s="329" t="s">
        <v>680</v>
      </c>
      <c r="F82" s="329" t="s">
        <v>681</v>
      </c>
      <c r="G82" s="330">
        <v>350000</v>
      </c>
      <c r="H82" s="331">
        <v>1</v>
      </c>
      <c r="I82" s="332">
        <f>+ROUNDUP(G82*H82/1000,1)</f>
        <v>350</v>
      </c>
    </row>
    <row r="83" spans="1:9">
      <c r="A83" s="392">
        <v>39141260</v>
      </c>
      <c r="B83" s="600" t="s">
        <v>723</v>
      </c>
      <c r="C83" s="600"/>
      <c r="D83" s="600"/>
      <c r="E83" s="329" t="s">
        <v>680</v>
      </c>
      <c r="F83" s="329" t="s">
        <v>681</v>
      </c>
      <c r="G83" s="330">
        <v>500000</v>
      </c>
      <c r="H83" s="331">
        <v>1</v>
      </c>
      <c r="I83" s="332">
        <f t="shared" ref="I83:I86" si="3">+ROUNDUP(G83*H83/1000,1)</f>
        <v>500</v>
      </c>
    </row>
    <row r="84" spans="1:9">
      <c r="A84" s="392">
        <v>39515100</v>
      </c>
      <c r="B84" s="600" t="s">
        <v>724</v>
      </c>
      <c r="C84" s="600"/>
      <c r="D84" s="600"/>
      <c r="E84" s="329" t="s">
        <v>680</v>
      </c>
      <c r="F84" s="329" t="s">
        <v>725</v>
      </c>
      <c r="G84" s="334">
        <v>14955.99</v>
      </c>
      <c r="H84" s="331">
        <v>68.2</v>
      </c>
      <c r="I84" s="332">
        <f t="shared" si="3"/>
        <v>1020</v>
      </c>
    </row>
    <row r="85" spans="1:9">
      <c r="A85" s="392">
        <v>39515100</v>
      </c>
      <c r="B85" s="600" t="s">
        <v>724</v>
      </c>
      <c r="C85" s="600"/>
      <c r="D85" s="600"/>
      <c r="E85" s="329" t="s">
        <v>680</v>
      </c>
      <c r="F85" s="329" t="s">
        <v>725</v>
      </c>
      <c r="G85" s="334">
        <v>14506.45</v>
      </c>
      <c r="H85" s="331">
        <v>124</v>
      </c>
      <c r="I85" s="332">
        <f t="shared" si="3"/>
        <v>1798.8</v>
      </c>
    </row>
    <row r="86" spans="1:9">
      <c r="A86" s="392">
        <v>39515100</v>
      </c>
      <c r="B86" s="600" t="s">
        <v>724</v>
      </c>
      <c r="C86" s="600"/>
      <c r="D86" s="600"/>
      <c r="E86" s="329" t="s">
        <v>680</v>
      </c>
      <c r="F86" s="329" t="s">
        <v>725</v>
      </c>
      <c r="G86" s="334">
        <v>24000</v>
      </c>
      <c r="H86" s="331">
        <v>10</v>
      </c>
      <c r="I86" s="332">
        <f t="shared" si="3"/>
        <v>240</v>
      </c>
    </row>
    <row r="87" spans="1:9" ht="13.5" customHeight="1">
      <c r="A87" s="396" t="s">
        <v>708</v>
      </c>
      <c r="B87" s="396" t="s">
        <v>709</v>
      </c>
      <c r="C87" s="396" t="s">
        <v>726</v>
      </c>
      <c r="D87" s="607" t="s">
        <v>727</v>
      </c>
      <c r="E87" s="608"/>
      <c r="F87" s="608"/>
      <c r="G87" s="608"/>
      <c r="H87" s="609"/>
      <c r="I87" s="322">
        <f>+I88</f>
        <v>14471.6</v>
      </c>
    </row>
    <row r="88" spans="1:9" ht="13.5" customHeight="1">
      <c r="A88" s="323" t="s">
        <v>728</v>
      </c>
      <c r="B88" s="594" t="s">
        <v>304</v>
      </c>
      <c r="C88" s="595"/>
      <c r="D88" s="595"/>
      <c r="E88" s="595"/>
      <c r="F88" s="595"/>
      <c r="G88" s="595"/>
      <c r="H88" s="596"/>
      <c r="I88" s="324">
        <f>+I89</f>
        <v>14471.6</v>
      </c>
    </row>
    <row r="89" spans="1:9">
      <c r="A89" s="325"/>
      <c r="B89" s="597" t="s">
        <v>729</v>
      </c>
      <c r="C89" s="598"/>
      <c r="D89" s="599"/>
      <c r="E89" s="326"/>
      <c r="F89" s="326"/>
      <c r="G89" s="327"/>
      <c r="H89" s="327"/>
      <c r="I89" s="328">
        <f>SUM(I90:I91)</f>
        <v>14471.6</v>
      </c>
    </row>
    <row r="90" spans="1:9" ht="13.5" customHeight="1">
      <c r="A90" s="392" t="s">
        <v>730</v>
      </c>
      <c r="B90" s="600" t="s">
        <v>731</v>
      </c>
      <c r="C90" s="600"/>
      <c r="D90" s="600"/>
      <c r="E90" s="329" t="s">
        <v>688</v>
      </c>
      <c r="F90" s="329" t="s">
        <v>732</v>
      </c>
      <c r="G90" s="330"/>
      <c r="H90" s="331"/>
      <c r="I90" s="332">
        <v>10087.6</v>
      </c>
    </row>
    <row r="91" spans="1:9" ht="13.5" customHeight="1">
      <c r="A91" s="392" t="s">
        <v>733</v>
      </c>
      <c r="B91" s="600" t="s">
        <v>731</v>
      </c>
      <c r="C91" s="600"/>
      <c r="D91" s="600"/>
      <c r="E91" s="329" t="s">
        <v>690</v>
      </c>
      <c r="F91" s="329" t="s">
        <v>732</v>
      </c>
      <c r="G91" s="330"/>
      <c r="H91" s="331"/>
      <c r="I91" s="332">
        <v>4384</v>
      </c>
    </row>
    <row r="92" spans="1:9">
      <c r="A92" s="92"/>
      <c r="B92" s="92"/>
      <c r="C92" s="92"/>
      <c r="D92" s="92"/>
      <c r="E92" s="210"/>
      <c r="F92" s="211"/>
      <c r="G92" s="212"/>
      <c r="H92" s="212"/>
      <c r="I92" s="436"/>
    </row>
    <row r="93" spans="1:9" ht="14.25">
      <c r="A93" s="610" t="s">
        <v>466</v>
      </c>
      <c r="B93" s="610"/>
      <c r="C93" s="610"/>
      <c r="D93" s="610"/>
      <c r="E93" s="610"/>
      <c r="F93" s="610"/>
      <c r="G93" s="610"/>
      <c r="H93" s="610"/>
      <c r="I93" s="335">
        <f>I96+I98</f>
        <v>69511.256999999998</v>
      </c>
    </row>
    <row r="94" spans="1:9" ht="13.5" customHeight="1">
      <c r="A94" s="394" t="s">
        <v>734</v>
      </c>
      <c r="B94" s="394" t="s">
        <v>735</v>
      </c>
      <c r="C94" s="394" t="s">
        <v>700</v>
      </c>
      <c r="D94" s="611" t="s">
        <v>360</v>
      </c>
      <c r="E94" s="612"/>
      <c r="F94" s="612"/>
      <c r="G94" s="612"/>
      <c r="H94" s="613"/>
      <c r="I94" s="332"/>
    </row>
    <row r="95" spans="1:9" ht="13.5" customHeight="1">
      <c r="A95" s="336" t="s">
        <v>736</v>
      </c>
      <c r="B95" s="604" t="s">
        <v>737</v>
      </c>
      <c r="C95" s="605"/>
      <c r="D95" s="605"/>
      <c r="E95" s="605"/>
      <c r="F95" s="605"/>
      <c r="G95" s="606"/>
      <c r="H95" s="336"/>
      <c r="I95" s="332"/>
    </row>
    <row r="96" spans="1:9">
      <c r="A96" s="336"/>
      <c r="B96" s="607" t="s">
        <v>738</v>
      </c>
      <c r="C96" s="608"/>
      <c r="D96" s="609"/>
      <c r="E96" s="329"/>
      <c r="F96" s="329"/>
      <c r="G96" s="337"/>
      <c r="H96" s="336"/>
      <c r="I96" s="332">
        <f>I97</f>
        <v>16498.136999999999</v>
      </c>
    </row>
    <row r="97" spans="1:9" ht="13.5" customHeight="1">
      <c r="A97" s="336">
        <v>45211100</v>
      </c>
      <c r="B97" s="607" t="s">
        <v>739</v>
      </c>
      <c r="C97" s="608"/>
      <c r="D97" s="609"/>
      <c r="E97" s="329" t="s">
        <v>691</v>
      </c>
      <c r="F97" s="329" t="s">
        <v>689</v>
      </c>
      <c r="G97" s="337">
        <v>16498137</v>
      </c>
      <c r="H97" s="336">
        <v>1</v>
      </c>
      <c r="I97" s="332">
        <f>G97/1000</f>
        <v>16498.136999999999</v>
      </c>
    </row>
    <row r="98" spans="1:9" ht="13.5" customHeight="1">
      <c r="A98" s="336"/>
      <c r="B98" s="536" t="s">
        <v>697</v>
      </c>
      <c r="C98" s="537"/>
      <c r="D98" s="538"/>
      <c r="E98" s="329"/>
      <c r="F98" s="329"/>
      <c r="G98" s="337"/>
      <c r="H98" s="336"/>
      <c r="I98" s="332">
        <f>SUM(I99:I104)</f>
        <v>53013.119999999995</v>
      </c>
    </row>
    <row r="99" spans="1:9" ht="27" customHeight="1">
      <c r="A99" s="329" t="s">
        <v>817</v>
      </c>
      <c r="B99" s="604" t="s">
        <v>694</v>
      </c>
      <c r="C99" s="605"/>
      <c r="D99" s="606"/>
      <c r="E99" s="329" t="s">
        <v>691</v>
      </c>
      <c r="F99" s="329" t="s">
        <v>689</v>
      </c>
      <c r="G99" s="337">
        <v>31200000</v>
      </c>
      <c r="H99" s="336">
        <v>1</v>
      </c>
      <c r="I99" s="332">
        <f t="shared" ref="I99:I104" si="4">G99/1000</f>
        <v>31200</v>
      </c>
    </row>
    <row r="100" spans="1:9" ht="13.5" customHeight="1">
      <c r="A100" s="329">
        <v>71241200</v>
      </c>
      <c r="B100" s="604" t="s">
        <v>694</v>
      </c>
      <c r="C100" s="605"/>
      <c r="D100" s="606"/>
      <c r="E100" s="329" t="s">
        <v>691</v>
      </c>
      <c r="F100" s="329" t="s">
        <v>689</v>
      </c>
      <c r="G100" s="337">
        <v>18000000</v>
      </c>
      <c r="H100" s="336">
        <v>1</v>
      </c>
      <c r="I100" s="332">
        <f>G100/1000</f>
        <v>18000</v>
      </c>
    </row>
    <row r="101" spans="1:9" ht="13.5" customHeight="1">
      <c r="A101" s="336" t="s">
        <v>740</v>
      </c>
      <c r="B101" s="607" t="s">
        <v>687</v>
      </c>
      <c r="C101" s="608"/>
      <c r="D101" s="609"/>
      <c r="E101" s="329" t="s">
        <v>693</v>
      </c>
      <c r="F101" s="329" t="s">
        <v>689</v>
      </c>
      <c r="G101" s="337">
        <v>789840</v>
      </c>
      <c r="H101" s="336">
        <v>1</v>
      </c>
      <c r="I101" s="332">
        <f t="shared" si="4"/>
        <v>789.84</v>
      </c>
    </row>
    <row r="102" spans="1:9" ht="13.5" customHeight="1">
      <c r="A102" s="336" t="s">
        <v>741</v>
      </c>
      <c r="B102" s="604" t="s">
        <v>742</v>
      </c>
      <c r="C102" s="605"/>
      <c r="D102" s="606"/>
      <c r="E102" s="329" t="s">
        <v>693</v>
      </c>
      <c r="F102" s="329" t="s">
        <v>689</v>
      </c>
      <c r="G102" s="337">
        <v>263280</v>
      </c>
      <c r="H102" s="336">
        <v>1</v>
      </c>
      <c r="I102" s="332">
        <f t="shared" si="4"/>
        <v>263.27999999999997</v>
      </c>
    </row>
    <row r="103" spans="1:9" ht="13.5" customHeight="1">
      <c r="A103" s="336" t="s">
        <v>743</v>
      </c>
      <c r="B103" s="607" t="s">
        <v>744</v>
      </c>
      <c r="C103" s="608"/>
      <c r="D103" s="609"/>
      <c r="E103" s="329" t="s">
        <v>691</v>
      </c>
      <c r="F103" s="329" t="s">
        <v>689</v>
      </c>
      <c r="G103" s="338">
        <v>1560000</v>
      </c>
      <c r="H103" s="336">
        <v>1</v>
      </c>
      <c r="I103" s="332">
        <f t="shared" si="4"/>
        <v>1560</v>
      </c>
    </row>
    <row r="104" spans="1:9" ht="13.5" customHeight="1">
      <c r="A104" s="336" t="s">
        <v>745</v>
      </c>
      <c r="B104" s="607" t="s">
        <v>744</v>
      </c>
      <c r="C104" s="608"/>
      <c r="D104" s="609"/>
      <c r="E104" s="329" t="s">
        <v>691</v>
      </c>
      <c r="F104" s="329" t="s">
        <v>689</v>
      </c>
      <c r="G104" s="338">
        <v>1200000</v>
      </c>
      <c r="H104" s="336">
        <v>1</v>
      </c>
      <c r="I104" s="332">
        <f t="shared" si="4"/>
        <v>1200</v>
      </c>
    </row>
    <row r="105" spans="1:9" ht="14.25" customHeight="1">
      <c r="A105" s="614" t="s">
        <v>746</v>
      </c>
      <c r="B105" s="615"/>
      <c r="C105" s="615"/>
      <c r="D105" s="615"/>
      <c r="E105" s="615"/>
      <c r="F105" s="615"/>
      <c r="G105" s="615"/>
      <c r="H105" s="616"/>
      <c r="I105" s="339">
        <f>I106+I112</f>
        <v>24794.800000000003</v>
      </c>
    </row>
    <row r="106" spans="1:9" ht="14.25">
      <c r="A106" s="437" t="s">
        <v>682</v>
      </c>
      <c r="B106" s="437" t="s">
        <v>709</v>
      </c>
      <c r="C106" s="437" t="s">
        <v>747</v>
      </c>
      <c r="D106" s="617" t="s">
        <v>748</v>
      </c>
      <c r="E106" s="615"/>
      <c r="F106" s="615"/>
      <c r="G106" s="615"/>
      <c r="H106" s="616"/>
      <c r="I106" s="339">
        <f>I107</f>
        <v>15521.2</v>
      </c>
    </row>
    <row r="107" spans="1:9" ht="14.25">
      <c r="A107" s="437" t="s">
        <v>749</v>
      </c>
      <c r="B107" s="340" t="s">
        <v>750</v>
      </c>
      <c r="C107" s="340"/>
      <c r="D107" s="341"/>
      <c r="E107" s="438"/>
      <c r="F107" s="438"/>
      <c r="G107" s="438"/>
      <c r="H107" s="438"/>
      <c r="I107" s="439">
        <f>I108</f>
        <v>15521.2</v>
      </c>
    </row>
    <row r="108" spans="1:9" ht="14.25">
      <c r="A108" s="438"/>
      <c r="B108" s="618" t="s">
        <v>751</v>
      </c>
      <c r="C108" s="619"/>
      <c r="D108" s="620"/>
      <c r="E108" s="438"/>
      <c r="F108" s="438"/>
      <c r="G108" s="438"/>
      <c r="H108" s="438"/>
      <c r="I108" s="439">
        <f>I109+I110</f>
        <v>15521.2</v>
      </c>
    </row>
    <row r="109" spans="1:9" ht="13.5" customHeight="1">
      <c r="A109" s="342">
        <v>45611300</v>
      </c>
      <c r="B109" s="536" t="s">
        <v>752</v>
      </c>
      <c r="C109" s="537"/>
      <c r="D109" s="538"/>
      <c r="E109" s="440" t="s">
        <v>688</v>
      </c>
      <c r="F109" s="440" t="s">
        <v>689</v>
      </c>
      <c r="G109" s="441"/>
      <c r="H109" s="441"/>
      <c r="I109" s="442">
        <v>7727.6</v>
      </c>
    </row>
    <row r="110" spans="1:9" ht="13.5" customHeight="1">
      <c r="A110" s="342">
        <v>45231132</v>
      </c>
      <c r="B110" s="536" t="s">
        <v>753</v>
      </c>
      <c r="C110" s="537"/>
      <c r="D110" s="538"/>
      <c r="E110" s="440" t="s">
        <v>688</v>
      </c>
      <c r="F110" s="440" t="s">
        <v>689</v>
      </c>
      <c r="G110" s="441"/>
      <c r="H110" s="441"/>
      <c r="I110" s="442">
        <v>7793.6</v>
      </c>
    </row>
    <row r="111" spans="1:9" ht="14.25" customHeight="1">
      <c r="A111" s="343" t="s">
        <v>754</v>
      </c>
      <c r="B111" s="572" t="s">
        <v>281</v>
      </c>
      <c r="C111" s="573"/>
      <c r="D111" s="573"/>
      <c r="E111" s="573"/>
      <c r="F111" s="573"/>
      <c r="G111" s="573"/>
      <c r="H111" s="574"/>
      <c r="I111" s="439">
        <f>I112</f>
        <v>9273.6</v>
      </c>
    </row>
    <row r="112" spans="1:9" ht="14.25">
      <c r="A112" s="344"/>
      <c r="B112" s="345" t="s">
        <v>755</v>
      </c>
      <c r="C112" s="346"/>
      <c r="D112" s="346"/>
      <c r="E112" s="347"/>
      <c r="F112" s="347"/>
      <c r="G112" s="348"/>
      <c r="H112" s="348"/>
      <c r="I112" s="439">
        <f>I113</f>
        <v>9273.6</v>
      </c>
    </row>
    <row r="113" spans="1:9" ht="13.5" customHeight="1">
      <c r="A113" s="349">
        <v>71241200</v>
      </c>
      <c r="B113" s="607" t="s">
        <v>756</v>
      </c>
      <c r="C113" s="608"/>
      <c r="D113" s="609"/>
      <c r="E113" s="440" t="s">
        <v>691</v>
      </c>
      <c r="F113" s="440" t="s">
        <v>689</v>
      </c>
      <c r="G113" s="441">
        <v>9273600</v>
      </c>
      <c r="H113" s="441">
        <v>1</v>
      </c>
      <c r="I113" s="442">
        <f>G113*H113/1000</f>
        <v>9273.6</v>
      </c>
    </row>
    <row r="114" spans="1:9">
      <c r="I114" s="442"/>
    </row>
    <row r="115" spans="1:9" ht="14.25">
      <c r="A115" s="539" t="s">
        <v>219</v>
      </c>
      <c r="B115" s="540"/>
      <c r="C115" s="540"/>
      <c r="D115" s="540"/>
      <c r="E115" s="540"/>
      <c r="F115" s="540"/>
      <c r="G115" s="540"/>
      <c r="H115" s="541"/>
      <c r="I115" s="442">
        <f>+I116</f>
        <v>893785.37249999994</v>
      </c>
    </row>
    <row r="116" spans="1:9" ht="13.5" customHeight="1">
      <c r="A116" s="336" t="s">
        <v>757</v>
      </c>
      <c r="B116" s="336" t="s">
        <v>758</v>
      </c>
      <c r="C116" s="329" t="s">
        <v>710</v>
      </c>
      <c r="D116" s="536" t="s">
        <v>759</v>
      </c>
      <c r="E116" s="537"/>
      <c r="F116" s="537"/>
      <c r="G116" s="537"/>
      <c r="H116" s="538"/>
      <c r="I116" s="442">
        <f>I117+I123</f>
        <v>893785.37249999994</v>
      </c>
    </row>
    <row r="117" spans="1:9" ht="13.5" customHeight="1">
      <c r="A117" s="336" t="s">
        <v>760</v>
      </c>
      <c r="B117" s="536" t="s">
        <v>761</v>
      </c>
      <c r="C117" s="537"/>
      <c r="D117" s="537"/>
      <c r="E117" s="537"/>
      <c r="F117" s="537"/>
      <c r="G117" s="537"/>
      <c r="H117" s="538"/>
      <c r="I117" s="442">
        <f>+I118+I120</f>
        <v>606536.37249999994</v>
      </c>
    </row>
    <row r="118" spans="1:9">
      <c r="A118" s="336"/>
      <c r="B118" s="630" t="s">
        <v>762</v>
      </c>
      <c r="C118" s="631"/>
      <c r="D118" s="631"/>
      <c r="E118" s="631"/>
      <c r="F118" s="631"/>
      <c r="G118" s="631"/>
      <c r="H118" s="632"/>
      <c r="I118" s="442">
        <f>+I119</f>
        <v>600844.88649999991</v>
      </c>
    </row>
    <row r="119" spans="1:9" ht="13.5" customHeight="1">
      <c r="A119" s="350" t="s">
        <v>763</v>
      </c>
      <c r="B119" s="633" t="s">
        <v>764</v>
      </c>
      <c r="C119" s="634"/>
      <c r="D119" s="635"/>
      <c r="E119" s="350" t="s">
        <v>688</v>
      </c>
      <c r="F119" s="336" t="s">
        <v>689</v>
      </c>
      <c r="G119" s="351"/>
      <c r="H119" s="352"/>
      <c r="I119" s="442">
        <v>600844.88649999991</v>
      </c>
    </row>
    <row r="120" spans="1:9">
      <c r="A120" s="350"/>
      <c r="B120" s="630" t="s">
        <v>765</v>
      </c>
      <c r="C120" s="631"/>
      <c r="D120" s="631"/>
      <c r="E120" s="632"/>
      <c r="F120" s="336"/>
      <c r="G120" s="351"/>
      <c r="H120" s="352"/>
      <c r="I120" s="442">
        <f>+I121+I122</f>
        <v>5691.4860000000008</v>
      </c>
    </row>
    <row r="121" spans="1:9" ht="13.5" customHeight="1">
      <c r="A121" s="350" t="s">
        <v>766</v>
      </c>
      <c r="B121" s="633" t="s">
        <v>687</v>
      </c>
      <c r="C121" s="634"/>
      <c r="D121" s="635"/>
      <c r="E121" s="350" t="s">
        <v>688</v>
      </c>
      <c r="F121" s="336" t="s">
        <v>689</v>
      </c>
      <c r="G121" s="351"/>
      <c r="H121" s="352"/>
      <c r="I121" s="442">
        <v>3605.1950000000002</v>
      </c>
    </row>
    <row r="122" spans="1:9" ht="13.5" customHeight="1">
      <c r="A122" s="350" t="s">
        <v>767</v>
      </c>
      <c r="B122" s="633" t="s">
        <v>692</v>
      </c>
      <c r="C122" s="634"/>
      <c r="D122" s="635"/>
      <c r="E122" s="350" t="s">
        <v>693</v>
      </c>
      <c r="F122" s="336" t="s">
        <v>689</v>
      </c>
      <c r="G122" s="351"/>
      <c r="H122" s="352"/>
      <c r="I122" s="442">
        <v>2086.2910000000002</v>
      </c>
    </row>
    <row r="123" spans="1:9" ht="13.5" customHeight="1">
      <c r="A123" s="336" t="s">
        <v>768</v>
      </c>
      <c r="B123" s="536" t="s">
        <v>224</v>
      </c>
      <c r="C123" s="537"/>
      <c r="D123" s="537"/>
      <c r="E123" s="537"/>
      <c r="F123" s="537"/>
      <c r="G123" s="537"/>
      <c r="H123" s="538"/>
      <c r="I123" s="442">
        <f>I124</f>
        <v>287249</v>
      </c>
    </row>
    <row r="124" spans="1:9">
      <c r="A124" s="350"/>
      <c r="B124" s="621" t="s">
        <v>765</v>
      </c>
      <c r="C124" s="622"/>
      <c r="D124" s="622"/>
      <c r="E124" s="623"/>
      <c r="F124" s="336"/>
      <c r="G124" s="336"/>
      <c r="H124" s="336"/>
      <c r="I124" s="442">
        <f>I125+I126+I127</f>
        <v>287249</v>
      </c>
    </row>
    <row r="125" spans="1:9" ht="13.5" customHeight="1">
      <c r="A125" s="350">
        <v>72261110</v>
      </c>
      <c r="B125" s="624" t="s">
        <v>769</v>
      </c>
      <c r="C125" s="625"/>
      <c r="D125" s="626"/>
      <c r="E125" s="350" t="s">
        <v>690</v>
      </c>
      <c r="F125" s="336" t="s">
        <v>689</v>
      </c>
      <c r="G125" s="351">
        <v>90000000</v>
      </c>
      <c r="H125" s="352">
        <v>1</v>
      </c>
      <c r="I125" s="442">
        <f t="shared" ref="I125:I127" si="5">G125*H125/1000</f>
        <v>90000</v>
      </c>
    </row>
    <row r="126" spans="1:9" ht="13.5" customHeight="1">
      <c r="A126" s="350">
        <v>72261110</v>
      </c>
      <c r="B126" s="624" t="s">
        <v>769</v>
      </c>
      <c r="C126" s="625"/>
      <c r="D126" s="626"/>
      <c r="E126" s="350" t="s">
        <v>690</v>
      </c>
      <c r="F126" s="336" t="s">
        <v>689</v>
      </c>
      <c r="G126" s="351">
        <v>60000000</v>
      </c>
      <c r="H126" s="352">
        <v>1</v>
      </c>
      <c r="I126" s="442">
        <f t="shared" si="5"/>
        <v>60000</v>
      </c>
    </row>
    <row r="127" spans="1:9" ht="13.5" customHeight="1">
      <c r="A127" s="350">
        <v>72261110</v>
      </c>
      <c r="B127" s="624" t="s">
        <v>769</v>
      </c>
      <c r="C127" s="625"/>
      <c r="D127" s="626"/>
      <c r="E127" s="350" t="s">
        <v>690</v>
      </c>
      <c r="F127" s="336" t="s">
        <v>689</v>
      </c>
      <c r="G127" s="351">
        <v>137249000</v>
      </c>
      <c r="H127" s="352">
        <v>1</v>
      </c>
      <c r="I127" s="442">
        <f t="shared" si="5"/>
        <v>137249</v>
      </c>
    </row>
    <row r="128" spans="1:9">
      <c r="I128" s="442"/>
    </row>
    <row r="129" spans="1:9" ht="14.25" customHeight="1">
      <c r="A129" s="627" t="s">
        <v>770</v>
      </c>
      <c r="B129" s="628"/>
      <c r="C129" s="628"/>
      <c r="D129" s="628"/>
      <c r="E129" s="628"/>
      <c r="F129" s="628"/>
      <c r="G129" s="628"/>
      <c r="H129" s="628"/>
      <c r="I129" s="442">
        <f>I130</f>
        <v>11284.8</v>
      </c>
    </row>
    <row r="130" spans="1:9" ht="14.25" customHeight="1">
      <c r="A130" s="353" t="s">
        <v>771</v>
      </c>
      <c r="B130" s="354" t="s">
        <v>772</v>
      </c>
      <c r="C130" s="353" t="s">
        <v>700</v>
      </c>
      <c r="D130" s="627" t="s">
        <v>773</v>
      </c>
      <c r="E130" s="628"/>
      <c r="F130" s="628"/>
      <c r="G130" s="628"/>
      <c r="H130" s="629"/>
      <c r="I130" s="442">
        <f>I132</f>
        <v>11284.8</v>
      </c>
    </row>
    <row r="131" spans="1:9" ht="14.25" customHeight="1">
      <c r="A131" s="353" t="s">
        <v>774</v>
      </c>
      <c r="B131" s="627" t="s">
        <v>504</v>
      </c>
      <c r="C131" s="628"/>
      <c r="D131" s="628"/>
      <c r="E131" s="628"/>
      <c r="F131" s="628"/>
      <c r="G131" s="628"/>
      <c r="H131" s="629"/>
      <c r="I131" s="442">
        <f>I132</f>
        <v>11284.8</v>
      </c>
    </row>
    <row r="132" spans="1:9" ht="14.25" customHeight="1">
      <c r="A132" s="348"/>
      <c r="B132" s="638" t="s">
        <v>738</v>
      </c>
      <c r="C132" s="639"/>
      <c r="D132" s="639"/>
      <c r="E132" s="639"/>
      <c r="F132" s="639"/>
      <c r="G132" s="639"/>
      <c r="H132" s="640"/>
      <c r="I132" s="442">
        <f>I133+I135+I136</f>
        <v>11284.8</v>
      </c>
    </row>
    <row r="133" spans="1:9" ht="13.5" customHeight="1">
      <c r="A133" s="355" t="s">
        <v>775</v>
      </c>
      <c r="B133" s="604" t="s">
        <v>776</v>
      </c>
      <c r="C133" s="605"/>
      <c r="D133" s="606"/>
      <c r="E133" s="318" t="s">
        <v>691</v>
      </c>
      <c r="F133" s="318" t="s">
        <v>732</v>
      </c>
      <c r="G133" s="356">
        <v>10929859</v>
      </c>
      <c r="H133" s="357">
        <v>1</v>
      </c>
      <c r="I133" s="442">
        <v>10929.9</v>
      </c>
    </row>
    <row r="134" spans="1:9" ht="14.25">
      <c r="A134" s="355"/>
      <c r="B134" s="347" t="s">
        <v>755</v>
      </c>
      <c r="C134" s="395"/>
      <c r="D134" s="395"/>
      <c r="E134" s="318"/>
      <c r="F134" s="318"/>
      <c r="G134" s="356"/>
      <c r="H134" s="357"/>
      <c r="I134" s="442"/>
    </row>
    <row r="135" spans="1:9" ht="13.5" customHeight="1">
      <c r="A135" s="355" t="s">
        <v>766</v>
      </c>
      <c r="B135" s="604" t="s">
        <v>687</v>
      </c>
      <c r="C135" s="605"/>
      <c r="D135" s="606"/>
      <c r="E135" s="318" t="s">
        <v>691</v>
      </c>
      <c r="F135" s="318" t="s">
        <v>732</v>
      </c>
      <c r="G135" s="356">
        <v>87500</v>
      </c>
      <c r="H135" s="357">
        <v>1</v>
      </c>
      <c r="I135" s="442">
        <v>87.5</v>
      </c>
    </row>
    <row r="136" spans="1:9" ht="13.5" customHeight="1">
      <c r="A136" s="355" t="s">
        <v>767</v>
      </c>
      <c r="B136" s="604" t="s">
        <v>692</v>
      </c>
      <c r="C136" s="605"/>
      <c r="D136" s="606"/>
      <c r="E136" s="318" t="s">
        <v>693</v>
      </c>
      <c r="F136" s="318" t="s">
        <v>732</v>
      </c>
      <c r="G136" s="356">
        <v>267400</v>
      </c>
      <c r="H136" s="357">
        <v>1</v>
      </c>
      <c r="I136" s="442">
        <v>267.39999999999998</v>
      </c>
    </row>
    <row r="137" spans="1:9">
      <c r="A137" s="393"/>
      <c r="B137" s="358"/>
      <c r="C137" s="358"/>
      <c r="D137" s="358"/>
      <c r="E137" s="358"/>
      <c r="F137" s="358"/>
      <c r="G137" s="359"/>
      <c r="H137" s="360"/>
      <c r="I137" s="442"/>
    </row>
    <row r="138" spans="1:9" ht="14.25">
      <c r="A138" s="563" t="s">
        <v>777</v>
      </c>
      <c r="B138" s="564"/>
      <c r="C138" s="564"/>
      <c r="D138" s="564"/>
      <c r="E138" s="564"/>
      <c r="F138" s="564"/>
      <c r="G138" s="564"/>
      <c r="H138" s="564"/>
      <c r="I138" s="442">
        <f>I139+I144+I157+I162</f>
        <v>329248.90000000002</v>
      </c>
    </row>
    <row r="139" spans="1:9" ht="14.25" customHeight="1">
      <c r="A139" s="397" t="s">
        <v>771</v>
      </c>
      <c r="B139" s="397" t="s">
        <v>772</v>
      </c>
      <c r="C139" s="397" t="s">
        <v>700</v>
      </c>
      <c r="D139" s="636" t="s">
        <v>773</v>
      </c>
      <c r="E139" s="636"/>
      <c r="F139" s="636"/>
      <c r="G139" s="636"/>
      <c r="H139" s="636"/>
      <c r="I139" s="443">
        <f>I140</f>
        <v>4400</v>
      </c>
    </row>
    <row r="140" spans="1:9" ht="14.25" customHeight="1">
      <c r="A140" s="397" t="s">
        <v>778</v>
      </c>
      <c r="B140" s="563" t="s">
        <v>37</v>
      </c>
      <c r="C140" s="564"/>
      <c r="D140" s="564"/>
      <c r="E140" s="564"/>
      <c r="F140" s="564"/>
      <c r="G140" s="564"/>
      <c r="H140" s="565"/>
      <c r="I140" s="443">
        <f>I141</f>
        <v>4400</v>
      </c>
    </row>
    <row r="141" spans="1:9" ht="14.25" customHeight="1">
      <c r="A141" s="397" t="s">
        <v>703</v>
      </c>
      <c r="B141" s="563" t="s">
        <v>697</v>
      </c>
      <c r="C141" s="564"/>
      <c r="D141" s="565"/>
      <c r="E141" s="397" t="s">
        <v>703</v>
      </c>
      <c r="F141" s="397" t="s">
        <v>703</v>
      </c>
      <c r="G141" s="397" t="s">
        <v>703</v>
      </c>
      <c r="H141" s="397" t="s">
        <v>703</v>
      </c>
      <c r="I141" s="443">
        <f>+I142+I143</f>
        <v>4400</v>
      </c>
    </row>
    <row r="142" spans="1:9" ht="13.5" customHeight="1">
      <c r="A142" s="329">
        <v>71241200</v>
      </c>
      <c r="B142" s="637" t="s">
        <v>694</v>
      </c>
      <c r="C142" s="637"/>
      <c r="D142" s="637"/>
      <c r="E142" s="329" t="s">
        <v>691</v>
      </c>
      <c r="F142" s="329" t="s">
        <v>732</v>
      </c>
      <c r="G142" s="356">
        <v>4400000</v>
      </c>
      <c r="H142" s="329">
        <v>1</v>
      </c>
      <c r="I142" s="443">
        <f>G142*H142/1000</f>
        <v>4400</v>
      </c>
    </row>
    <row r="143" spans="1:9" ht="14.25">
      <c r="A143" s="398"/>
      <c r="B143" s="399"/>
      <c r="C143" s="399"/>
      <c r="D143" s="399"/>
      <c r="E143" s="399"/>
      <c r="F143" s="399"/>
      <c r="G143" s="356"/>
      <c r="H143" s="399"/>
      <c r="I143" s="443"/>
    </row>
    <row r="144" spans="1:9" ht="14.25" customHeight="1">
      <c r="A144" s="397" t="s">
        <v>779</v>
      </c>
      <c r="B144" s="397" t="s">
        <v>699</v>
      </c>
      <c r="C144" s="397" t="s">
        <v>780</v>
      </c>
      <c r="D144" s="636" t="s">
        <v>284</v>
      </c>
      <c r="E144" s="636"/>
      <c r="F144" s="636"/>
      <c r="G144" s="636"/>
      <c r="H144" s="636"/>
      <c r="I144" s="443">
        <f>+I145</f>
        <v>160691.00000000003</v>
      </c>
    </row>
    <row r="145" spans="1:9" ht="14.25" customHeight="1">
      <c r="A145" s="397" t="s">
        <v>781</v>
      </c>
      <c r="B145" s="563" t="s">
        <v>110</v>
      </c>
      <c r="C145" s="564"/>
      <c r="D145" s="564"/>
      <c r="E145" s="564"/>
      <c r="F145" s="564"/>
      <c r="G145" s="564"/>
      <c r="H145" s="565"/>
      <c r="I145" s="443">
        <f>+I149+I146</f>
        <v>160691.00000000003</v>
      </c>
    </row>
    <row r="146" spans="1:9" ht="14.25" customHeight="1">
      <c r="A146" s="397" t="s">
        <v>703</v>
      </c>
      <c r="B146" s="642" t="s">
        <v>738</v>
      </c>
      <c r="C146" s="642"/>
      <c r="D146" s="642"/>
      <c r="E146" s="397" t="s">
        <v>703</v>
      </c>
      <c r="F146" s="397" t="s">
        <v>703</v>
      </c>
      <c r="G146" s="397" t="s">
        <v>703</v>
      </c>
      <c r="H146" s="397" t="s">
        <v>703</v>
      </c>
      <c r="I146" s="443">
        <f>+I147+I148</f>
        <v>157241.90000000002</v>
      </c>
    </row>
    <row r="147" spans="1:9" ht="13.5" customHeight="1">
      <c r="A147" s="329" t="s">
        <v>782</v>
      </c>
      <c r="B147" s="637" t="s">
        <v>783</v>
      </c>
      <c r="C147" s="637"/>
      <c r="D147" s="637"/>
      <c r="E147" s="329" t="s">
        <v>784</v>
      </c>
      <c r="F147" s="329" t="s">
        <v>732</v>
      </c>
      <c r="G147" s="356">
        <v>153030200</v>
      </c>
      <c r="H147" s="329">
        <v>1</v>
      </c>
      <c r="I147" s="443">
        <f>G147*H147/1000</f>
        <v>153030.20000000001</v>
      </c>
    </row>
    <row r="148" spans="1:9" ht="13.5" customHeight="1">
      <c r="A148" s="329">
        <v>45221142</v>
      </c>
      <c r="B148" s="600" t="s">
        <v>785</v>
      </c>
      <c r="C148" s="600"/>
      <c r="D148" s="600"/>
      <c r="E148" s="329" t="s">
        <v>784</v>
      </c>
      <c r="F148" s="329" t="s">
        <v>732</v>
      </c>
      <c r="G148" s="356">
        <v>4211700</v>
      </c>
      <c r="H148" s="329">
        <v>1</v>
      </c>
      <c r="I148" s="443">
        <f>G148*H148/1000</f>
        <v>4211.7</v>
      </c>
    </row>
    <row r="149" spans="1:9" ht="14.25" customHeight="1">
      <c r="A149" s="395" t="s">
        <v>703</v>
      </c>
      <c r="B149" s="642" t="s">
        <v>686</v>
      </c>
      <c r="C149" s="642"/>
      <c r="D149" s="642"/>
      <c r="E149" s="397" t="s">
        <v>703</v>
      </c>
      <c r="F149" s="397" t="s">
        <v>703</v>
      </c>
      <c r="G149" s="356"/>
      <c r="H149" s="397"/>
      <c r="I149" s="443">
        <f>SUM(I150:I155)</f>
        <v>3449.0999999999995</v>
      </c>
    </row>
    <row r="150" spans="1:9" ht="13.5" customHeight="1">
      <c r="A150" s="329">
        <v>71351540</v>
      </c>
      <c r="B150" s="643" t="s">
        <v>786</v>
      </c>
      <c r="C150" s="643"/>
      <c r="D150" s="643"/>
      <c r="E150" s="329" t="s">
        <v>691</v>
      </c>
      <c r="F150" s="329" t="s">
        <v>732</v>
      </c>
      <c r="G150" s="356">
        <v>119900</v>
      </c>
      <c r="H150" s="329">
        <v>1</v>
      </c>
      <c r="I150" s="443">
        <f t="shared" ref="I150:I154" si="6">G150*H150/1000</f>
        <v>119.9</v>
      </c>
    </row>
    <row r="151" spans="1:9" ht="13.5" customHeight="1">
      <c r="A151" s="329">
        <v>71351540</v>
      </c>
      <c r="B151" s="643" t="s">
        <v>786</v>
      </c>
      <c r="C151" s="643"/>
      <c r="D151" s="643"/>
      <c r="E151" s="329" t="s">
        <v>691</v>
      </c>
      <c r="F151" s="329" t="s">
        <v>732</v>
      </c>
      <c r="G151" s="356">
        <v>184200</v>
      </c>
      <c r="H151" s="329">
        <v>1</v>
      </c>
      <c r="I151" s="443">
        <f t="shared" si="6"/>
        <v>184.2</v>
      </c>
    </row>
    <row r="152" spans="1:9">
      <c r="A152" s="361" t="s">
        <v>787</v>
      </c>
      <c r="B152" s="641" t="s">
        <v>788</v>
      </c>
      <c r="C152" s="641"/>
      <c r="D152" s="641"/>
      <c r="E152" s="361" t="s">
        <v>693</v>
      </c>
      <c r="F152" s="329" t="s">
        <v>732</v>
      </c>
      <c r="G152" s="356">
        <v>2221200</v>
      </c>
      <c r="H152" s="329">
        <v>1</v>
      </c>
      <c r="I152" s="443">
        <f t="shared" si="6"/>
        <v>2221.1999999999998</v>
      </c>
    </row>
    <row r="153" spans="1:9">
      <c r="A153" s="361" t="s">
        <v>787</v>
      </c>
      <c r="B153" s="641" t="s">
        <v>788</v>
      </c>
      <c r="C153" s="641"/>
      <c r="D153" s="641"/>
      <c r="E153" s="361" t="s">
        <v>693</v>
      </c>
      <c r="F153" s="329" t="s">
        <v>732</v>
      </c>
      <c r="G153" s="356">
        <v>24100</v>
      </c>
      <c r="H153" s="329">
        <v>1</v>
      </c>
      <c r="I153" s="443">
        <f t="shared" si="6"/>
        <v>24.1</v>
      </c>
    </row>
    <row r="154" spans="1:9">
      <c r="A154" s="361" t="s">
        <v>789</v>
      </c>
      <c r="B154" s="641" t="s">
        <v>788</v>
      </c>
      <c r="C154" s="641"/>
      <c r="D154" s="641"/>
      <c r="E154" s="361" t="s">
        <v>693</v>
      </c>
      <c r="F154" s="329" t="s">
        <v>732</v>
      </c>
      <c r="G154" s="356">
        <v>552000</v>
      </c>
      <c r="H154" s="329">
        <v>1</v>
      </c>
      <c r="I154" s="443">
        <f t="shared" si="6"/>
        <v>552</v>
      </c>
    </row>
    <row r="155" spans="1:9">
      <c r="A155" s="361" t="s">
        <v>790</v>
      </c>
      <c r="B155" s="641" t="s">
        <v>788</v>
      </c>
      <c r="C155" s="641"/>
      <c r="D155" s="641"/>
      <c r="E155" s="361" t="s">
        <v>693</v>
      </c>
      <c r="F155" s="329" t="s">
        <v>732</v>
      </c>
      <c r="G155" s="356">
        <v>347700</v>
      </c>
      <c r="H155" s="329">
        <v>1</v>
      </c>
      <c r="I155" s="443">
        <f>G155*H155/1000</f>
        <v>347.7</v>
      </c>
    </row>
    <row r="156" spans="1:9">
      <c r="A156" s="451"/>
      <c r="B156" s="451"/>
      <c r="C156" s="451"/>
      <c r="D156" s="454"/>
      <c r="E156" s="455"/>
      <c r="F156" s="455"/>
      <c r="G156" s="365"/>
      <c r="H156" s="366"/>
      <c r="I156" s="456"/>
    </row>
    <row r="157" spans="1:9" ht="13.5" customHeight="1">
      <c r="A157" s="444" t="s">
        <v>791</v>
      </c>
      <c r="B157" s="444" t="s">
        <v>792</v>
      </c>
      <c r="C157" s="444" t="s">
        <v>684</v>
      </c>
      <c r="D157" s="644" t="s">
        <v>793</v>
      </c>
      <c r="E157" s="645"/>
      <c r="F157" s="645"/>
      <c r="G157" s="645"/>
      <c r="H157" s="646"/>
      <c r="I157" s="445">
        <f>+I158</f>
        <v>288.89999999999998</v>
      </c>
    </row>
    <row r="158" spans="1:9" ht="13.5" customHeight="1">
      <c r="A158" s="446" t="s">
        <v>794</v>
      </c>
      <c r="B158" s="647" t="s">
        <v>314</v>
      </c>
      <c r="C158" s="648"/>
      <c r="D158" s="648"/>
      <c r="E158" s="648"/>
      <c r="F158" s="648"/>
      <c r="G158" s="648"/>
      <c r="H158" s="649"/>
      <c r="I158" s="362">
        <f>+I159</f>
        <v>288.89999999999998</v>
      </c>
    </row>
    <row r="159" spans="1:9" ht="13.5" customHeight="1">
      <c r="A159" s="447"/>
      <c r="B159" s="650" t="s">
        <v>686</v>
      </c>
      <c r="C159" s="651"/>
      <c r="D159" s="652"/>
      <c r="E159" s="448"/>
      <c r="F159" s="448"/>
      <c r="G159" s="449"/>
      <c r="H159" s="449"/>
      <c r="I159" s="450">
        <f>+I160</f>
        <v>288.89999999999998</v>
      </c>
    </row>
    <row r="160" spans="1:9" ht="13.5" customHeight="1">
      <c r="A160" s="451" t="s">
        <v>767</v>
      </c>
      <c r="B160" s="653" t="s">
        <v>742</v>
      </c>
      <c r="C160" s="653"/>
      <c r="D160" s="653"/>
      <c r="E160" s="452" t="s">
        <v>693</v>
      </c>
      <c r="F160" s="452" t="s">
        <v>689</v>
      </c>
      <c r="G160" s="363"/>
      <c r="H160" s="364"/>
      <c r="I160" s="453">
        <v>288.89999999999998</v>
      </c>
    </row>
    <row r="161" spans="1:9">
      <c r="A161" s="451"/>
      <c r="B161" s="451"/>
      <c r="C161" s="451"/>
      <c r="D161" s="451"/>
      <c r="E161" s="452"/>
      <c r="F161" s="452"/>
      <c r="G161" s="363"/>
      <c r="H161" s="364"/>
      <c r="I161" s="453"/>
    </row>
    <row r="162" spans="1:9" ht="13.5" customHeight="1">
      <c r="A162" s="394" t="s">
        <v>795</v>
      </c>
      <c r="B162" s="394" t="s">
        <v>772</v>
      </c>
      <c r="C162" s="394" t="s">
        <v>700</v>
      </c>
      <c r="D162" s="654" t="s">
        <v>167</v>
      </c>
      <c r="E162" s="654"/>
      <c r="F162" s="654"/>
      <c r="G162" s="654"/>
      <c r="H162" s="654"/>
      <c r="I162" s="443">
        <f>+I163+I166</f>
        <v>163869</v>
      </c>
    </row>
    <row r="163" spans="1:9" ht="13.5" customHeight="1">
      <c r="A163" s="394" t="s">
        <v>796</v>
      </c>
      <c r="B163" s="611" t="s">
        <v>167</v>
      </c>
      <c r="C163" s="612"/>
      <c r="D163" s="612"/>
      <c r="E163" s="612"/>
      <c r="F163" s="612"/>
      <c r="G163" s="613"/>
      <c r="H163" s="367"/>
      <c r="I163" s="443">
        <f>I164</f>
        <v>160905.4</v>
      </c>
    </row>
    <row r="164" spans="1:9">
      <c r="A164" s="336" t="s">
        <v>703</v>
      </c>
      <c r="B164" s="368" t="s">
        <v>738</v>
      </c>
      <c r="C164" s="369"/>
      <c r="D164" s="370"/>
      <c r="E164" s="329" t="s">
        <v>703</v>
      </c>
      <c r="F164" s="329" t="s">
        <v>703</v>
      </c>
      <c r="G164" s="337" t="s">
        <v>703</v>
      </c>
      <c r="H164" s="336" t="s">
        <v>703</v>
      </c>
      <c r="I164" s="443">
        <f>+I165</f>
        <v>160905.4</v>
      </c>
    </row>
    <row r="165" spans="1:9" ht="13.5" customHeight="1">
      <c r="A165" s="336">
        <v>45221142</v>
      </c>
      <c r="B165" s="607" t="s">
        <v>797</v>
      </c>
      <c r="C165" s="608"/>
      <c r="D165" s="609"/>
      <c r="E165" s="318" t="s">
        <v>784</v>
      </c>
      <c r="F165" s="318" t="s">
        <v>732</v>
      </c>
      <c r="G165" s="337">
        <v>160905400</v>
      </c>
      <c r="H165" s="371">
        <v>1</v>
      </c>
      <c r="I165" s="443">
        <f>+G165*H165/1000</f>
        <v>160905.4</v>
      </c>
    </row>
    <row r="166" spans="1:9" ht="13.5" customHeight="1">
      <c r="A166" s="336"/>
      <c r="B166" s="607" t="s">
        <v>686</v>
      </c>
      <c r="C166" s="608"/>
      <c r="D166" s="609"/>
      <c r="E166" s="318"/>
      <c r="F166" s="318"/>
      <c r="G166" s="337"/>
      <c r="H166" s="336"/>
      <c r="I166" s="443">
        <f>+I167+I168</f>
        <v>2963.6</v>
      </c>
    </row>
    <row r="167" spans="1:9" ht="13.5" customHeight="1">
      <c r="A167" s="336">
        <v>71351540</v>
      </c>
      <c r="B167" s="600" t="s">
        <v>798</v>
      </c>
      <c r="C167" s="600"/>
      <c r="D167" s="600"/>
      <c r="E167" s="318" t="s">
        <v>691</v>
      </c>
      <c r="F167" s="318" t="s">
        <v>732</v>
      </c>
      <c r="G167" s="337">
        <v>1045600</v>
      </c>
      <c r="H167" s="371">
        <v>1</v>
      </c>
      <c r="I167" s="442">
        <f>+G167*H167/1000</f>
        <v>1045.5999999999999</v>
      </c>
    </row>
    <row r="168" spans="1:9" ht="13.5" customHeight="1">
      <c r="A168" s="336">
        <v>98111140</v>
      </c>
      <c r="B168" s="600" t="s">
        <v>742</v>
      </c>
      <c r="C168" s="600"/>
      <c r="D168" s="600"/>
      <c r="E168" s="318" t="s">
        <v>799</v>
      </c>
      <c r="F168" s="318" t="s">
        <v>732</v>
      </c>
      <c r="G168" s="337">
        <v>1918000</v>
      </c>
      <c r="H168" s="371">
        <v>1</v>
      </c>
      <c r="I168" s="442">
        <f>+G168*H168/1000</f>
        <v>1918</v>
      </c>
    </row>
    <row r="169" spans="1:9">
      <c r="A169" s="202"/>
      <c r="B169" s="203"/>
      <c r="C169" s="203"/>
      <c r="D169" s="203"/>
      <c r="E169" s="204"/>
      <c r="F169" s="204"/>
      <c r="G169" s="205"/>
      <c r="H169" s="206"/>
      <c r="I169" s="442"/>
    </row>
    <row r="170" spans="1:9" ht="14.25" customHeight="1">
      <c r="A170" s="638" t="s">
        <v>406</v>
      </c>
      <c r="B170" s="639"/>
      <c r="C170" s="639"/>
      <c r="D170" s="639"/>
      <c r="E170" s="639"/>
      <c r="F170" s="639"/>
      <c r="G170" s="639"/>
      <c r="H170" s="640"/>
      <c r="I170" s="442">
        <f>+I171</f>
        <v>4880.1000000000004</v>
      </c>
    </row>
    <row r="171" spans="1:9">
      <c r="A171" s="372" t="s">
        <v>800</v>
      </c>
      <c r="B171" s="372" t="s">
        <v>683</v>
      </c>
      <c r="C171" s="373" t="s">
        <v>801</v>
      </c>
      <c r="D171" s="551" t="s">
        <v>250</v>
      </c>
      <c r="E171" s="552"/>
      <c r="F171" s="552"/>
      <c r="G171" s="552"/>
      <c r="H171" s="553"/>
      <c r="I171" s="442">
        <f>I172</f>
        <v>4880.1000000000004</v>
      </c>
    </row>
    <row r="172" spans="1:9" ht="13.5" customHeight="1">
      <c r="A172" s="401" t="s">
        <v>802</v>
      </c>
      <c r="B172" s="554" t="s">
        <v>803</v>
      </c>
      <c r="C172" s="555"/>
      <c r="D172" s="555"/>
      <c r="E172" s="555"/>
      <c r="F172" s="555"/>
      <c r="G172" s="556"/>
      <c r="H172" s="374"/>
      <c r="I172" s="442">
        <f>+I175+I173</f>
        <v>4880.1000000000004</v>
      </c>
    </row>
    <row r="173" spans="1:9" ht="14.25">
      <c r="A173" s="375"/>
      <c r="B173" s="557" t="s">
        <v>729</v>
      </c>
      <c r="C173" s="558"/>
      <c r="D173" s="559"/>
      <c r="E173" s="376"/>
      <c r="F173" s="376"/>
      <c r="G173" s="376"/>
      <c r="H173" s="377"/>
      <c r="I173" s="442">
        <f>+I174</f>
        <v>4800.1000000000004</v>
      </c>
    </row>
    <row r="174" spans="1:9" ht="13.5" customHeight="1">
      <c r="A174" s="378" t="s">
        <v>818</v>
      </c>
      <c r="B174" s="557" t="s">
        <v>776</v>
      </c>
      <c r="C174" s="558"/>
      <c r="D174" s="559"/>
      <c r="E174" s="376" t="s">
        <v>691</v>
      </c>
      <c r="F174" s="376" t="s">
        <v>689</v>
      </c>
      <c r="G174" s="379">
        <v>4800100</v>
      </c>
      <c r="H174" s="380">
        <v>1</v>
      </c>
      <c r="I174" s="442">
        <v>4800.1000000000004</v>
      </c>
    </row>
    <row r="175" spans="1:9" ht="13.5" customHeight="1">
      <c r="A175" s="381" t="s">
        <v>703</v>
      </c>
      <c r="B175" s="560" t="s">
        <v>697</v>
      </c>
      <c r="C175" s="561"/>
      <c r="D175" s="562"/>
      <c r="E175" s="382"/>
      <c r="F175" s="382"/>
      <c r="G175" s="382"/>
      <c r="H175" s="383"/>
      <c r="I175" s="442">
        <f>+I176</f>
        <v>80</v>
      </c>
    </row>
    <row r="176" spans="1:9" ht="13.5" customHeight="1">
      <c r="A176" s="216" t="s">
        <v>766</v>
      </c>
      <c r="B176" s="557" t="s">
        <v>687</v>
      </c>
      <c r="C176" s="558"/>
      <c r="D176" s="559"/>
      <c r="E176" s="217" t="s">
        <v>691</v>
      </c>
      <c r="F176" s="217" t="s">
        <v>689</v>
      </c>
      <c r="G176" s="218">
        <v>80000</v>
      </c>
      <c r="H176" s="207">
        <v>1</v>
      </c>
      <c r="I176" s="442">
        <f>G176*H176/1000</f>
        <v>80</v>
      </c>
    </row>
    <row r="177" spans="1:9" ht="14.25" customHeight="1">
      <c r="A177" s="563" t="s">
        <v>804</v>
      </c>
      <c r="B177" s="564"/>
      <c r="C177" s="564"/>
      <c r="D177" s="564"/>
      <c r="E177" s="564"/>
      <c r="F177" s="564"/>
      <c r="G177" s="564"/>
      <c r="H177" s="565"/>
      <c r="I177" s="442">
        <f>+I178</f>
        <v>29371.5</v>
      </c>
    </row>
    <row r="178" spans="1:9" ht="14.25" customHeight="1">
      <c r="A178" s="384" t="s">
        <v>757</v>
      </c>
      <c r="B178" s="385" t="s">
        <v>805</v>
      </c>
      <c r="C178" s="385" t="s">
        <v>684</v>
      </c>
      <c r="D178" s="566" t="s">
        <v>806</v>
      </c>
      <c r="E178" s="567"/>
      <c r="F178" s="567"/>
      <c r="G178" s="567"/>
      <c r="H178" s="568"/>
      <c r="I178" s="442">
        <f>I179</f>
        <v>29371.5</v>
      </c>
    </row>
    <row r="179" spans="1:9" ht="14.25">
      <c r="A179" s="386" t="s">
        <v>807</v>
      </c>
      <c r="B179" s="539" t="s">
        <v>589</v>
      </c>
      <c r="C179" s="540"/>
      <c r="D179" s="540"/>
      <c r="E179" s="540"/>
      <c r="F179" s="540"/>
      <c r="G179" s="540"/>
      <c r="H179" s="541"/>
      <c r="I179" s="442">
        <f>I180+I182</f>
        <v>29371.5</v>
      </c>
    </row>
    <row r="180" spans="1:9" ht="14.25">
      <c r="A180" s="387" t="s">
        <v>703</v>
      </c>
      <c r="B180" s="539" t="s">
        <v>762</v>
      </c>
      <c r="C180" s="540"/>
      <c r="D180" s="540"/>
      <c r="E180" s="540"/>
      <c r="F180" s="540"/>
      <c r="G180" s="540"/>
      <c r="H180" s="541"/>
      <c r="I180" s="442">
        <f>SUM(I181:I181)</f>
        <v>28411.5</v>
      </c>
    </row>
    <row r="181" spans="1:9" ht="13.5" customHeight="1">
      <c r="A181" s="336">
        <v>45211149</v>
      </c>
      <c r="B181" s="542" t="s">
        <v>808</v>
      </c>
      <c r="C181" s="543"/>
      <c r="D181" s="544"/>
      <c r="E181" s="457" t="s">
        <v>688</v>
      </c>
      <c r="F181" s="457" t="s">
        <v>689</v>
      </c>
      <c r="G181" s="388">
        <v>28411500</v>
      </c>
      <c r="H181" s="457">
        <v>1</v>
      </c>
      <c r="I181" s="442">
        <f>G181*H181/1000</f>
        <v>28411.5</v>
      </c>
    </row>
    <row r="182" spans="1:9" ht="17.25">
      <c r="A182" s="458"/>
      <c r="B182" s="545" t="s">
        <v>819</v>
      </c>
      <c r="C182" s="546"/>
      <c r="D182" s="546"/>
      <c r="E182" s="546"/>
      <c r="F182" s="546"/>
      <c r="G182" s="546"/>
      <c r="H182" s="547"/>
      <c r="I182" s="389">
        <f>I183+I184</f>
        <v>960</v>
      </c>
    </row>
    <row r="183" spans="1:9" ht="13.5" customHeight="1">
      <c r="A183" s="459" t="s">
        <v>820</v>
      </c>
      <c r="B183" s="548" t="s">
        <v>687</v>
      </c>
      <c r="C183" s="549"/>
      <c r="D183" s="550"/>
      <c r="E183" s="460" t="s">
        <v>691</v>
      </c>
      <c r="F183" s="460" t="s">
        <v>689</v>
      </c>
      <c r="G183" s="461">
        <f>I183*1000</f>
        <v>445000</v>
      </c>
      <c r="H183" s="462">
        <v>1</v>
      </c>
      <c r="I183" s="330">
        <v>445</v>
      </c>
    </row>
    <row r="184" spans="1:9" ht="13.5" customHeight="1">
      <c r="A184" s="459" t="s">
        <v>821</v>
      </c>
      <c r="B184" s="548" t="s">
        <v>692</v>
      </c>
      <c r="C184" s="549"/>
      <c r="D184" s="550"/>
      <c r="E184" s="460" t="s">
        <v>693</v>
      </c>
      <c r="F184" s="460" t="s">
        <v>689</v>
      </c>
      <c r="G184" s="463">
        <f>I184*1000</f>
        <v>515000</v>
      </c>
      <c r="H184" s="462">
        <v>1</v>
      </c>
      <c r="I184" s="330">
        <v>515</v>
      </c>
    </row>
  </sheetData>
  <autoFilter ref="A1:A14"/>
  <mergeCells count="165">
    <mergeCell ref="B168:D168"/>
    <mergeCell ref="A170:H170"/>
    <mergeCell ref="D157:H157"/>
    <mergeCell ref="B158:H158"/>
    <mergeCell ref="B159:D159"/>
    <mergeCell ref="B165:D165"/>
    <mergeCell ref="B160:D160"/>
    <mergeCell ref="D162:H162"/>
    <mergeCell ref="B163:G163"/>
    <mergeCell ref="B166:D166"/>
    <mergeCell ref="B167:D167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51:D151"/>
    <mergeCell ref="D139:H139"/>
    <mergeCell ref="B140:H140"/>
    <mergeCell ref="B141:D141"/>
    <mergeCell ref="B142:D142"/>
    <mergeCell ref="D144:H144"/>
    <mergeCell ref="B145:H145"/>
    <mergeCell ref="B131:H131"/>
    <mergeCell ref="B132:H132"/>
    <mergeCell ref="B133:D133"/>
    <mergeCell ref="B135:D135"/>
    <mergeCell ref="B136:D136"/>
    <mergeCell ref="A138:H138"/>
    <mergeCell ref="B124:E124"/>
    <mergeCell ref="B125:D125"/>
    <mergeCell ref="B126:D126"/>
    <mergeCell ref="B127:D127"/>
    <mergeCell ref="A129:H129"/>
    <mergeCell ref="D130:H130"/>
    <mergeCell ref="B118:H118"/>
    <mergeCell ref="B119:D119"/>
    <mergeCell ref="B120:E120"/>
    <mergeCell ref="B121:D121"/>
    <mergeCell ref="B122:D122"/>
    <mergeCell ref="B123:H123"/>
    <mergeCell ref="B111:H111"/>
    <mergeCell ref="B113:D113"/>
    <mergeCell ref="A115:H115"/>
    <mergeCell ref="D116:H116"/>
    <mergeCell ref="B117:H117"/>
    <mergeCell ref="B103:D103"/>
    <mergeCell ref="B104:D104"/>
    <mergeCell ref="A105:H105"/>
    <mergeCell ref="D106:H106"/>
    <mergeCell ref="B109:D109"/>
    <mergeCell ref="B110:D110"/>
    <mergeCell ref="B108:D108"/>
    <mergeCell ref="B97:D97"/>
    <mergeCell ref="B98:D98"/>
    <mergeCell ref="B99:D99"/>
    <mergeCell ref="B100:D100"/>
    <mergeCell ref="B101:D101"/>
    <mergeCell ref="B102:D102"/>
    <mergeCell ref="B90:D90"/>
    <mergeCell ref="B91:D91"/>
    <mergeCell ref="A93:H93"/>
    <mergeCell ref="D94:H94"/>
    <mergeCell ref="B95:G95"/>
    <mergeCell ref="B96:D96"/>
    <mergeCell ref="B84:D84"/>
    <mergeCell ref="B85:D85"/>
    <mergeCell ref="B86:D86"/>
    <mergeCell ref="D87:H87"/>
    <mergeCell ref="B88:H88"/>
    <mergeCell ref="B89:D89"/>
    <mergeCell ref="B78:D78"/>
    <mergeCell ref="D79:H79"/>
    <mergeCell ref="B80:H80"/>
    <mergeCell ref="B81:D81"/>
    <mergeCell ref="B82:D82"/>
    <mergeCell ref="B83:D83"/>
    <mergeCell ref="B72:H72"/>
    <mergeCell ref="B73:D73"/>
    <mergeCell ref="B74:D74"/>
    <mergeCell ref="B75:D75"/>
    <mergeCell ref="B76:D76"/>
    <mergeCell ref="B77:D77"/>
    <mergeCell ref="D65:H65"/>
    <mergeCell ref="B66:H66"/>
    <mergeCell ref="B67:D67"/>
    <mergeCell ref="B68:D68"/>
    <mergeCell ref="A70:H70"/>
    <mergeCell ref="D71:H71"/>
    <mergeCell ref="B44:D44"/>
    <mergeCell ref="B45:D45"/>
    <mergeCell ref="A58:H58"/>
    <mergeCell ref="B59:D59"/>
    <mergeCell ref="B60:D60"/>
    <mergeCell ref="B61:D61"/>
    <mergeCell ref="B62:D62"/>
    <mergeCell ref="A64:H64"/>
    <mergeCell ref="B52:D52"/>
    <mergeCell ref="B53:D53"/>
    <mergeCell ref="B54:D54"/>
    <mergeCell ref="B55:D55"/>
    <mergeCell ref="B56:D56"/>
    <mergeCell ref="B57:H57"/>
    <mergeCell ref="B34:D34"/>
    <mergeCell ref="B35:D35"/>
    <mergeCell ref="B36:D36"/>
    <mergeCell ref="B37:D37"/>
    <mergeCell ref="B38:D38"/>
    <mergeCell ref="B39:D39"/>
    <mergeCell ref="B14:D14"/>
    <mergeCell ref="H1:I1"/>
    <mergeCell ref="H3:I3"/>
    <mergeCell ref="H4:I4"/>
    <mergeCell ref="A7:I8"/>
    <mergeCell ref="A11:A12"/>
    <mergeCell ref="B11:D12"/>
    <mergeCell ref="E11:E12"/>
    <mergeCell ref="F11:F12"/>
    <mergeCell ref="G11:G12"/>
    <mergeCell ref="H11:I11"/>
    <mergeCell ref="A16:H16"/>
    <mergeCell ref="E17:G17"/>
    <mergeCell ref="B18:H18"/>
    <mergeCell ref="B19:H19"/>
    <mergeCell ref="B20:D20"/>
    <mergeCell ref="B28:D28"/>
    <mergeCell ref="B29:D29"/>
    <mergeCell ref="B30:D30"/>
    <mergeCell ref="B31:D31"/>
    <mergeCell ref="B32:D32"/>
    <mergeCell ref="B33:D33"/>
    <mergeCell ref="A22:H22"/>
    <mergeCell ref="D23:H23"/>
    <mergeCell ref="B24:H24"/>
    <mergeCell ref="A25:H25"/>
    <mergeCell ref="B26:D26"/>
    <mergeCell ref="B27:D27"/>
    <mergeCell ref="B40:D40"/>
    <mergeCell ref="B41:D41"/>
    <mergeCell ref="B42:D42"/>
    <mergeCell ref="B180:H180"/>
    <mergeCell ref="B181:D181"/>
    <mergeCell ref="B182:H182"/>
    <mergeCell ref="B183:D183"/>
    <mergeCell ref="B184:D184"/>
    <mergeCell ref="D171:H171"/>
    <mergeCell ref="B172:G172"/>
    <mergeCell ref="B173:D173"/>
    <mergeCell ref="B174:D174"/>
    <mergeCell ref="B175:D175"/>
    <mergeCell ref="B176:D176"/>
    <mergeCell ref="A177:H177"/>
    <mergeCell ref="D178:H178"/>
    <mergeCell ref="B179:H179"/>
    <mergeCell ref="B46:D46"/>
    <mergeCell ref="B47:D47"/>
    <mergeCell ref="B48:D48"/>
    <mergeCell ref="B49:D49"/>
    <mergeCell ref="B50:D50"/>
    <mergeCell ref="B51:D51"/>
    <mergeCell ref="B43:D43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D14" sqref="D14"/>
    </sheetView>
  </sheetViews>
  <sheetFormatPr defaultRowHeight="15"/>
  <cols>
    <col min="3" max="3" width="50.42578125" customWidth="1"/>
    <col min="4" max="4" width="32.5703125" customWidth="1"/>
  </cols>
  <sheetData>
    <row r="1" spans="1:5" ht="17.25" customHeight="1">
      <c r="A1" s="268"/>
      <c r="B1" s="270"/>
      <c r="C1" s="581" t="s">
        <v>815</v>
      </c>
      <c r="D1" s="581"/>
    </row>
    <row r="2" spans="1:5" s="261" customFormat="1" ht="17.25" customHeight="1">
      <c r="A2" s="268"/>
      <c r="B2" s="270"/>
      <c r="C2" s="272"/>
      <c r="D2" s="272"/>
    </row>
    <row r="3" spans="1:5">
      <c r="A3" s="268"/>
      <c r="B3" s="270"/>
      <c r="C3" s="474" t="s">
        <v>809</v>
      </c>
      <c r="D3" s="474"/>
    </row>
    <row r="4" spans="1:5">
      <c r="A4" s="268"/>
      <c r="B4" s="270"/>
      <c r="C4" s="474" t="s">
        <v>810</v>
      </c>
      <c r="D4" s="474"/>
    </row>
    <row r="5" spans="1:5">
      <c r="A5" s="268"/>
      <c r="B5" s="270"/>
      <c r="C5" s="270"/>
      <c r="D5" s="269"/>
    </row>
    <row r="6" spans="1:5">
      <c r="A6" s="268"/>
      <c r="B6" s="268"/>
      <c r="C6" s="268"/>
      <c r="D6" s="268"/>
    </row>
    <row r="7" spans="1:5">
      <c r="A7" s="660" t="s">
        <v>812</v>
      </c>
      <c r="B7" s="661"/>
      <c r="C7" s="661"/>
      <c r="D7" s="662"/>
    </row>
    <row r="8" spans="1:5" ht="36.75" customHeight="1">
      <c r="A8" s="663"/>
      <c r="B8" s="664"/>
      <c r="C8" s="664"/>
      <c r="D8" s="665"/>
    </row>
    <row r="11" spans="1:5" ht="33.75" customHeight="1">
      <c r="A11" s="655" t="s">
        <v>11</v>
      </c>
      <c r="B11" s="655"/>
      <c r="C11" s="656" t="s">
        <v>813</v>
      </c>
      <c r="D11" s="657" t="s">
        <v>814</v>
      </c>
    </row>
    <row r="12" spans="1:5" ht="40.5">
      <c r="A12" s="266" t="s">
        <v>14</v>
      </c>
      <c r="B12" s="266" t="s">
        <v>30</v>
      </c>
      <c r="C12" s="656"/>
      <c r="D12" s="657"/>
    </row>
    <row r="13" spans="1:5">
      <c r="A13" s="658"/>
      <c r="B13" s="659"/>
      <c r="C13" s="267" t="s">
        <v>28</v>
      </c>
      <c r="D13" s="274">
        <f>D15</f>
        <v>32163.3</v>
      </c>
    </row>
    <row r="14" spans="1:5">
      <c r="A14" s="266"/>
      <c r="B14" s="263"/>
      <c r="C14" s="262" t="s">
        <v>4</v>
      </c>
      <c r="D14" s="274"/>
    </row>
    <row r="15" spans="1:5">
      <c r="A15" s="265">
        <v>1157</v>
      </c>
      <c r="B15" s="265"/>
      <c r="C15" s="264" t="s">
        <v>351</v>
      </c>
      <c r="D15" s="275">
        <f>+D16+D17</f>
        <v>32163.3</v>
      </c>
    </row>
    <row r="16" spans="1:5" ht="40.5">
      <c r="A16" s="273"/>
      <c r="B16" s="266" t="s">
        <v>309</v>
      </c>
      <c r="C16" s="262" t="s">
        <v>310</v>
      </c>
      <c r="D16" s="276">
        <v>13912.5</v>
      </c>
      <c r="E16" s="261"/>
    </row>
    <row r="17" spans="1:5" ht="27">
      <c r="A17" s="273"/>
      <c r="B17" s="266" t="s">
        <v>291</v>
      </c>
      <c r="C17" s="262" t="s">
        <v>292</v>
      </c>
      <c r="D17" s="276">
        <v>18250.8</v>
      </c>
      <c r="E17" s="271"/>
    </row>
  </sheetData>
  <mergeCells count="8">
    <mergeCell ref="A11:B11"/>
    <mergeCell ref="C11:C12"/>
    <mergeCell ref="D11:D12"/>
    <mergeCell ref="A13:B13"/>
    <mergeCell ref="C1:D1"/>
    <mergeCell ref="C3:D3"/>
    <mergeCell ref="C4:D4"/>
    <mergeCell ref="A7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N 1.</vt:lpstr>
      <vt:lpstr>N2.</vt:lpstr>
      <vt:lpstr>N3.</vt:lpstr>
      <vt:lpstr>N4.</vt:lpstr>
      <vt:lpstr>N5.</vt:lpstr>
      <vt:lpstr>N6.</vt:lpstr>
      <vt:lpstr>N7.</vt:lpstr>
      <vt:lpstr>N 8.</vt:lpstr>
      <vt:lpstr>N 9.</vt:lpstr>
      <vt:lpstr>N 10.</vt:lpstr>
      <vt:lpstr>N 11.</vt:lpstr>
      <vt:lpstr>N2.!Print_Area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https://mul2-minfin.gov.am/tasks/988335/oneclick?token=a6116e8a2e53325dcf9d355284dd91fa</cp:keywords>
  <cp:lastModifiedBy>Arpine Yolchyan</cp:lastModifiedBy>
  <cp:lastPrinted>2025-04-22T13:51:07Z</cp:lastPrinted>
  <dcterms:created xsi:type="dcterms:W3CDTF">2020-05-26T05:50:11Z</dcterms:created>
  <dcterms:modified xsi:type="dcterms:W3CDTF">2025-04-22T14:02:30Z</dcterms:modified>
</cp:coreProperties>
</file>