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rriS\Downloads\"/>
    </mc:Choice>
  </mc:AlternateContent>
  <bookViews>
    <workbookView xWindow="0" yWindow="0" windowWidth="14355" windowHeight="12000" activeTab="6"/>
  </bookViews>
  <sheets>
    <sheet name="1" sheetId="25" r:id="rId1"/>
    <sheet name="2" sheetId="15" r:id="rId2"/>
    <sheet name="3." sheetId="29" r:id="rId3"/>
    <sheet name="4." sheetId="28" r:id="rId4"/>
    <sheet name="5." sheetId="26" r:id="rId5"/>
    <sheet name="6" sheetId="27" r:id="rId6"/>
    <sheet name="7" sheetId="30" r:id="rId7"/>
  </sheets>
  <definedNames>
    <definedName name="_xlnm.Print_Area" localSheetId="2">'3.'!$A$1:$H$21</definedName>
    <definedName name="_xlnm.Print_Area" localSheetId="3">'4.'!$A$1:$F$26</definedName>
    <definedName name="_xlnm.Print_Area" localSheetId="4">'5.'!$A$1:$L$46</definedName>
    <definedName name="_xlnm.Print_Area" localSheetId="6">'7'!$A$1:$I$17</definedName>
  </definedNames>
  <calcPr calcId="162913"/>
</workbook>
</file>

<file path=xl/calcChain.xml><?xml version="1.0" encoding="utf-8"?>
<calcChain xmlns="http://schemas.openxmlformats.org/spreadsheetml/2006/main">
  <c r="J29" i="26" l="1"/>
  <c r="K29" i="26"/>
  <c r="L29" i="26"/>
  <c r="K34" i="27" l="1"/>
  <c r="L34" i="27"/>
  <c r="J34" i="27"/>
  <c r="K41" i="27"/>
  <c r="L41" i="27"/>
  <c r="J41" i="27"/>
  <c r="H20" i="25" l="1"/>
  <c r="I20" i="25"/>
  <c r="G20" i="25"/>
  <c r="H21" i="25"/>
  <c r="I21" i="25"/>
  <c r="G21" i="25"/>
  <c r="H69" i="15" l="1"/>
  <c r="I69" i="15"/>
  <c r="G69" i="15"/>
  <c r="I13" i="25"/>
  <c r="H13" i="25"/>
  <c r="G13" i="25"/>
  <c r="G23" i="25"/>
  <c r="I22" i="25"/>
  <c r="H22" i="25"/>
  <c r="I23" i="25"/>
  <c r="H23" i="25"/>
  <c r="G22" i="25"/>
  <c r="H87" i="15" l="1"/>
  <c r="I87" i="15"/>
  <c r="G87" i="15"/>
  <c r="H95" i="15"/>
  <c r="I95" i="15"/>
  <c r="G95" i="15"/>
  <c r="H11" i="29" l="1"/>
  <c r="G11" i="29"/>
  <c r="F11" i="29"/>
  <c r="H18" i="29"/>
  <c r="G18" i="29"/>
  <c r="F18" i="29"/>
  <c r="D14" i="29" l="1"/>
  <c r="D12" i="29" s="1"/>
  <c r="F15" i="29"/>
  <c r="D15" i="29" s="1"/>
  <c r="C15" i="29"/>
  <c r="E26" i="28" l="1"/>
  <c r="E25" i="28" s="1"/>
  <c r="E23" i="28" s="1"/>
  <c r="F26" i="28"/>
  <c r="F25" i="28" s="1"/>
  <c r="F23" i="28" s="1"/>
  <c r="D26" i="28"/>
  <c r="D25" i="28" s="1"/>
  <c r="D23" i="28" s="1"/>
  <c r="C26" i="28"/>
  <c r="C25" i="28"/>
  <c r="F16" i="29"/>
  <c r="E21" i="29"/>
  <c r="E20" i="29" s="1"/>
  <c r="E18" i="29" s="1"/>
  <c r="D18" i="29" s="1"/>
  <c r="H20" i="29"/>
  <c r="G20" i="29"/>
  <c r="F20" i="29"/>
  <c r="H16" i="29"/>
  <c r="G16" i="29"/>
  <c r="I17" i="30"/>
  <c r="I16" i="30" s="1"/>
  <c r="I15" i="30" s="1"/>
  <c r="I14" i="30" s="1"/>
  <c r="H68" i="15"/>
  <c r="H67" i="15" s="1"/>
  <c r="H66" i="15" s="1"/>
  <c r="H65" i="15" s="1"/>
  <c r="H63" i="15" s="1"/>
  <c r="H61" i="15" s="1"/>
  <c r="H59" i="15" s="1"/>
  <c r="H57" i="15" s="1"/>
  <c r="H55" i="15" s="1"/>
  <c r="H53" i="15" s="1"/>
  <c r="H51" i="15" s="1"/>
  <c r="I68" i="15"/>
  <c r="I67" i="15" s="1"/>
  <c r="I66" i="15" s="1"/>
  <c r="I65" i="15" s="1"/>
  <c r="I63" i="15" s="1"/>
  <c r="I61" i="15" s="1"/>
  <c r="I59" i="15" s="1"/>
  <c r="I57" i="15" s="1"/>
  <c r="I55" i="15" s="1"/>
  <c r="I53" i="15" s="1"/>
  <c r="I51" i="15" s="1"/>
  <c r="G68" i="15"/>
  <c r="D21" i="29" l="1"/>
  <c r="D20" i="29"/>
  <c r="L30" i="26"/>
  <c r="K30" i="26"/>
  <c r="E21" i="28"/>
  <c r="E19" i="28" s="1"/>
  <c r="F21" i="28"/>
  <c r="F19" i="28" s="1"/>
  <c r="D21" i="28"/>
  <c r="D19" i="28" s="1"/>
  <c r="G67" i="15"/>
  <c r="G66" i="15" s="1"/>
  <c r="G65" i="15" s="1"/>
  <c r="G63" i="15" s="1"/>
  <c r="G61" i="15" s="1"/>
  <c r="H18" i="25"/>
  <c r="H17" i="25" s="1"/>
  <c r="G18" i="25"/>
  <c r="G17" i="25" s="1"/>
  <c r="K28" i="27" l="1"/>
  <c r="K27" i="27" s="1"/>
  <c r="K28" i="26"/>
  <c r="L28" i="27"/>
  <c r="L27" i="27" s="1"/>
  <c r="L28" i="26"/>
  <c r="E16" i="29"/>
  <c r="G59" i="15"/>
  <c r="I18" i="25"/>
  <c r="I17" i="25" s="1"/>
  <c r="D16" i="29" l="1"/>
  <c r="D11" i="29" s="1"/>
  <c r="E11" i="29"/>
  <c r="G57" i="15"/>
  <c r="G55" i="15" s="1"/>
  <c r="G53" i="15" s="1"/>
  <c r="G51" i="15" s="1"/>
  <c r="J30" i="26"/>
  <c r="J28" i="27" l="1"/>
  <c r="J27" i="27" s="1"/>
  <c r="J28" i="26"/>
  <c r="G12" i="25"/>
  <c r="K33" i="27" l="1"/>
  <c r="K43" i="26"/>
  <c r="K42" i="26" s="1"/>
  <c r="L43" i="26"/>
  <c r="L42" i="26" s="1"/>
  <c r="J43" i="26"/>
  <c r="J42" i="26" s="1"/>
  <c r="H94" i="15" l="1"/>
  <c r="H93" i="15" s="1"/>
  <c r="H92" i="15" s="1"/>
  <c r="H90" i="15" s="1"/>
  <c r="H88" i="15" s="1"/>
  <c r="I94" i="15"/>
  <c r="I93" i="15" s="1"/>
  <c r="I92" i="15" s="1"/>
  <c r="I90" i="15" s="1"/>
  <c r="I88" i="15" s="1"/>
  <c r="G94" i="15"/>
  <c r="G93" i="15" s="1"/>
  <c r="G92" i="15" s="1"/>
  <c r="G90" i="15" s="1"/>
  <c r="G88" i="15" s="1"/>
  <c r="G11" i="25"/>
  <c r="L40" i="27"/>
  <c r="K40" i="27"/>
  <c r="K32" i="27" s="1"/>
  <c r="J40" i="27"/>
  <c r="I12" i="30" l="1"/>
  <c r="I11" i="30" s="1"/>
  <c r="I10" i="30" l="1"/>
  <c r="I9" i="30" s="1"/>
  <c r="H15" i="25" l="1"/>
  <c r="H14" i="25" s="1"/>
  <c r="I15" i="25"/>
  <c r="G15" i="25"/>
  <c r="G14" i="25" s="1"/>
  <c r="K23" i="27"/>
  <c r="K22" i="27" s="1"/>
  <c r="L23" i="27"/>
  <c r="L22" i="27" s="1"/>
  <c r="J23" i="27"/>
  <c r="J22" i="27" s="1"/>
  <c r="K24" i="26"/>
  <c r="K23" i="26" s="1"/>
  <c r="K22" i="26" s="1"/>
  <c r="L24" i="26"/>
  <c r="L23" i="26" s="1"/>
  <c r="L22" i="26" s="1"/>
  <c r="J24" i="26"/>
  <c r="J23" i="26" s="1"/>
  <c r="J22" i="26" s="1"/>
  <c r="E18" i="28"/>
  <c r="F18" i="28"/>
  <c r="D18" i="28"/>
  <c r="G12" i="29" l="1"/>
  <c r="H49" i="15" l="1"/>
  <c r="I49" i="15"/>
  <c r="G49" i="15"/>
  <c r="H12" i="29" l="1"/>
  <c r="F17" i="28" l="1"/>
  <c r="F15" i="28" s="1"/>
  <c r="E17" i="28"/>
  <c r="E15" i="28" s="1"/>
  <c r="D17" i="28"/>
  <c r="D15" i="28" s="1"/>
  <c r="D11" i="28" l="1"/>
  <c r="D10" i="28" s="1"/>
  <c r="D13" i="28"/>
  <c r="E11" i="28"/>
  <c r="E10" i="28" s="1"/>
  <c r="E13" i="28"/>
  <c r="F11" i="28"/>
  <c r="F10" i="28" s="1"/>
  <c r="F13" i="28"/>
  <c r="L33" i="27"/>
  <c r="L32" i="27" s="1"/>
  <c r="G10" i="25"/>
  <c r="J33" i="27"/>
  <c r="J32" i="27" s="1"/>
  <c r="H48" i="15"/>
  <c r="H47" i="15" s="1"/>
  <c r="H46" i="15" s="1"/>
  <c r="H44" i="15" s="1"/>
  <c r="H42" i="15" s="1"/>
  <c r="H40" i="15" s="1"/>
  <c r="I48" i="15"/>
  <c r="I47" i="15" s="1"/>
  <c r="I46" i="15" s="1"/>
  <c r="I44" i="15" s="1"/>
  <c r="I42" i="15" s="1"/>
  <c r="I40" i="15" s="1"/>
  <c r="G48" i="15"/>
  <c r="G47" i="15" s="1"/>
  <c r="G46" i="15" s="1"/>
  <c r="G44" i="15" s="1"/>
  <c r="G42" i="15" s="1"/>
  <c r="G40" i="15" s="1"/>
  <c r="G38" i="15" l="1"/>
  <c r="G36" i="15"/>
  <c r="G34" i="15" s="1"/>
  <c r="G32" i="15" s="1"/>
  <c r="H38" i="15"/>
  <c r="H36" i="15"/>
  <c r="H34" i="15" s="1"/>
  <c r="H32" i="15" s="1"/>
  <c r="I36" i="15" l="1"/>
  <c r="I34" i="15" s="1"/>
  <c r="I32" i="15" s="1"/>
  <c r="I38" i="15"/>
  <c r="E12" i="29"/>
  <c r="F12" i="29" l="1"/>
  <c r="I14" i="25" l="1"/>
  <c r="J17" i="27" l="1"/>
  <c r="K17" i="27"/>
  <c r="L17" i="27"/>
  <c r="J36" i="26"/>
  <c r="K36" i="26"/>
  <c r="L36" i="26"/>
  <c r="G31" i="15"/>
  <c r="G30" i="15" s="1"/>
  <c r="H31" i="15"/>
  <c r="H30" i="15" s="1"/>
  <c r="I31" i="15"/>
  <c r="I30" i="15" s="1"/>
  <c r="L17" i="26" l="1"/>
  <c r="L16" i="26" s="1"/>
  <c r="L15" i="26" s="1"/>
  <c r="K17" i="26"/>
  <c r="K16" i="26" s="1"/>
  <c r="K15" i="26" s="1"/>
  <c r="J17" i="26"/>
  <c r="J16" i="26" s="1"/>
  <c r="J15" i="26" s="1"/>
  <c r="I21" i="27"/>
  <c r="G19" i="27"/>
  <c r="F18" i="27"/>
  <c r="D17" i="27"/>
  <c r="E17" i="27"/>
  <c r="C16" i="27"/>
  <c r="J16" i="27"/>
  <c r="J15" i="27" s="1"/>
  <c r="J13" i="27" s="1"/>
  <c r="L16" i="27"/>
  <c r="L15" i="27" s="1"/>
  <c r="L13" i="27" s="1"/>
  <c r="K16" i="27"/>
  <c r="K15" i="27" s="1"/>
  <c r="K13" i="27" s="1"/>
  <c r="K35" i="26"/>
  <c r="K34" i="26" s="1"/>
  <c r="J35" i="26"/>
  <c r="J34" i="26" s="1"/>
  <c r="L35" i="26"/>
  <c r="G86" i="15"/>
  <c r="G85" i="15" s="1"/>
  <c r="G84" i="15" s="1"/>
  <c r="G82" i="15" s="1"/>
  <c r="G80" i="15" s="1"/>
  <c r="G29" i="15"/>
  <c r="G28" i="15" s="1"/>
  <c r="G27" i="15" s="1"/>
  <c r="G25" i="15" s="1"/>
  <c r="G23" i="15" s="1"/>
  <c r="H29" i="15"/>
  <c r="H28" i="15" s="1"/>
  <c r="H27" i="15" s="1"/>
  <c r="H25" i="15" s="1"/>
  <c r="H23" i="15" s="1"/>
  <c r="K14" i="26" l="1"/>
  <c r="J14" i="26"/>
  <c r="G78" i="15"/>
  <c r="G76" i="15" s="1"/>
  <c r="G74" i="15" s="1"/>
  <c r="G72" i="15" s="1"/>
  <c r="G70" i="15" s="1"/>
  <c r="L34" i="26"/>
  <c r="L14" i="26" s="1"/>
  <c r="H21" i="15"/>
  <c r="H17" i="15" s="1"/>
  <c r="H15" i="15" s="1"/>
  <c r="H13" i="15" s="1"/>
  <c r="H19" i="15"/>
  <c r="G19" i="15"/>
  <c r="G21" i="15"/>
  <c r="G17" i="15" s="1"/>
  <c r="G15" i="15" s="1"/>
  <c r="G13" i="15" s="1"/>
  <c r="I12" i="25"/>
  <c r="I11" i="25" s="1"/>
  <c r="I10" i="25" s="1"/>
  <c r="H12" i="25"/>
  <c r="H11" i="25" s="1"/>
  <c r="H10" i="25" s="1"/>
  <c r="G11" i="15" l="1"/>
  <c r="I29" i="15"/>
  <c r="I28" i="15" s="1"/>
  <c r="I27" i="15" s="1"/>
  <c r="I25" i="15" s="1"/>
  <c r="I23" i="15" l="1"/>
  <c r="I21" i="15" s="1"/>
  <c r="I17" i="15" s="1"/>
  <c r="I15" i="15" s="1"/>
  <c r="I13" i="15" s="1"/>
  <c r="I19" i="15" l="1"/>
  <c r="H86" i="15" l="1"/>
  <c r="H85" i="15" s="1"/>
  <c r="H84" i="15" s="1"/>
  <c r="H82" i="15" s="1"/>
  <c r="H80" i="15" s="1"/>
  <c r="I86" i="15"/>
  <c r="I85" i="15" s="1"/>
  <c r="I84" i="15" s="1"/>
  <c r="I82" i="15" s="1"/>
  <c r="I80" i="15" s="1"/>
  <c r="I78" i="15" l="1"/>
  <c r="I76" i="15" s="1"/>
  <c r="H78" i="15"/>
  <c r="H76" i="15" s="1"/>
  <c r="H74" i="15" l="1"/>
  <c r="H72" i="15" s="1"/>
  <c r="H70" i="15" s="1"/>
  <c r="H11" i="15" s="1"/>
  <c r="I74" i="15"/>
  <c r="I72" i="15" l="1"/>
  <c r="I70" i="15" s="1"/>
  <c r="I11" i="15" s="1"/>
</calcChain>
</file>

<file path=xl/sharedStrings.xml><?xml version="1.0" encoding="utf-8"?>
<sst xmlns="http://schemas.openxmlformats.org/spreadsheetml/2006/main" count="387" uniqueCount="226">
  <si>
    <t>Միջոցառում</t>
  </si>
  <si>
    <t>ԸՆԴԱՄԵՆԸ</t>
  </si>
  <si>
    <t>___________  ___-ի N _______     որոշման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</si>
  <si>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</si>
  <si>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</si>
  <si>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</si>
  <si>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</si>
  <si>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</si>
  <si>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</si>
  <si>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</si>
  <si>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</si>
  <si>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</si>
  <si>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</si>
  <si>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</t>
  </si>
  <si>
    <t xml:space="preserve"> այդ թվում`</t>
  </si>
  <si>
    <t xml:space="preserve"> Տարի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</si>
  <si>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հատկացումների գլխավոր կարգադրիչների անվանումները</t>
  </si>
  <si>
    <t>Հավելված N 1</t>
  </si>
  <si>
    <t xml:space="preserve"> Ծառայությունների մատուցում</t>
  </si>
  <si>
    <t xml:space="preserve"> Ծառայությունների մատուցում 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</si>
  <si>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</si>
  <si>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</si>
  <si>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</si>
  <si>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</si>
  <si>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</si>
  <si>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</si>
  <si>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</si>
  <si>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 xml:space="preserve"> 11001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</si>
  <si>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</si>
  <si>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</si>
  <si>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Ինն ամիս</t>
  </si>
  <si>
    <t xml:space="preserve"> 1139 </t>
  </si>
  <si>
    <t xml:space="preserve"> ՀՀ կառավարություն </t>
  </si>
  <si>
    <t xml:space="preserve"> ՈՉ ՖԻՆԱՆՍԱԿԱՆ ԱԿՏԻՎՆԵՐԻ ԳԾՈՎ ԾԱԽՍԵՐ</t>
  </si>
  <si>
    <t xml:space="preserve"> ՀԻՄՆԱԿԱՆ ՄԻՋՈՑՆԵՐ</t>
  </si>
  <si>
    <t>Ծրագիր</t>
  </si>
  <si>
    <t xml:space="preserve"> ՇԵՆՔԵՐ ԵՎ ՇԻՆՈՒԹՅՈՒՆՆԵՐ</t>
  </si>
  <si>
    <t>հազ․ դրամ</t>
  </si>
  <si>
    <t xml:space="preserve"> ՀՀ քաղաքաշինության կոմիտե</t>
  </si>
  <si>
    <t>ՀՀ քաղաքաշինության կոմիտե</t>
  </si>
  <si>
    <t xml:space="preserve"> 1103</t>
  </si>
  <si>
    <t xml:space="preserve"> Քաղաքաշինության և ճարտարապետության բնագավառում պետական քաղաքականության իրականացում և կանոնակարգում</t>
  </si>
  <si>
    <t>Ավարտվող շինարարական օբյեկտների ավարտական ակտերի և շահագործման թույլտվություններ ստանալու համար տեղական տուրքի վճարների ապահովում</t>
  </si>
  <si>
    <t xml:space="preserve"> 06</t>
  </si>
  <si>
    <t xml:space="preserve"> ԲՆԱԿԱՐԱՆԱՅԻՆ ՇԻՆԱՐԱՐՈՒԹՅՈՒՆ ԵՎ ԿՈՄՈՒՆԱԼ ԾԱՌԱՅՈՒԹՅՈՒՆՆԵՐ</t>
  </si>
  <si>
    <t xml:space="preserve"> Բնակարանային շինարարության և կոմունալ ծառայություններ  (այլ դասերին չպատկանող)</t>
  </si>
  <si>
    <t xml:space="preserve"> ԸՆԹԱՑԻԿ ԾԱԽՍԵՐ</t>
  </si>
  <si>
    <t xml:space="preserve"> ԱՅԼ  ԾԱԽՍԵՐ</t>
  </si>
  <si>
    <t xml:space="preserve"> Հարկեր, պարտադիր վճարներ և տույժեր, որոնք կառավարման տարբեր մակարդակների կողմից կիրառվում են միմյանց նկատմամբ</t>
  </si>
  <si>
    <t>-պարտադիր վճարներ</t>
  </si>
  <si>
    <t xml:space="preserve"> 1103 </t>
  </si>
  <si>
    <t xml:space="preserve"> Քաղաքաշինության և ճարտարապետության բնագավառում պետական քաղաքականության իրականացում և կանոնակարգում </t>
  </si>
  <si>
    <t xml:space="preserve"> ՀՀ քաղաքաշինության կոմիտե </t>
  </si>
  <si>
    <t xml:space="preserve"> Ավարտվող շինարարական օբյեկտների ավարտական ակտերի և շահագործման թույլտվություններ, հատ </t>
  </si>
  <si>
    <t>ՀՀ քաղաքաշինության կոմիտեի պատվիրատվությամբ իրականացվող ավարտվող շինարարական օբյեկտների  շահագործման թույլտվությունը և ավարտական ակտը  ստանալու համար տեղական տուրքի վճարների ապահովում</t>
  </si>
  <si>
    <t>ՀՀ քաղաքաշինության կոմիտեի պատվիրատվությամբ իրականացվող ավարտվող շիրնարարական օբյեկտների  շահագործման թույլտվությունը և ավարտական ակտը  ստանալու համար տեղական տուրքի վճարների ապահովում</t>
  </si>
  <si>
    <t xml:space="preserve">ՀՀ կառավարության 2025թվականի </t>
  </si>
  <si>
    <t xml:space="preserve">հազար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</si>
  <si>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</si>
  <si>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</si>
  <si>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</si>
  <si>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</si>
  <si>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կիսամյակ</t>
  </si>
  <si>
    <t xml:space="preserve"> Ինն ամիս</t>
  </si>
  <si>
    <t>1103</t>
  </si>
  <si>
    <t>Քաղաքաշինության և ճարտարապետության բնագավառում պետական քաղաքականության իրականացում և կանոնակարգում</t>
  </si>
  <si>
    <t>Քաղաքաշինության և ճարտարապետության բնագավառում պետական քաղաքականության մշակմանն աջակցություն և իրականացման ապահովում</t>
  </si>
  <si>
    <t>Քաղաքաշինության գործունեության կանոնակարգում, քաղաքաշինական տեղեկատվական համակարգի ձևավորում և քաղաքաշինության բնագավառում պետական ծրագրերի իրականացման ապահովում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</si>
  <si>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</si>
  <si>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</si>
  <si>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</si>
  <si>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</si>
  <si>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</si>
  <si>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</si>
  <si>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</si>
  <si>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</si>
  <si>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1103 - 11010</t>
  </si>
  <si>
    <t xml:space="preserve">ՀՀ կառավարության 2025 թվականի </t>
  </si>
  <si>
    <t>հազար դրամներով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</si>
  <si>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</si>
  <si>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</si>
  <si>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</si>
  <si>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</si>
  <si>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</si>
  <si>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>Ցուցանիշների փոփոխությունը(ավելացումները նշված են դրական նշանով,իսկ նվազեցումները՝ փակագծերում)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</si>
  <si>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</si>
  <si>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</si>
  <si>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</si>
  <si>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</si>
  <si>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</si>
  <si>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</si>
  <si>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</si>
  <si>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</si>
  <si>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 xml:space="preserve"> Միջոցառումն իրականացնողի անվանումը` ՀՀ քաղաքաշինության կոմիտե </t>
  </si>
  <si>
    <t xml:space="preserve"> 1139 - 11001 </t>
  </si>
  <si>
    <t xml:space="preserve"> Ծառայությունը մատուցողի անվանումը` ՀՀ կառավարություն 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</si>
  <si>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</si>
  <si>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</si>
  <si>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</si>
  <si>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</si>
  <si>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>Հավելված N2</t>
  </si>
  <si>
    <t xml:space="preserve"> - Շենքերի և շինությունների կապիտալ վերանորոգում</t>
  </si>
  <si>
    <t>Հավելված № 4</t>
  </si>
  <si>
    <t xml:space="preserve">ՀՀ կառավարության  2025 թվականի </t>
  </si>
  <si>
    <t>______________ ի    ___Ն որոշման</t>
  </si>
  <si>
    <t>հազար դրամ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</si>
  <si>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</si>
  <si>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</si>
  <si>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</si>
  <si>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>այդ թվում`</t>
  </si>
  <si>
    <t>ՀՀ կառավարության 2025 թվականի ----------</t>
  </si>
  <si>
    <t>№ ---------- որոշման</t>
  </si>
  <si>
    <t>Ծրագրային դասիչը</t>
  </si>
  <si>
    <t>Բյուջետային գլխավոր կարգադրիչների,  ծրագրերի և միջոցառումների  և ուղղությունների անվանումները</t>
  </si>
  <si>
    <t>Ընդամենը</t>
  </si>
  <si>
    <t>Ցուցանիշների փոփոխությունը (ավելացումները նշված են դրական նշանով, իսկ նվազեցումները՝ փակագծերում)</t>
  </si>
  <si>
    <t>այդ թվում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</si>
  <si>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</si>
  <si>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</si>
  <si>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</si>
  <si>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</si>
  <si>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Հավելված  №  3</t>
  </si>
  <si>
    <t>Հավելված N 5</t>
  </si>
  <si>
    <t>Հավելված N6</t>
  </si>
  <si>
    <t>Ցուցանիշների փոփոխությունը (նվազեցումները  նշված են  փակագծերում)</t>
  </si>
  <si>
    <t>ՀՀ  առողջապահության  նախարարություն</t>
  </si>
  <si>
    <t>1126</t>
  </si>
  <si>
    <t>Առողջապահության ոլորտում պետական քաղաքականության մշակում, ծրագրերի համակարգում և մոնիտորինգ</t>
  </si>
  <si>
    <t>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</si>
  <si>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>Առողջապահության ոլորտում իրականացվող ծրագրերի ազդեցության և արդյունավետության բարելավում</t>
  </si>
  <si>
    <t>1126 - 31003</t>
  </si>
  <si>
    <t>Առողջապահական կազմակերպությունների կառուցում, վերակառուցում</t>
  </si>
  <si>
    <t>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</t>
  </si>
  <si>
    <t>Պետական մարմինների կողմից օգտագործվող ոչ ֆինանսական ակտիվների հետ գործառնություններ</t>
  </si>
  <si>
    <t>07</t>
  </si>
  <si>
    <t>ԱՌՈՂՋԱՊԱՀՈՒԹՅՈՒՆ</t>
  </si>
  <si>
    <t>այդ թվում՝</t>
  </si>
  <si>
    <t>06</t>
  </si>
  <si>
    <t>Առողջապահություն (այլ դասերին չպատկանող)</t>
  </si>
  <si>
    <t>02</t>
  </si>
  <si>
    <t xml:space="preserve"> Առողջապահություն (այլ դասերին չպատկանող)</t>
  </si>
  <si>
    <t>ՀՀ առողջապահության նախարարություն</t>
  </si>
  <si>
    <t>31003</t>
  </si>
  <si>
    <t>այդ թվում ըստ կատարողների</t>
  </si>
  <si>
    <t>ՀՀ ԱՌՈՂՋԱՊԱՀՈՒԹՅԱՆ ՆԱԽԱՐԱՐՈՒԹՅՈՒՆ</t>
  </si>
  <si>
    <t xml:space="preserve"> 1126</t>
  </si>
  <si>
    <t xml:space="preserve"> 31003</t>
  </si>
  <si>
    <t xml:space="preserve"> Առողջապահական կազմակերպությունների կառուցում, վերակառուցում</t>
  </si>
  <si>
    <t>ՀՀ Արարատի մարզ</t>
  </si>
  <si>
    <t>այդ թվում՝ ըստ կատարողների</t>
  </si>
  <si>
    <t xml:space="preserve"> այդ թվում`ըստ ուղղությունների</t>
  </si>
  <si>
    <t xml:space="preserve"> ՀՀ  առողջապահության  նախարարություն </t>
  </si>
  <si>
    <t xml:space="preserve"> 1126 </t>
  </si>
  <si>
    <t xml:space="preserve"> Առողջապահության ոլորտում պետական քաղաքականության մշակում, ծրագրերի համակարգում և մոնիտորինգ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</si>
  <si>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</si>
  <si>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Բժշկական կազմակերպություններ </t>
  </si>
  <si>
    <t xml:space="preserve"> 1126 - 31003 </t>
  </si>
  <si>
    <t xml:space="preserve"> 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 </t>
  </si>
  <si>
    <t>ՀՀ Արարատի մարզի «Վեդու բժշկական կենտրոն» ՓԲԸ</t>
  </si>
  <si>
    <t xml:space="preserve">Առողջապահական կազմակերպությունների 
կառուցում, վերակառուցում </t>
  </si>
  <si>
    <t xml:space="preserve"> ՀՀ կառավարության 2024 թվականի                                                                                     </t>
  </si>
  <si>
    <t xml:space="preserve">   __________ «____» -ի</t>
  </si>
  <si>
    <t>N_____  -Ն որոշման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</si>
  <si>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</si>
  <si>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</si>
  <si>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</si>
  <si>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</si>
  <si>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</si>
  <si>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</si>
  <si>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(հազար դրամով)</t>
  </si>
  <si>
    <t xml:space="preserve"> </t>
  </si>
  <si>
    <t xml:space="preserve"> ՄԱՍ II.  ԱՇԽԱՏԱՆՔՆԵՐ</t>
  </si>
  <si>
    <t xml:space="preserve"> ԲՄ</t>
  </si>
  <si>
    <t xml:space="preserve"> դրամ</t>
  </si>
  <si>
    <t>Բաժին 07</t>
  </si>
  <si>
    <t>Խումբ 06</t>
  </si>
  <si>
    <t xml:space="preserve">Դաս 02   </t>
  </si>
  <si>
    <t>1126  31003</t>
  </si>
  <si>
    <t>Հավելված № 7</t>
  </si>
  <si>
    <t xml:space="preserve"> 45451700-2</t>
  </si>
  <si>
    <t xml:space="preserve">  վերակառուցման աշխատանքներ</t>
  </si>
  <si>
    <t>ՀՀ ԿՐԹՈՒԹՅԱՆ, ԳԻՏՈՒԹՅԱՆ, ՄՇԱԿՈՒՅԹԻ ԵՎ ՍՊՈՐՏԻ ՆԱԽԱՐԱՐՈՒԹՅՈՒՆ</t>
  </si>
  <si>
    <t>1236</t>
  </si>
  <si>
    <t>Հանրակրթական և նախադպրոցական հաստատությունների հիմնում, կառուցում, բարելավում</t>
  </si>
  <si>
    <t>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</si>
  <si>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Կրթական միջավայրի բարելավում</t>
  </si>
  <si>
    <t>1236 - 32003</t>
  </si>
  <si>
    <t>Հանրակրթական դպրոցների նոր շենքերի կառուցում</t>
  </si>
  <si>
    <t>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</si>
  <si>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>Այլ պետական կազմակերպությունների կողմից օգտագործվող ոչ ֆինանսական ակտիվների հետ գործառնություններ</t>
  </si>
  <si>
    <t xml:space="preserve"> ԿՐԹՈՒԹՅՈՒՆ</t>
  </si>
  <si>
    <t xml:space="preserve"> Միջնակարգ ընդհանուր կրթություն</t>
  </si>
  <si>
    <t xml:space="preserve"> Հիմնական ընդհանուր կրթություն</t>
  </si>
  <si>
    <t>01</t>
  </si>
  <si>
    <t>ՀՀ կրթության, գիտության, մշակույթի և սպորտի նախարարություն</t>
  </si>
  <si>
    <t xml:space="preserve"> Հանրակրթական և նախադպրոցական հաստատությունների հիմնում, կառուցում, բարելավում</t>
  </si>
  <si>
    <t xml:space="preserve"> Հանրակրթական դպրոցների նոր շենքերի կառուցում</t>
  </si>
  <si>
    <t xml:space="preserve">այդ թվում՝ բյուջետային ծախսերի տնտեսագիտական դասակարգման հոդվածներ
</t>
  </si>
  <si>
    <t>ՈՉ ՖԻՆԱՆՍԱԿԱՆ ԱԿՏԻՎՆԵՐԻ ԳԾՈՎ ԾԱԽՍԵՐ</t>
  </si>
  <si>
    <t>ՀԻՄՆԱԿԱՆ ՄԻՋՈՑՆԵՐ</t>
  </si>
  <si>
    <t>ՇԵՆՔԵՐ ԵՎ ՇԻՆՈՒԹՅՈՒՆՆԵՐ</t>
  </si>
  <si>
    <t xml:space="preserve"> - Շենքերի և շինությունների շինարարություն</t>
  </si>
  <si>
    <t>09</t>
  </si>
  <si>
    <t>ք.Կապանի թիվ 10 միջնակարգ դպրոց</t>
  </si>
  <si>
    <t>ՀՀ Սյունիքի մարզ</t>
  </si>
  <si>
    <t>այդ  թվում՝</t>
  </si>
  <si>
    <t xml:space="preserve"> այդ թվում՝ ըստ ուղղությունների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</si>
  <si>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</si>
  <si>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</si>
  <si>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 Ակտիվն օգտագործող կազմակերպությունների անվանումները` Հանրակրթական դպրոցներ </t>
  </si>
  <si>
    <t>Բաժին N 09</t>
  </si>
  <si>
    <t>Խումբ N 02</t>
  </si>
  <si>
    <t>Դաս N 01</t>
  </si>
  <si>
    <t>1236-32003</t>
  </si>
  <si>
    <t xml:space="preserve"> 45221142-7</t>
  </si>
  <si>
    <t xml:space="preserve">  ընդհանուր շինարարական աշխատանքներ</t>
  </si>
  <si>
    <t xml:space="preserve"> Պահուստային միջոցներ</t>
  </si>
  <si>
    <t>ՀԱՅԱՍՏԱՆԻ ՀԱՆՐԱՊԵՏՈՒԹՅԱՆ 2025 ԹՎԱԿԱՆԻ ՊԵՏԱԿԱՆ ԲՅՈՒՋԵԻ ՄԱՍԻՆ ՕՐԵՆՔԻ N 1 ՀԱՎԵԼՎԱԾԻ N 3 ԱՂՅՈՒՍԱԿՈՒՄ ԿԱՏԱՐՎՈՂ  ՓՈՓՈԽՈՒԹՅՈՒՆՆԵՐԸ</t>
  </si>
  <si>
    <t>ՀԱՅԱՍՏԱՆԻ ՀԱՆՐԱՊԵՏՈՒԹՅԱՆ ԿԱՌԱՎԱՐՈՒԹՅԱՆ 2024 ԹՎԱԿԱՆԻ ԴԵԿՏԵՄԲԵՐԻ 27-Ի N 2060-Ն ՈՐՈՇՄԱՆ N5 ՀԱՎԵԼՎԱԾԻ N2 ԱՂՅՈՒՍԱԿՈՒՄ ԿԱՏԱՐՎՈՂ ՓՈՓՈԽՈՒԹՅՈՒՆՆԵՐԸ</t>
  </si>
  <si>
    <t>ՀԱՅԱՍՏԱՆԻ ՀԱՆՐԱՊԵՏՈՒԹՅԱՆ ԿԱՌԱՎԱՐՈՒԹՅԱՆ 2024 ԹՎԱԿԱՆԻ ԴԵԿՏԵՄԲԵՐԻ 27-Ի N 2060-Ն ՈՐՈՇՄԱՆ N 3  և N 4 ՀԱՎԵԼՎԱԾՆԵՐՈՒՄ ԿԱՏԱՐՎՈՂ ՓՈՓՈԽՈՒԹՅՈՒՆՆԵՐԸ ԵՎ ԼՐԱՑՈՒՄԸ</t>
  </si>
  <si>
    <t xml:space="preserve">«ՀԱՅԱՍՏԱՆԻ ՀԱՆՐԱՊԵՏՈՒԹՅԱՆ 2025 ԹՎԱԿԱՆԻ ՊԵՏԱԿԱՆ ԲՅՈՒՋԵԻ ՄԱՍԻՆ» ՀՀ ՕՐԵՆՔԻ N 1 ՀԱՎԵԼՎԱԾԻ  N 2 ԱՂՅՈՒՍԱԿՈՒՄ  ԿԱՏԱՐՎՈՂ ՎԵՐԱԲԱՇԽՈՒՄԸ ԵՎ ՀԱՅԱՍՏԱՆԻ ՀԱՆՐԱՊԵՏՈՒԹՅԱՆ ԿԱՌԱՎԱՐՈՒԹՅԱՆ 2024 ԹՎԱԿԱՆԻ ԴԵԿՏԵՄԲԵՐԻ 27-Ի N 2060-Ն ՈՐՈՇՄԱՆ N 5 ՀԱՎԵԼՎԱԾԻ N1 ԱՂՅՈՒՍԱԿՈՒՄ  ԿԱՏԱՐՎՈՂ ՓՈՓՈԽՈՒԹՅՈՒՆԵՐԸ ԵՎ ԼՐԱՑՈՒՄԸ </t>
  </si>
  <si>
    <t>ՀԱՅԱՍՏԱՆԻ ՀԱՆՐԱՊԵՏՈՒԹՅԱՆ ԿԱՌԱՎԱՐՈՒԹՅԱՆ 2024 ԹՎԱԿԱՆԻ ԴԵԿՏԵՄԲԵՐԻ 27-Ի ԹԻՎ 2060-Ն ՈՐՈՇՄԱՆ N 9 ՀԱՎԵԼՎԱԾՈՒՄ ԿԱՏԱՐՎՈՂ ՓՈՓՈԽՈՒԹՅՈՒՆՆԵՐԸ ԵՎ ԼՐԱՑՈՒՄԸ</t>
  </si>
  <si>
    <t>ՀԱՅԱՍՏԱՆԻ ՀԱՆՐԱՊԵՏՈՒԹՅԱՆ ԿԱՌԱՎԱՐՈՒԹՅԱՆ 2024 ԹՎԱԿԱՆԻ ԴԵԿՏԵՄԲԵՐԻ 27-Ի ԹԻՎ 2060-Ն ՈՐՈՇՄԱՆ N 9.1 ՀԱՎԵԼՎԱԾՈՒՄ ԿԱՏԱՐՎՈՂ ՓՈՓՈԽՈՒԹՅՈՒՆՆԵՐԸ ԵՎ ԼՐԱՑՈՒՄԸ</t>
  </si>
  <si>
    <t>ՀԱՅԱՍՏԱՆԻ ՀԱՆՐԱՊԵՏՈՒԹՅԱՆ ԿԱՌԱՎԱՐՈՒԹՅԱՆ 2024 ԹՎԱԿԱՆԻ ԴԵԿՏԵՄԲԵՐԻ 27-Ի  № 2060-Ն ՈՐՈՇՄԱՆ № 10 ՀԱՎԵԼՎԱԾՈՒՄ ԿԱՏԱՐՎՈՂ ՓՈՓՈԽՈՒԹՅՈՒՆՆԵՐԸ</t>
  </si>
  <si>
    <t>1103-11010</t>
  </si>
  <si>
    <t xml:space="preserve"> Հանրակրթական և նախադպրոցական հաստատությունների հիմնում, կառուցում, բարելավում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</si>
</sst>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\ _ _-;\-* #,##0.00\ _ _-;_-* &quot;-&quot;??\ _ _-;_-@_-"/>
    <numFmt numFmtId="165" formatCode="_(* #,##0.0_);_(* \(#,##0.0\);_(* &quot;-&quot;??_);_(@_)"/>
    <numFmt numFmtId="166" formatCode="##,##0.0;\(##,##0.0\);\-"/>
    <numFmt numFmtId="167" formatCode="_-* #,##0.00_р_._-;\-* #,##0.00_р_._-;_-* &quot;-&quot;??_р_._-;_-@_-"/>
    <numFmt numFmtId="168" formatCode="#,##0.0"/>
    <numFmt numFmtId="169" formatCode="#,##0.0;\ \(#,##0.0\)"/>
    <numFmt numFmtId="170" formatCode="_(* #,##0.0_);_(* \(#,##0.0\);_(* &quot;-&quot;?_);_(@_)"/>
    <numFmt numFmtId="171" formatCode="#,##0.0_);\(#,##0.0\)"/>
    <numFmt numFmtId="172" formatCode="0_);\(0\)"/>
    <numFmt numFmtId="173" formatCode="_-* #,##0.0\ _р_._-;\-* #,##0.0\ _р_._-;_-* &quot;-&quot;?\ _р_._-;_-@_-"/>
  </numFmts>
  <fonts count="35">
    <font>
      <sz val="10"/>
      <color rgb="FF000000"/>
      <name val="Times New Roman"/>
      <charset val="204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sz val="10"/>
      <color rgb="FF000000"/>
      <name val="Arial Armenian"/>
      <family val="2"/>
    </font>
    <font>
      <sz val="10"/>
      <color theme="1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0"/>
      <name val="Arial"/>
      <family val="2"/>
      <charset val="204"/>
    </font>
    <font>
      <sz val="10"/>
      <name val="Arial Unicode"/>
      <family val="2"/>
    </font>
    <font>
      <sz val="10"/>
      <color rgb="FF000000"/>
      <name val="Times New Roman"/>
      <family val="1"/>
      <charset val="204"/>
    </font>
    <font>
      <b/>
      <sz val="8"/>
      <name val="GHEA Grapalat"/>
      <family val="2"/>
    </font>
    <font>
      <sz val="10"/>
      <color theme="1"/>
      <name val="Calibri"/>
      <family val="2"/>
      <charset val="1"/>
      <scheme val="minor"/>
    </font>
    <font>
      <sz val="10"/>
      <color indexed="8"/>
      <name val="GHEA Grapalat"/>
      <family val="3"/>
    </font>
    <font>
      <b/>
      <sz val="10"/>
      <color theme="1"/>
      <name val="GHEA Grapalat"/>
      <family val="3"/>
    </font>
    <font>
      <i/>
      <sz val="10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b/>
      <sz val="10"/>
      <name val="GHEA Grapalat"/>
      <family val="3"/>
    </font>
    <font>
      <b/>
      <sz val="10"/>
      <color indexed="8"/>
      <name val="GHEA Grapalat"/>
      <family val="3"/>
    </font>
    <font>
      <b/>
      <u/>
      <sz val="10"/>
      <name val="GHEA Grapalat"/>
      <family val="3"/>
    </font>
    <font>
      <sz val="9"/>
      <name val="GHEA Grapalat"/>
      <family val="3"/>
    </font>
    <font>
      <b/>
      <sz val="9"/>
      <name val="GHEA Grapalat"/>
      <family val="3"/>
    </font>
    <font>
      <b/>
      <i/>
      <sz val="10"/>
      <name val="GHEA Grapalat"/>
      <family val="3"/>
    </font>
    <font>
      <sz val="10"/>
      <color indexed="8"/>
      <name val="MS Sans Serif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Calibri"/>
      <family val="2"/>
      <charset val="1"/>
      <scheme val="minor"/>
    </font>
    <font>
      <i/>
      <sz val="10"/>
      <name val="Calibri"/>
      <family val="2"/>
      <charset val="1"/>
      <scheme val="minor"/>
    </font>
    <font>
      <sz val="10"/>
      <color rgb="FFFF000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/>
      <top style="thin">
        <color indexed="64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9">
    <xf numFmtId="0" fontId="0" fillId="0" borderId="0"/>
    <xf numFmtId="0" fontId="5" fillId="0" borderId="0"/>
    <xf numFmtId="43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166" fontId="13" fillId="0" borderId="0" applyFill="0" applyBorder="0" applyProtection="0">
      <alignment horizontal="right" vertical="top"/>
    </xf>
    <xf numFmtId="0" fontId="6" fillId="0" borderId="0"/>
    <xf numFmtId="0" fontId="4" fillId="0" borderId="0"/>
    <xf numFmtId="167" fontId="14" fillId="0" borderId="0" applyFont="0" applyFill="0" applyBorder="0" applyAlignment="0" applyProtection="0"/>
    <xf numFmtId="0" fontId="14" fillId="0" borderId="0"/>
    <xf numFmtId="0" fontId="13" fillId="0" borderId="0">
      <alignment horizontal="left" vertical="top" wrapText="1"/>
    </xf>
    <xf numFmtId="0" fontId="6" fillId="0" borderId="0"/>
    <xf numFmtId="0" fontId="15" fillId="0" borderId="0"/>
    <xf numFmtId="0" fontId="6" fillId="0" borderId="0"/>
    <xf numFmtId="0" fontId="16" fillId="0" borderId="0"/>
    <xf numFmtId="43" fontId="5" fillId="0" borderId="0" applyFont="0" applyFill="0" applyBorder="0" applyAlignment="0" applyProtection="0"/>
    <xf numFmtId="0" fontId="5" fillId="0" borderId="0"/>
    <xf numFmtId="0" fontId="3" fillId="0" borderId="0"/>
    <xf numFmtId="0" fontId="6" fillId="0" borderId="0"/>
    <xf numFmtId="164" fontId="6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6" fontId="17" fillId="0" borderId="0" applyFill="0" applyBorder="0" applyProtection="0">
      <alignment horizontal="right" vertical="top"/>
    </xf>
    <xf numFmtId="0" fontId="6" fillId="0" borderId="0"/>
    <xf numFmtId="0" fontId="6" fillId="0" borderId="0"/>
    <xf numFmtId="0" fontId="1" fillId="0" borderId="0"/>
    <xf numFmtId="43" fontId="5" fillId="0" borderId="0" applyFont="0" applyFill="0" applyBorder="0" applyAlignment="0" applyProtection="0"/>
    <xf numFmtId="0" fontId="30" fillId="0" borderId="0"/>
    <xf numFmtId="0" fontId="31" fillId="0" borderId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374">
    <xf numFmtId="0" fontId="0" fillId="0" borderId="0" xfId="0" applyFill="1" applyBorder="1" applyAlignment="1">
      <alignment horizontal="left" vertical="top"/>
    </xf>
    <xf numFmtId="0" fontId="11" fillId="0" borderId="0" xfId="0" applyFont="1"/>
    <xf numFmtId="0" fontId="10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0" fontId="9" fillId="0" borderId="0" xfId="0" applyFont="1" applyFill="1" applyBorder="1" applyAlignment="1">
      <alignment horizontal="left" vertical="top"/>
    </xf>
    <xf numFmtId="0" fontId="11" fillId="0" borderId="0" xfId="0" applyFont="1" applyFill="1" applyAlignment="1">
      <alignment horizontal="left" vertical="top" wrapText="1"/>
    </xf>
    <xf numFmtId="0" fontId="11" fillId="2" borderId="0" xfId="0" applyFont="1" applyFill="1"/>
    <xf numFmtId="0" fontId="11" fillId="0" borderId="0" xfId="0" applyFont="1" applyFill="1" applyAlignment="1">
      <alignment horizontal="right"/>
    </xf>
    <xf numFmtId="165" fontId="7" fillId="0" borderId="0" xfId="3" applyNumberFormat="1" applyFont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0" fontId="20" fillId="0" borderId="0" xfId="0" applyFont="1" applyFill="1" applyAlignment="1">
      <alignment wrapText="1"/>
    </xf>
    <xf numFmtId="0" fontId="23" fillId="0" borderId="0" xfId="0" applyFont="1" applyAlignment="1">
      <alignment horizontal="left" vertical="top" wrapText="1"/>
    </xf>
    <xf numFmtId="0" fontId="22" fillId="0" borderId="27" xfId="0" applyFont="1" applyBorder="1" applyAlignment="1">
      <alignment vertical="center" wrapText="1"/>
    </xf>
    <xf numFmtId="166" fontId="22" fillId="0" borderId="28" xfId="29" applyNumberFormat="1" applyFont="1" applyBorder="1" applyAlignment="1">
      <alignment horizontal="right" vertical="top"/>
    </xf>
    <xf numFmtId="0" fontId="9" fillId="0" borderId="0" xfId="0" applyFont="1" applyAlignment="1">
      <alignment horizontal="left" vertical="top" wrapText="1"/>
    </xf>
    <xf numFmtId="0" fontId="23" fillId="0" borderId="28" xfId="0" applyFont="1" applyBorder="1" applyAlignment="1">
      <alignment horizontal="left" vertical="top" wrapText="1"/>
    </xf>
    <xf numFmtId="0" fontId="24" fillId="0" borderId="28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left" vertical="center" wrapText="1"/>
    </xf>
    <xf numFmtId="0" fontId="24" fillId="0" borderId="28" xfId="0" applyFont="1" applyBorder="1" applyAlignment="1">
      <alignment horizontal="left" vertical="center" wrapText="1"/>
    </xf>
    <xf numFmtId="0" fontId="7" fillId="0" borderId="28" xfId="0" applyFont="1" applyBorder="1" applyAlignment="1">
      <alignment horizontal="center" vertical="center" wrapText="1"/>
    </xf>
    <xf numFmtId="166" fontId="23" fillId="0" borderId="28" xfId="11" applyNumberFormat="1" applyFont="1" applyBorder="1" applyAlignment="1">
      <alignment horizontal="right" vertical="top"/>
    </xf>
    <xf numFmtId="0" fontId="22" fillId="0" borderId="28" xfId="0" applyFont="1" applyBorder="1" applyAlignment="1">
      <alignment horizontal="center" vertical="top" wrapText="1"/>
    </xf>
    <xf numFmtId="0" fontId="23" fillId="0" borderId="28" xfId="0" applyFont="1" applyBorder="1" applyAlignment="1">
      <alignment horizontal="center" vertical="top" wrapText="1"/>
    </xf>
    <xf numFmtId="165" fontId="7" fillId="0" borderId="0" xfId="5" applyNumberFormat="1" applyFont="1" applyAlignment="1">
      <alignment horizontal="right" vertical="center"/>
    </xf>
    <xf numFmtId="165" fontId="11" fillId="0" borderId="0" xfId="0" applyNumberFormat="1" applyFont="1" applyFill="1" applyAlignment="1">
      <alignment horizontal="right"/>
    </xf>
    <xf numFmtId="0" fontId="20" fillId="2" borderId="0" xfId="0" applyFont="1" applyFill="1" applyAlignment="1">
      <alignment horizontal="center" wrapText="1"/>
    </xf>
    <xf numFmtId="0" fontId="11" fillId="0" borderId="0" xfId="0" applyFont="1" applyAlignment="1">
      <alignment horizontal="right"/>
    </xf>
    <xf numFmtId="0" fontId="21" fillId="0" borderId="0" xfId="0" applyFont="1" applyAlignment="1">
      <alignment horizontal="right" vertical="center"/>
    </xf>
    <xf numFmtId="0" fontId="7" fillId="0" borderId="0" xfId="0" applyFont="1" applyAlignment="1">
      <alignment horizontal="left" vertical="top" wrapText="1"/>
    </xf>
    <xf numFmtId="166" fontId="24" fillId="0" borderId="0" xfId="29" applyNumberFormat="1" applyFont="1" applyAlignment="1">
      <alignment horizontal="right" vertical="top"/>
    </xf>
    <xf numFmtId="0" fontId="24" fillId="0" borderId="0" xfId="0" applyFont="1" applyAlignment="1">
      <alignment horizontal="left" vertical="top" wrapText="1"/>
    </xf>
    <xf numFmtId="0" fontId="7" fillId="0" borderId="0" xfId="0" applyFont="1" applyAlignment="1">
      <alignment horizontal="right" vertical="top" wrapText="1"/>
    </xf>
    <xf numFmtId="0" fontId="11" fillId="2" borderId="0" xfId="0" applyFont="1" applyFill="1" applyBorder="1" applyAlignment="1">
      <alignment horizontal="left" vertical="top"/>
    </xf>
    <xf numFmtId="0" fontId="11" fillId="0" borderId="6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9" fillId="2" borderId="6" xfId="0" applyFont="1" applyFill="1" applyBorder="1" applyAlignment="1">
      <alignment horizontal="left" vertical="center" wrapText="1"/>
    </xf>
    <xf numFmtId="0" fontId="19" fillId="2" borderId="27" xfId="0" applyFont="1" applyFill="1" applyBorder="1" applyAlignment="1">
      <alignment horizontal="left" vertical="center" wrapText="1"/>
    </xf>
    <xf numFmtId="49" fontId="23" fillId="0" borderId="18" xfId="0" applyNumberFormat="1" applyFont="1" applyBorder="1" applyAlignment="1">
      <alignment horizontal="center" vertical="top" wrapText="1"/>
    </xf>
    <xf numFmtId="0" fontId="11" fillId="0" borderId="18" xfId="0" applyFont="1" applyFill="1" applyBorder="1" applyAlignment="1">
      <alignment vertical="center" wrapText="1"/>
    </xf>
    <xf numFmtId="0" fontId="16" fillId="0" borderId="14" xfId="0" applyFont="1" applyBorder="1" applyAlignment="1">
      <alignment horizontal="left" vertical="top" wrapText="1"/>
    </xf>
    <xf numFmtId="0" fontId="16" fillId="0" borderId="19" xfId="0" applyFont="1" applyBorder="1" applyAlignment="1">
      <alignment horizontal="left" vertical="top" wrapText="1"/>
    </xf>
    <xf numFmtId="0" fontId="24" fillId="2" borderId="12" xfId="0" applyFont="1" applyFill="1" applyBorder="1" applyAlignment="1">
      <alignment horizontal="left" vertical="center" wrapText="1"/>
    </xf>
    <xf numFmtId="0" fontId="11" fillId="2" borderId="0" xfId="0" applyFont="1" applyFill="1" applyAlignment="1">
      <alignment horizontal="left" vertical="top" wrapText="1"/>
    </xf>
    <xf numFmtId="0" fontId="23" fillId="0" borderId="4" xfId="0" applyFont="1" applyBorder="1" applyAlignment="1">
      <alignment vertical="top" wrapText="1"/>
    </xf>
    <xf numFmtId="0" fontId="11" fillId="0" borderId="3" xfId="0" applyFont="1" applyFill="1" applyBorder="1" applyAlignment="1">
      <alignment vertical="center" wrapText="1"/>
    </xf>
    <xf numFmtId="0" fontId="16" fillId="0" borderId="0" xfId="0" applyFont="1" applyBorder="1" applyAlignment="1">
      <alignment horizontal="left" vertical="top" wrapText="1"/>
    </xf>
    <xf numFmtId="0" fontId="19" fillId="2" borderId="13" xfId="0" applyFont="1" applyFill="1" applyBorder="1" applyAlignment="1">
      <alignment horizontal="left" vertical="center" wrapText="1"/>
    </xf>
    <xf numFmtId="0" fontId="23" fillId="2" borderId="4" xfId="0" applyFont="1" applyFill="1" applyBorder="1" applyAlignment="1">
      <alignment vertical="top" wrapText="1"/>
    </xf>
    <xf numFmtId="0" fontId="18" fillId="2" borderId="25" xfId="0" applyFont="1" applyFill="1" applyBorder="1" applyAlignment="1">
      <alignment horizontal="left" vertical="top" wrapText="1"/>
    </xf>
    <xf numFmtId="0" fontId="16" fillId="2" borderId="13" xfId="0" applyFont="1" applyFill="1" applyBorder="1" applyAlignment="1">
      <alignment vertical="top" wrapText="1"/>
    </xf>
    <xf numFmtId="0" fontId="24" fillId="2" borderId="28" xfId="0" applyFont="1" applyFill="1" applyBorder="1" applyAlignment="1">
      <alignment horizontal="left" vertical="top" wrapText="1"/>
    </xf>
    <xf numFmtId="0" fontId="18" fillId="2" borderId="0" xfId="0" applyFont="1" applyFill="1" applyBorder="1" applyAlignment="1">
      <alignment horizontal="left" vertical="top" wrapText="1"/>
    </xf>
    <xf numFmtId="0" fontId="16" fillId="2" borderId="4" xfId="0" applyFont="1" applyFill="1" applyBorder="1" applyAlignment="1">
      <alignment vertical="top" wrapText="1"/>
    </xf>
    <xf numFmtId="0" fontId="19" fillId="2" borderId="28" xfId="0" applyFont="1" applyFill="1" applyBorder="1" applyAlignment="1">
      <alignment horizontal="left" vertical="center" wrapText="1"/>
    </xf>
    <xf numFmtId="0" fontId="16" fillId="2" borderId="3" xfId="0" applyFont="1" applyFill="1" applyBorder="1" applyAlignment="1">
      <alignment vertical="top" wrapText="1"/>
    </xf>
    <xf numFmtId="0" fontId="11" fillId="2" borderId="27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vertical="center" wrapText="1"/>
    </xf>
    <xf numFmtId="0" fontId="7" fillId="2" borderId="28" xfId="0" applyFont="1" applyFill="1" applyBorder="1" applyAlignment="1">
      <alignment horizontal="left" vertical="center" wrapText="1"/>
    </xf>
    <xf numFmtId="0" fontId="22" fillId="2" borderId="4" xfId="0" applyFont="1" applyFill="1" applyBorder="1" applyAlignment="1">
      <alignment vertical="top" wrapText="1"/>
    </xf>
    <xf numFmtId="0" fontId="7" fillId="2" borderId="29" xfId="0" applyFont="1" applyFill="1" applyBorder="1" applyAlignment="1">
      <alignment horizontal="left" vertical="center" wrapText="1"/>
    </xf>
    <xf numFmtId="0" fontId="11" fillId="2" borderId="13" xfId="0" applyFont="1" applyFill="1" applyBorder="1" applyAlignment="1">
      <alignment horizontal="center" vertical="top" wrapText="1"/>
    </xf>
    <xf numFmtId="0" fontId="7" fillId="2" borderId="28" xfId="0" applyFont="1" applyFill="1" applyBorder="1" applyAlignment="1">
      <alignment vertical="center" wrapText="1"/>
    </xf>
    <xf numFmtId="0" fontId="20" fillId="2" borderId="0" xfId="0" applyFont="1" applyFill="1" applyAlignment="1">
      <alignment horizontal="left" vertical="top" wrapText="1"/>
    </xf>
    <xf numFmtId="0" fontId="11" fillId="2" borderId="4" xfId="0" applyFont="1" applyFill="1" applyBorder="1" applyAlignment="1">
      <alignment horizontal="center" vertical="top" wrapText="1"/>
    </xf>
    <xf numFmtId="0" fontId="21" fillId="2" borderId="28" xfId="0" applyFont="1" applyFill="1" applyBorder="1" applyAlignment="1">
      <alignment vertical="center"/>
    </xf>
    <xf numFmtId="0" fontId="7" fillId="2" borderId="28" xfId="0" applyFont="1" applyFill="1" applyBorder="1" applyAlignment="1">
      <alignment vertical="center"/>
    </xf>
    <xf numFmtId="0" fontId="11" fillId="2" borderId="2" xfId="0" applyFont="1" applyFill="1" applyBorder="1" applyAlignment="1">
      <alignment horizontal="center" vertical="top" wrapText="1"/>
    </xf>
    <xf numFmtId="49" fontId="7" fillId="2" borderId="28" xfId="18" applyNumberFormat="1" applyFont="1" applyFill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top" wrapText="1"/>
    </xf>
    <xf numFmtId="0" fontId="7" fillId="0" borderId="21" xfId="0" applyFont="1" applyBorder="1" applyAlignment="1">
      <alignment horizontal="left" vertical="top" wrapText="1"/>
    </xf>
    <xf numFmtId="0" fontId="24" fillId="0" borderId="22" xfId="0" applyFont="1" applyBorder="1" applyAlignment="1">
      <alignment horizontal="left" vertical="top" wrapText="1"/>
    </xf>
    <xf numFmtId="166" fontId="7" fillId="2" borderId="15" xfId="29" applyNumberFormat="1" applyFont="1" applyFill="1" applyBorder="1" applyAlignment="1">
      <alignment horizontal="right" vertical="top"/>
    </xf>
    <xf numFmtId="0" fontId="7" fillId="0" borderId="23" xfId="0" applyFont="1" applyBorder="1" applyAlignment="1">
      <alignment horizontal="left" vertical="top" wrapText="1"/>
    </xf>
    <xf numFmtId="0" fontId="7" fillId="0" borderId="24" xfId="0" applyFont="1" applyBorder="1" applyAlignment="1">
      <alignment horizontal="left" vertical="top" wrapText="1"/>
    </xf>
    <xf numFmtId="0" fontId="7" fillId="0" borderId="28" xfId="0" applyFont="1" applyBorder="1" applyAlignment="1">
      <alignment horizontal="left" vertical="top" wrapText="1"/>
    </xf>
    <xf numFmtId="0" fontId="7" fillId="0" borderId="16" xfId="0" applyFont="1" applyBorder="1" applyAlignment="1">
      <alignment horizontal="left" vertical="top" wrapText="1"/>
    </xf>
    <xf numFmtId="0" fontId="24" fillId="0" borderId="24" xfId="0" applyFont="1" applyBorder="1" applyAlignment="1">
      <alignment horizontal="left" vertical="top" wrapText="1"/>
    </xf>
    <xf numFmtId="0" fontId="7" fillId="0" borderId="15" xfId="22" applyFont="1" applyBorder="1" applyAlignment="1">
      <alignment horizontal="left" vertical="top" wrapText="1"/>
    </xf>
    <xf numFmtId="0" fontId="7" fillId="0" borderId="17" xfId="0" applyFont="1" applyBorder="1" applyAlignment="1">
      <alignment horizontal="left" vertical="top" wrapText="1"/>
    </xf>
    <xf numFmtId="166" fontId="7" fillId="2" borderId="15" xfId="22" applyNumberFormat="1" applyFont="1" applyFill="1" applyBorder="1" applyAlignment="1">
      <alignment horizontal="right" vertical="top" wrapText="1"/>
    </xf>
    <xf numFmtId="0" fontId="7" fillId="0" borderId="30" xfId="0" applyFont="1" applyBorder="1" applyAlignment="1">
      <alignment horizontal="left" vertical="top" wrapText="1"/>
    </xf>
    <xf numFmtId="166" fontId="7" fillId="2" borderId="15" xfId="11" applyNumberFormat="1" applyFont="1" applyFill="1" applyBorder="1" applyAlignment="1">
      <alignment horizontal="right" vertical="top"/>
    </xf>
    <xf numFmtId="0" fontId="21" fillId="0" borderId="17" xfId="0" applyFont="1" applyBorder="1" applyAlignment="1">
      <alignment horizontal="left" vertical="top" wrapText="1"/>
    </xf>
    <xf numFmtId="0" fontId="7" fillId="0" borderId="33" xfId="0" applyFont="1" applyBorder="1" applyAlignment="1">
      <alignment horizontal="left" vertical="top" wrapText="1"/>
    </xf>
    <xf numFmtId="0" fontId="7" fillId="0" borderId="34" xfId="0" applyFont="1" applyBorder="1" applyAlignment="1">
      <alignment horizontal="left" vertical="top" wrapText="1"/>
    </xf>
    <xf numFmtId="0" fontId="7" fillId="0" borderId="35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center" wrapText="1"/>
    </xf>
    <xf numFmtId="49" fontId="19" fillId="0" borderId="28" xfId="0" applyNumberFormat="1" applyFont="1" applyFill="1" applyBorder="1" applyAlignment="1">
      <alignment horizontal="center" vertical="center" textRotation="90" wrapText="1"/>
    </xf>
    <xf numFmtId="49" fontId="25" fillId="0" borderId="28" xfId="0" applyNumberFormat="1" applyFont="1" applyFill="1" applyBorder="1" applyAlignment="1">
      <alignment horizontal="center" vertical="center" textRotation="90" wrapText="1"/>
    </xf>
    <xf numFmtId="0" fontId="25" fillId="0" borderId="28" xfId="0" applyNumberFormat="1" applyFont="1" applyFill="1" applyBorder="1" applyAlignment="1">
      <alignment horizontal="center" vertical="center" wrapText="1"/>
    </xf>
    <xf numFmtId="165" fontId="11" fillId="0" borderId="28" xfId="3" applyNumberFormat="1" applyFont="1" applyBorder="1" applyAlignment="1">
      <alignment horizontal="right"/>
    </xf>
    <xf numFmtId="0" fontId="24" fillId="2" borderId="28" xfId="0" applyFont="1" applyFill="1" applyBorder="1" applyAlignment="1">
      <alignment horizontal="left" vertical="center" wrapText="1"/>
    </xf>
    <xf numFmtId="0" fontId="11" fillId="0" borderId="0" xfId="0" applyFont="1" applyFill="1"/>
    <xf numFmtId="0" fontId="11" fillId="0" borderId="0" xfId="0" applyFont="1" applyFill="1" applyAlignment="1"/>
    <xf numFmtId="0" fontId="7" fillId="0" borderId="0" xfId="15" applyFont="1" applyAlignment="1">
      <alignment horizontal="right"/>
    </xf>
    <xf numFmtId="0" fontId="11" fillId="0" borderId="0" xfId="0" applyFont="1" applyBorder="1"/>
    <xf numFmtId="0" fontId="7" fillId="0" borderId="0" xfId="15" applyFont="1" applyFill="1" applyBorder="1" applyAlignment="1">
      <alignment horizontal="right"/>
    </xf>
    <xf numFmtId="0" fontId="11" fillId="0" borderId="28" xfId="0" applyFont="1" applyBorder="1" applyAlignment="1">
      <alignment vertical="center"/>
    </xf>
    <xf numFmtId="0" fontId="11" fillId="0" borderId="28" xfId="0" applyFont="1" applyBorder="1" applyAlignment="1">
      <alignment vertical="center" wrapText="1"/>
    </xf>
    <xf numFmtId="0" fontId="11" fillId="0" borderId="30" xfId="0" applyFont="1" applyBorder="1" applyAlignment="1">
      <alignment vertical="center"/>
    </xf>
    <xf numFmtId="0" fontId="20" fillId="0" borderId="3" xfId="0" applyFont="1" applyBorder="1" applyAlignment="1">
      <alignment horizontal="center" vertical="center" wrapText="1"/>
    </xf>
    <xf numFmtId="166" fontId="7" fillId="0" borderId="28" xfId="11" applyFont="1" applyBorder="1" applyAlignment="1">
      <alignment horizontal="right" vertical="center"/>
    </xf>
    <xf numFmtId="0" fontId="27" fillId="0" borderId="0" xfId="0" applyFont="1" applyAlignment="1">
      <alignment horizontal="left" vertical="center" wrapText="1"/>
    </xf>
    <xf numFmtId="170" fontId="24" fillId="0" borderId="0" xfId="0" applyNumberFormat="1" applyFont="1" applyFill="1" applyAlignment="1">
      <alignment horizontal="left" vertical="center"/>
    </xf>
    <xf numFmtId="0" fontId="24" fillId="0" borderId="0" xfId="0" applyFont="1" applyAlignment="1">
      <alignment horizontal="left" vertical="top" wrapText="1"/>
    </xf>
    <xf numFmtId="166" fontId="28" fillId="0" borderId="0" xfId="29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right" vertical="top"/>
    </xf>
    <xf numFmtId="0" fontId="8" fillId="0" borderId="0" xfId="0" applyFont="1" applyFill="1" applyBorder="1" applyAlignment="1">
      <alignment horizontal="right" vertical="top"/>
    </xf>
    <xf numFmtId="165" fontId="9" fillId="0" borderId="0" xfId="0" applyNumberFormat="1" applyFont="1" applyFill="1" applyBorder="1" applyAlignment="1">
      <alignment horizontal="right" vertical="top"/>
    </xf>
    <xf numFmtId="0" fontId="20" fillId="0" borderId="0" xfId="0" applyFont="1" applyFill="1" applyAlignment="1">
      <alignment horizontal="right" wrapText="1"/>
    </xf>
    <xf numFmtId="0" fontId="11" fillId="0" borderId="28" xfId="0" applyFont="1" applyFill="1" applyBorder="1" applyAlignment="1">
      <alignment horizontal="right" vertical="center" wrapText="1"/>
    </xf>
    <xf numFmtId="0" fontId="11" fillId="0" borderId="15" xfId="0" applyFont="1" applyBorder="1" applyAlignment="1">
      <alignment horizontal="right" vertical="center" wrapText="1"/>
    </xf>
    <xf numFmtId="0" fontId="11" fillId="0" borderId="1" xfId="0" applyFont="1" applyBorder="1" applyAlignment="1">
      <alignment horizontal="right" vertical="center" wrapText="1"/>
    </xf>
    <xf numFmtId="165" fontId="7" fillId="2" borderId="1" xfId="3" applyNumberFormat="1" applyFont="1" applyFill="1" applyBorder="1" applyAlignment="1">
      <alignment horizontal="right" vertical="center"/>
    </xf>
    <xf numFmtId="0" fontId="19" fillId="2" borderId="27" xfId="0" applyFont="1" applyFill="1" applyBorder="1" applyAlignment="1">
      <alignment horizontal="right" vertical="center" wrapText="1"/>
    </xf>
    <xf numFmtId="165" fontId="7" fillId="2" borderId="15" xfId="3" applyNumberFormat="1" applyFont="1" applyFill="1" applyBorder="1" applyAlignment="1">
      <alignment horizontal="right" vertical="center"/>
    </xf>
    <xf numFmtId="165" fontId="7" fillId="2" borderId="10" xfId="3" applyNumberFormat="1" applyFont="1" applyFill="1" applyBorder="1" applyAlignment="1">
      <alignment horizontal="right" vertical="center"/>
    </xf>
    <xf numFmtId="165" fontId="7" fillId="2" borderId="12" xfId="3" applyNumberFormat="1" applyFont="1" applyFill="1" applyBorder="1" applyAlignment="1">
      <alignment horizontal="right" vertical="center"/>
    </xf>
    <xf numFmtId="166" fontId="7" fillId="0" borderId="15" xfId="0" applyNumberFormat="1" applyFont="1" applyFill="1" applyBorder="1" applyAlignment="1">
      <alignment horizontal="right" vertical="top" wrapText="1"/>
    </xf>
    <xf numFmtId="0" fontId="19" fillId="2" borderId="28" xfId="0" applyFont="1" applyFill="1" applyBorder="1" applyAlignment="1">
      <alignment horizontal="right" vertical="center" wrapText="1"/>
    </xf>
    <xf numFmtId="0" fontId="7" fillId="2" borderId="29" xfId="0" applyFont="1" applyFill="1" applyBorder="1" applyAlignment="1">
      <alignment horizontal="right" vertical="center" wrapText="1"/>
    </xf>
    <xf numFmtId="0" fontId="21" fillId="2" borderId="28" xfId="0" applyFont="1" applyFill="1" applyBorder="1" applyAlignment="1">
      <alignment horizontal="right" vertical="center"/>
    </xf>
    <xf numFmtId="0" fontId="7" fillId="2" borderId="28" xfId="0" applyFont="1" applyFill="1" applyBorder="1" applyAlignment="1">
      <alignment horizontal="right" vertical="center" wrapText="1"/>
    </xf>
    <xf numFmtId="0" fontId="7" fillId="0" borderId="28" xfId="0" applyFont="1" applyBorder="1" applyAlignment="1">
      <alignment horizontal="right" vertical="top" wrapText="1"/>
    </xf>
    <xf numFmtId="0" fontId="7" fillId="2" borderId="15" xfId="0" applyFont="1" applyFill="1" applyBorder="1" applyAlignment="1">
      <alignment horizontal="right" vertical="top" wrapText="1"/>
    </xf>
    <xf numFmtId="0" fontId="7" fillId="0" borderId="29" xfId="0" applyFont="1" applyBorder="1" applyAlignment="1">
      <alignment horizontal="right" vertical="top" wrapText="1"/>
    </xf>
    <xf numFmtId="166" fontId="7" fillId="0" borderId="28" xfId="11" applyFont="1" applyBorder="1" applyAlignment="1">
      <alignment vertical="center"/>
    </xf>
    <xf numFmtId="0" fontId="26" fillId="2" borderId="28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169" fontId="7" fillId="2" borderId="28" xfId="0" applyNumberFormat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21" fillId="2" borderId="28" xfId="0" applyFont="1" applyFill="1" applyBorder="1" applyAlignment="1">
      <alignment horizontal="center" vertical="center" wrapText="1"/>
    </xf>
    <xf numFmtId="4" fontId="7" fillId="0" borderId="0" xfId="0" applyNumberFormat="1" applyFont="1" applyAlignment="1">
      <alignment vertical="center"/>
    </xf>
    <xf numFmtId="169" fontId="7" fillId="0" borderId="28" xfId="0" applyNumberFormat="1" applyFont="1" applyBorder="1" applyAlignment="1">
      <alignment vertical="center"/>
    </xf>
    <xf numFmtId="169" fontId="7" fillId="0" borderId="0" xfId="0" applyNumberFormat="1" applyFont="1" applyAlignment="1">
      <alignment vertical="center"/>
    </xf>
    <xf numFmtId="0" fontId="24" fillId="0" borderId="37" xfId="0" applyFont="1" applyFill="1" applyBorder="1" applyAlignment="1">
      <alignment vertical="top" wrapText="1"/>
    </xf>
    <xf numFmtId="0" fontId="26" fillId="0" borderId="28" xfId="0" applyFont="1" applyFill="1" applyBorder="1" applyAlignment="1">
      <alignment horizontal="center" vertical="center" wrapText="1"/>
    </xf>
    <xf numFmtId="0" fontId="24" fillId="0" borderId="0" xfId="0" applyFont="1" applyFill="1" applyAlignment="1">
      <alignment vertical="center"/>
    </xf>
    <xf numFmtId="0" fontId="21" fillId="0" borderId="28" xfId="0" applyFont="1" applyFill="1" applyBorder="1" applyAlignment="1">
      <alignment horizontal="left" vertical="center" wrapText="1"/>
    </xf>
    <xf numFmtId="171" fontId="24" fillId="0" borderId="0" xfId="0" applyNumberFormat="1" applyFont="1" applyFill="1" applyAlignment="1">
      <alignment vertical="center"/>
    </xf>
    <xf numFmtId="0" fontId="21" fillId="0" borderId="28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29" fillId="0" borderId="28" xfId="30" applyFont="1" applyFill="1" applyBorder="1" applyAlignment="1">
      <alignment horizontal="left" vertical="center" wrapText="1"/>
    </xf>
    <xf numFmtId="0" fontId="29" fillId="0" borderId="28" xfId="30" applyFont="1" applyBorder="1" applyAlignment="1">
      <alignment horizontal="left" vertical="center" wrapText="1"/>
    </xf>
    <xf numFmtId="0" fontId="21" fillId="0" borderId="28" xfId="32" applyFont="1" applyBorder="1" applyAlignment="1">
      <alignment vertical="center" wrapText="1"/>
    </xf>
    <xf numFmtId="0" fontId="19" fillId="0" borderId="28" xfId="0" applyNumberFormat="1" applyFont="1" applyFill="1" applyBorder="1" applyAlignment="1">
      <alignment horizontal="right" vertical="center" wrapText="1"/>
    </xf>
    <xf numFmtId="168" fontId="19" fillId="2" borderId="28" xfId="0" applyNumberFormat="1" applyFont="1" applyFill="1" applyBorder="1" applyAlignment="1">
      <alignment horizontal="right" vertical="center" wrapText="1"/>
    </xf>
    <xf numFmtId="169" fontId="7" fillId="0" borderId="28" xfId="0" applyNumberFormat="1" applyFont="1" applyBorder="1" applyAlignment="1">
      <alignment horizontal="right" vertical="center"/>
    </xf>
    <xf numFmtId="0" fontId="29" fillId="0" borderId="28" xfId="0" applyFont="1" applyFill="1" applyBorder="1" applyAlignment="1">
      <alignment horizontal="left" vertical="center" wrapText="1"/>
    </xf>
    <xf numFmtId="0" fontId="19" fillId="0" borderId="28" xfId="34" applyFont="1" applyBorder="1" applyAlignment="1">
      <alignment horizontal="center" vertical="center"/>
    </xf>
    <xf numFmtId="0" fontId="19" fillId="0" borderId="0" xfId="34" applyFont="1"/>
    <xf numFmtId="0" fontId="7" fillId="0" borderId="28" xfId="34" applyFont="1" applyBorder="1" applyAlignment="1" applyProtection="1">
      <alignment vertical="center" wrapText="1"/>
      <protection locked="0"/>
    </xf>
    <xf numFmtId="0" fontId="21" fillId="0" borderId="0" xfId="1" applyFont="1" applyAlignment="1">
      <alignment horizontal="center" vertical="center" wrapText="1"/>
    </xf>
    <xf numFmtId="0" fontId="21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169" fontId="24" fillId="0" borderId="30" xfId="1" applyNumberFormat="1" applyFont="1" applyBorder="1" applyAlignment="1">
      <alignment horizontal="right" vertical="center" wrapText="1"/>
    </xf>
    <xf numFmtId="169" fontId="24" fillId="0" borderId="28" xfId="1" applyNumberFormat="1" applyFont="1" applyBorder="1" applyAlignment="1">
      <alignment horizontal="right" vertical="center" wrapText="1"/>
    </xf>
    <xf numFmtId="0" fontId="24" fillId="0" borderId="28" xfId="1" applyFont="1" applyBorder="1" applyAlignment="1">
      <alignment horizontal="center" vertical="center"/>
    </xf>
    <xf numFmtId="169" fontId="24" fillId="0" borderId="28" xfId="11" applyNumberFormat="1" applyFont="1" applyFill="1" applyBorder="1" applyAlignment="1">
      <alignment horizontal="right" vertical="center"/>
    </xf>
    <xf numFmtId="0" fontId="7" fillId="2" borderId="28" xfId="0" applyFont="1" applyFill="1" applyBorder="1" applyAlignment="1">
      <alignment horizontal="center" vertical="top" wrapText="1"/>
    </xf>
    <xf numFmtId="165" fontId="7" fillId="0" borderId="28" xfId="33" applyNumberFormat="1" applyFont="1" applyFill="1" applyBorder="1" applyAlignment="1">
      <alignment horizontal="center" vertical="center"/>
    </xf>
    <xf numFmtId="172" fontId="7" fillId="0" borderId="28" xfId="1" applyNumberFormat="1" applyFont="1" applyBorder="1" applyAlignment="1">
      <alignment horizontal="center" vertical="center"/>
    </xf>
    <xf numFmtId="169" fontId="7" fillId="0" borderId="28" xfId="11" applyNumberFormat="1" applyFont="1" applyFill="1" applyBorder="1" applyAlignment="1">
      <alignment horizontal="right" vertical="center"/>
    </xf>
    <xf numFmtId="0" fontId="7" fillId="0" borderId="38" xfId="0" applyFont="1" applyBorder="1" applyAlignment="1">
      <alignment horizontal="left" vertical="top" wrapText="1"/>
    </xf>
    <xf numFmtId="0" fontId="7" fillId="0" borderId="39" xfId="0" applyFont="1" applyBorder="1" applyAlignment="1">
      <alignment horizontal="left" vertical="top" wrapText="1"/>
    </xf>
    <xf numFmtId="0" fontId="7" fillId="0" borderId="40" xfId="22" applyFont="1" applyBorder="1" applyAlignment="1">
      <alignment horizontal="left" vertical="top" wrapText="1"/>
    </xf>
    <xf numFmtId="0" fontId="22" fillId="0" borderId="28" xfId="0" applyFont="1" applyBorder="1" applyAlignment="1">
      <alignment horizontal="left" vertical="top" wrapText="1"/>
    </xf>
    <xf numFmtId="0" fontId="22" fillId="0" borderId="28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right"/>
    </xf>
    <xf numFmtId="0" fontId="11" fillId="0" borderId="0" xfId="0" applyFont="1" applyFill="1" applyBorder="1" applyAlignment="1">
      <alignment horizontal="right" wrapText="1"/>
    </xf>
    <xf numFmtId="0" fontId="7" fillId="0" borderId="28" xfId="0" applyFont="1" applyBorder="1" applyAlignment="1">
      <alignment horizontal="center" vertical="center" wrapText="1"/>
    </xf>
    <xf numFmtId="0" fontId="20" fillId="0" borderId="0" xfId="0" applyFont="1" applyFill="1" applyAlignment="1">
      <alignment horizont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/>
    </xf>
    <xf numFmtId="0" fontId="11" fillId="0" borderId="0" xfId="0" applyFont="1" applyFill="1" applyBorder="1" applyAlignment="1">
      <alignment horizontal="right" wrapText="1"/>
    </xf>
    <xf numFmtId="0" fontId="11" fillId="0" borderId="28" xfId="0" applyFont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0" fontId="7" fillId="2" borderId="28" xfId="0" applyFont="1" applyFill="1" applyBorder="1" applyAlignment="1">
      <alignment horizontal="left" vertical="top" wrapText="1"/>
    </xf>
    <xf numFmtId="0" fontId="24" fillId="0" borderId="28" xfId="0" applyFont="1" applyBorder="1" applyAlignment="1">
      <alignment horizontal="left" vertical="center" wrapText="1"/>
    </xf>
    <xf numFmtId="166" fontId="24" fillId="0" borderId="28" xfId="29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166" fontId="7" fillId="0" borderId="28" xfId="11" applyNumberFormat="1" applyFont="1" applyBorder="1" applyAlignment="1">
      <alignment horizontal="center" vertical="center"/>
    </xf>
    <xf numFmtId="166" fontId="7" fillId="0" borderId="0" xfId="0" applyNumberFormat="1" applyFont="1" applyAlignment="1">
      <alignment horizontal="left" vertical="center" wrapText="1"/>
    </xf>
    <xf numFmtId="171" fontId="24" fillId="2" borderId="28" xfId="27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24" fillId="2" borderId="28" xfId="0" applyFont="1" applyFill="1" applyBorder="1" applyAlignment="1">
      <alignment vertical="center" wrapText="1"/>
    </xf>
    <xf numFmtId="0" fontId="7" fillId="2" borderId="0" xfId="0" applyFont="1" applyFill="1" applyAlignment="1">
      <alignment vertical="center"/>
    </xf>
    <xf numFmtId="0" fontId="7" fillId="2" borderId="28" xfId="0" applyFont="1" applyFill="1" applyBorder="1" applyAlignment="1">
      <alignment horizontal="left" vertical="top" wrapText="1"/>
    </xf>
    <xf numFmtId="0" fontId="24" fillId="0" borderId="28" xfId="1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top" wrapText="1"/>
    </xf>
    <xf numFmtId="0" fontId="24" fillId="0" borderId="28" xfId="15" applyFont="1" applyBorder="1" applyAlignment="1">
      <alignment vertical="center"/>
    </xf>
    <xf numFmtId="169" fontId="7" fillId="2" borderId="28" xfId="0" applyNumberFormat="1" applyFont="1" applyFill="1" applyBorder="1" applyAlignment="1">
      <alignment horizontal="right" vertical="center"/>
    </xf>
    <xf numFmtId="169" fontId="7" fillId="0" borderId="28" xfId="15" applyNumberFormat="1" applyFont="1" applyBorder="1" applyAlignment="1">
      <alignment horizontal="right" vertical="center" wrapText="1"/>
    </xf>
    <xf numFmtId="0" fontId="7" fillId="0" borderId="28" xfId="15" applyFont="1" applyBorder="1" applyAlignment="1">
      <alignment vertical="center"/>
    </xf>
    <xf numFmtId="169" fontId="7" fillId="0" borderId="28" xfId="15" applyNumberFormat="1" applyFont="1" applyBorder="1" applyAlignment="1">
      <alignment horizontal="right" vertical="center"/>
    </xf>
    <xf numFmtId="0" fontId="24" fillId="0" borderId="28" xfId="0" applyFont="1" applyFill="1" applyBorder="1" applyAlignment="1">
      <alignment horizontal="left" vertical="center" wrapText="1"/>
    </xf>
    <xf numFmtId="169" fontId="7" fillId="0" borderId="28" xfId="15" applyNumberFormat="1" applyFont="1" applyFill="1" applyBorder="1" applyAlignment="1">
      <alignment horizontal="right" vertical="center" wrapText="1"/>
    </xf>
    <xf numFmtId="0" fontId="7" fillId="0" borderId="28" xfId="0" applyFont="1" applyFill="1" applyBorder="1" applyAlignment="1">
      <alignment horizontal="left" vertical="center" wrapText="1"/>
    </xf>
    <xf numFmtId="169" fontId="7" fillId="0" borderId="28" xfId="0" applyNumberFormat="1" applyFont="1" applyFill="1" applyBorder="1" applyAlignment="1">
      <alignment horizontal="right" vertical="center" wrapText="1"/>
    </xf>
    <xf numFmtId="0" fontId="29" fillId="0" borderId="28" xfId="0" applyFont="1" applyBorder="1" applyAlignment="1">
      <alignment horizontal="left" vertical="center" wrapText="1"/>
    </xf>
    <xf numFmtId="169" fontId="21" fillId="0" borderId="28" xfId="15" applyNumberFormat="1" applyFont="1" applyBorder="1" applyAlignment="1">
      <alignment horizontal="right" vertical="center" wrapText="1"/>
    </xf>
    <xf numFmtId="0" fontId="21" fillId="0" borderId="0" xfId="0" applyFont="1" applyAlignment="1">
      <alignment vertical="center"/>
    </xf>
    <xf numFmtId="0" fontId="21" fillId="0" borderId="28" xfId="0" applyFont="1" applyBorder="1" applyAlignment="1">
      <alignment horizontal="left" vertical="center" wrapText="1"/>
    </xf>
    <xf numFmtId="169" fontId="21" fillId="0" borderId="28" xfId="15" applyNumberFormat="1" applyFont="1" applyFill="1" applyBorder="1" applyAlignment="1">
      <alignment horizontal="right" vertical="center" wrapText="1"/>
    </xf>
    <xf numFmtId="0" fontId="24" fillId="2" borderId="41" xfId="0" applyFont="1" applyFill="1" applyBorder="1" applyAlignment="1">
      <alignment vertical="center" wrapText="1"/>
    </xf>
    <xf numFmtId="0" fontId="7" fillId="2" borderId="41" xfId="0" applyFont="1" applyFill="1" applyBorder="1" applyAlignment="1">
      <alignment vertical="top" wrapText="1"/>
    </xf>
    <xf numFmtId="0" fontId="24" fillId="2" borderId="4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vertical="top" wrapText="1"/>
    </xf>
    <xf numFmtId="0" fontId="24" fillId="2" borderId="28" xfId="0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vertical="top" wrapText="1"/>
    </xf>
    <xf numFmtId="0" fontId="24" fillId="2" borderId="28" xfId="0" applyFont="1" applyFill="1" applyBorder="1" applyAlignment="1">
      <alignment horizontal="center"/>
    </xf>
    <xf numFmtId="0" fontId="21" fillId="2" borderId="28" xfId="19" applyFont="1" applyFill="1" applyBorder="1" applyAlignment="1">
      <alignment horizontal="left" vertical="top" wrapText="1"/>
    </xf>
    <xf numFmtId="165" fontId="7" fillId="2" borderId="28" xfId="27" applyNumberFormat="1" applyFont="1" applyFill="1" applyBorder="1" applyAlignment="1">
      <alignment horizontal="right" vertical="center" wrapText="1"/>
    </xf>
    <xf numFmtId="0" fontId="7" fillId="0" borderId="40" xfId="0" applyFont="1" applyBorder="1" applyAlignment="1">
      <alignment horizontal="left" vertical="top" wrapText="1"/>
    </xf>
    <xf numFmtId="165" fontId="24" fillId="2" borderId="28" xfId="27" applyNumberFormat="1" applyFont="1" applyFill="1" applyBorder="1" applyAlignment="1">
      <alignment horizontal="right" vertical="center" wrapText="1"/>
    </xf>
    <xf numFmtId="165" fontId="24" fillId="2" borderId="28" xfId="0" applyNumberFormat="1" applyFont="1" applyFill="1" applyBorder="1" applyAlignment="1">
      <alignment vertical="center" wrapText="1"/>
    </xf>
    <xf numFmtId="165" fontId="7" fillId="2" borderId="28" xfId="27" applyNumberFormat="1" applyFont="1" applyFill="1" applyBorder="1" applyAlignment="1">
      <alignment vertical="center" wrapText="1"/>
    </xf>
    <xf numFmtId="0" fontId="7" fillId="2" borderId="28" xfId="30" applyFont="1" applyFill="1" applyBorder="1" applyAlignment="1">
      <alignment horizontal="center" vertical="center" wrapText="1"/>
    </xf>
    <xf numFmtId="0" fontId="26" fillId="2" borderId="28" xfId="30" applyFont="1" applyFill="1" applyBorder="1" applyAlignment="1">
      <alignment horizontal="center" vertical="center" wrapText="1"/>
    </xf>
    <xf numFmtId="173" fontId="7" fillId="2" borderId="0" xfId="35" applyNumberFormat="1" applyFont="1" applyFill="1"/>
    <xf numFmtId="0" fontId="7" fillId="2" borderId="0" xfId="35" applyFont="1" applyFill="1"/>
    <xf numFmtId="0" fontId="24" fillId="0" borderId="28" xfId="30" applyFont="1" applyBorder="1" applyAlignment="1">
      <alignment horizontal="center" vertical="center" wrapText="1"/>
    </xf>
    <xf numFmtId="0" fontId="7" fillId="0" borderId="0" xfId="35" applyFont="1"/>
    <xf numFmtId="0" fontId="7" fillId="0" borderId="28" xfId="32" applyFont="1" applyBorder="1" applyAlignment="1">
      <alignment horizontal="center"/>
    </xf>
    <xf numFmtId="0" fontId="7" fillId="0" borderId="28" xfId="32" applyFont="1" applyBorder="1" applyAlignment="1">
      <alignment horizontal="left"/>
    </xf>
    <xf numFmtId="0" fontId="32" fillId="0" borderId="0" xfId="32" applyFont="1"/>
    <xf numFmtId="0" fontId="7" fillId="2" borderId="28" xfId="32" applyFont="1" applyFill="1" applyBorder="1"/>
    <xf numFmtId="0" fontId="29" fillId="2" borderId="40" xfId="30" applyFont="1" applyFill="1" applyBorder="1" applyAlignment="1">
      <alignment horizontal="left" vertical="center" wrapText="1"/>
    </xf>
    <xf numFmtId="0" fontId="33" fillId="2" borderId="0" xfId="32" applyFont="1" applyFill="1"/>
    <xf numFmtId="0" fontId="33" fillId="2" borderId="0" xfId="32" applyFont="1" applyFill="1" applyAlignment="1">
      <alignment vertical="center"/>
    </xf>
    <xf numFmtId="164" fontId="7" fillId="2" borderId="28" xfId="3" applyFont="1" applyFill="1" applyBorder="1" applyAlignment="1">
      <alignment horizontal="right" vertical="center"/>
    </xf>
    <xf numFmtId="49" fontId="24" fillId="2" borderId="28" xfId="30" applyNumberFormat="1" applyFont="1" applyFill="1" applyBorder="1" applyAlignment="1">
      <alignment horizontal="center" vertical="center" textRotation="90" wrapText="1"/>
    </xf>
    <xf numFmtId="0" fontId="26" fillId="2" borderId="28" xfId="38" applyFont="1" applyFill="1" applyBorder="1" applyAlignment="1">
      <alignment horizontal="center" vertical="center" wrapText="1"/>
    </xf>
    <xf numFmtId="0" fontId="11" fillId="2" borderId="0" xfId="38" applyFont="1" applyFill="1"/>
    <xf numFmtId="0" fontId="21" fillId="2" borderId="28" xfId="38" applyFont="1" applyFill="1" applyBorder="1" applyAlignment="1">
      <alignment horizontal="center" vertical="center" wrapText="1"/>
    </xf>
    <xf numFmtId="0" fontId="24" fillId="2" borderId="28" xfId="30" applyFont="1" applyFill="1" applyBorder="1" applyAlignment="1">
      <alignment horizontal="center" vertical="center" wrapText="1"/>
    </xf>
    <xf numFmtId="0" fontId="24" fillId="0" borderId="28" xfId="30" applyFont="1" applyBorder="1" applyAlignment="1">
      <alignment horizontal="left" vertical="center" wrapText="1"/>
    </xf>
    <xf numFmtId="0" fontId="7" fillId="2" borderId="0" xfId="38" applyFont="1" applyFill="1"/>
    <xf numFmtId="0" fontId="7" fillId="2" borderId="4" xfId="0" applyFont="1" applyFill="1" applyBorder="1"/>
    <xf numFmtId="0" fontId="7" fillId="2" borderId="28" xfId="35" applyFont="1" applyFill="1" applyBorder="1" applyAlignment="1">
      <alignment horizontal="center"/>
    </xf>
    <xf numFmtId="165" fontId="7" fillId="2" borderId="28" xfId="30" applyNumberFormat="1" applyFont="1" applyFill="1" applyBorder="1" applyAlignment="1">
      <alignment vertical="center" wrapText="1"/>
    </xf>
    <xf numFmtId="0" fontId="7" fillId="2" borderId="28" xfId="0" applyFont="1" applyFill="1" applyBorder="1"/>
    <xf numFmtId="0" fontId="29" fillId="2" borderId="40" xfId="3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/>
    </xf>
    <xf numFmtId="165" fontId="24" fillId="2" borderId="28" xfId="38" applyNumberFormat="1" applyFont="1" applyFill="1" applyBorder="1" applyAlignment="1">
      <alignment vertical="center"/>
    </xf>
    <xf numFmtId="169" fontId="24" fillId="0" borderId="28" xfId="15" applyNumberFormat="1" applyFont="1" applyFill="1" applyBorder="1" applyAlignment="1">
      <alignment vertical="center" wrapText="1"/>
    </xf>
    <xf numFmtId="169" fontId="21" fillId="0" borderId="28" xfId="0" applyNumberFormat="1" applyFont="1" applyFill="1" applyBorder="1" applyAlignment="1">
      <alignment vertical="center" wrapText="1"/>
    </xf>
    <xf numFmtId="169" fontId="24" fillId="0" borderId="28" xfId="0" applyNumberFormat="1" applyFont="1" applyFill="1" applyBorder="1" applyAlignment="1">
      <alignment vertical="center"/>
    </xf>
    <xf numFmtId="169" fontId="24" fillId="0" borderId="28" xfId="0" applyNumberFormat="1" applyFont="1" applyBorder="1" applyAlignment="1">
      <alignment vertical="center"/>
    </xf>
    <xf numFmtId="171" fontId="24" fillId="2" borderId="28" xfId="30" applyNumberFormat="1" applyFont="1" applyFill="1" applyBorder="1" applyAlignment="1">
      <alignment vertical="center" wrapText="1"/>
    </xf>
    <xf numFmtId="165" fontId="25" fillId="0" borderId="28" xfId="30" applyNumberFormat="1" applyFont="1" applyBorder="1" applyAlignment="1">
      <alignment vertical="center" wrapText="1"/>
    </xf>
    <xf numFmtId="165" fontId="24" fillId="2" borderId="28" xfId="30" applyNumberFormat="1" applyFont="1" applyFill="1" applyBorder="1" applyAlignment="1">
      <alignment vertical="center" wrapText="1"/>
    </xf>
    <xf numFmtId="165" fontId="29" fillId="2" borderId="28" xfId="11" applyNumberFormat="1" applyFont="1" applyFill="1" applyBorder="1" applyAlignment="1">
      <alignment vertical="center"/>
    </xf>
    <xf numFmtId="165" fontId="7" fillId="2" borderId="28" xfId="38" applyNumberFormat="1" applyFont="1" applyFill="1" applyBorder="1" applyAlignment="1"/>
    <xf numFmtId="0" fontId="24" fillId="2" borderId="0" xfId="0" applyFont="1" applyFill="1" applyBorder="1" applyAlignment="1">
      <alignment vertical="center" wrapText="1"/>
    </xf>
    <xf numFmtId="0" fontId="7" fillId="2" borderId="0" xfId="0" applyFont="1" applyFill="1" applyBorder="1" applyAlignment="1">
      <alignment vertical="center" wrapText="1"/>
    </xf>
    <xf numFmtId="0" fontId="34" fillId="2" borderId="0" xfId="0" applyFont="1" applyFill="1"/>
    <xf numFmtId="0" fontId="7" fillId="2" borderId="28" xfId="0" applyFont="1" applyFill="1" applyBorder="1" applyAlignment="1">
      <alignment vertical="top" wrapText="1"/>
    </xf>
    <xf numFmtId="171" fontId="7" fillId="2" borderId="30" xfId="0" applyNumberFormat="1" applyFont="1" applyFill="1" applyBorder="1" applyAlignment="1">
      <alignment horizontal="right" vertical="top" wrapText="1"/>
    </xf>
    <xf numFmtId="0" fontId="34" fillId="2" borderId="0" xfId="0" applyFont="1" applyFill="1" applyAlignment="1">
      <alignment vertical="top"/>
    </xf>
    <xf numFmtId="0" fontId="7" fillId="2" borderId="29" xfId="0" applyFont="1" applyFill="1" applyBorder="1" applyAlignment="1">
      <alignment vertical="center"/>
    </xf>
    <xf numFmtId="0" fontId="7" fillId="2" borderId="32" xfId="0" applyFont="1" applyFill="1" applyBorder="1" applyAlignment="1">
      <alignment vertical="center"/>
    </xf>
    <xf numFmtId="0" fontId="7" fillId="2" borderId="30" xfId="0" applyFont="1" applyFill="1" applyBorder="1" applyAlignment="1">
      <alignment vertical="center"/>
    </xf>
    <xf numFmtId="171" fontId="7" fillId="2" borderId="28" xfId="0" applyNumberFormat="1" applyFont="1" applyFill="1" applyBorder="1" applyAlignment="1">
      <alignment horizontal="right" vertical="center" wrapText="1"/>
    </xf>
    <xf numFmtId="0" fontId="34" fillId="2" borderId="0" xfId="0" applyFont="1" applyFill="1" applyAlignment="1">
      <alignment vertical="center"/>
    </xf>
    <xf numFmtId="166" fontId="7" fillId="2" borderId="28" xfId="11" applyFont="1" applyFill="1" applyBorder="1" applyAlignment="1">
      <alignment horizontal="center" vertical="center"/>
    </xf>
    <xf numFmtId="172" fontId="7" fillId="0" borderId="28" xfId="0" applyNumberFormat="1" applyFont="1" applyBorder="1" applyAlignment="1">
      <alignment horizontal="center" vertical="center"/>
    </xf>
    <xf numFmtId="171" fontId="7" fillId="2" borderId="28" xfId="35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left" vertical="center" wrapText="1"/>
    </xf>
    <xf numFmtId="39" fontId="7" fillId="2" borderId="30" xfId="0" applyNumberFormat="1" applyFont="1" applyFill="1" applyBorder="1" applyAlignment="1">
      <alignment horizontal="right" vertical="center" wrapText="1"/>
    </xf>
    <xf numFmtId="166" fontId="28" fillId="0" borderId="0" xfId="29" applyFont="1" applyBorder="1" applyAlignment="1">
      <alignment horizontal="right" vertical="center"/>
    </xf>
    <xf numFmtId="166" fontId="28" fillId="2" borderId="0" xfId="29" applyFont="1" applyFill="1" applyBorder="1" applyAlignment="1">
      <alignment horizontal="right" vertical="center"/>
    </xf>
    <xf numFmtId="0" fontId="24" fillId="0" borderId="28" xfId="0" applyFont="1" applyBorder="1" applyAlignment="1">
      <alignment horizontal="center" vertical="top" wrapText="1"/>
    </xf>
    <xf numFmtId="0" fontId="21" fillId="2" borderId="28" xfId="0" applyFont="1" applyFill="1" applyBorder="1" applyAlignment="1">
      <alignment vertical="center" wrapText="1"/>
    </xf>
    <xf numFmtId="0" fontId="7" fillId="2" borderId="28" xfId="32" applyFont="1" applyFill="1" applyBorder="1" applyAlignment="1">
      <alignment horizontal="center"/>
    </xf>
    <xf numFmtId="165" fontId="7" fillId="2" borderId="28" xfId="37" applyNumberFormat="1" applyFont="1" applyFill="1" applyBorder="1" applyAlignment="1">
      <alignment vertical="center"/>
    </xf>
    <xf numFmtId="0" fontId="21" fillId="2" borderId="28" xfId="32" applyFont="1" applyFill="1" applyBorder="1" applyAlignment="1">
      <alignment vertical="center" wrapText="1"/>
    </xf>
    <xf numFmtId="0" fontId="28" fillId="0" borderId="0" xfId="0" applyFont="1" applyBorder="1" applyAlignment="1">
      <alignment horizontal="left" vertical="center"/>
    </xf>
    <xf numFmtId="0" fontId="24" fillId="0" borderId="0" xfId="0" applyFont="1" applyAlignment="1">
      <alignment horizontal="left" vertical="top"/>
    </xf>
    <xf numFmtId="0" fontId="22" fillId="0" borderId="28" xfId="0" applyFont="1" applyBorder="1" applyAlignment="1">
      <alignment horizontal="left" vertical="top" wrapText="1"/>
    </xf>
    <xf numFmtId="0" fontId="22" fillId="0" borderId="29" xfId="0" applyFont="1" applyBorder="1" applyAlignment="1">
      <alignment horizontal="left" vertical="top" wrapText="1"/>
    </xf>
    <xf numFmtId="0" fontId="22" fillId="0" borderId="32" xfId="0" applyFont="1" applyBorder="1" applyAlignment="1">
      <alignment horizontal="left" vertical="top" wrapText="1"/>
    </xf>
    <xf numFmtId="0" fontId="22" fillId="0" borderId="30" xfId="0" applyFont="1" applyBorder="1" applyAlignment="1">
      <alignment horizontal="left" vertical="top" wrapText="1"/>
    </xf>
    <xf numFmtId="0" fontId="20" fillId="0" borderId="0" xfId="0" applyFont="1" applyFill="1" applyAlignment="1">
      <alignment horizontal="center" wrapText="1"/>
    </xf>
    <xf numFmtId="0" fontId="21" fillId="0" borderId="31" xfId="0" applyFont="1" applyBorder="1" applyAlignment="1">
      <alignment horizontal="center" vertical="top"/>
    </xf>
    <xf numFmtId="0" fontId="22" fillId="0" borderId="28" xfId="0" applyFont="1" applyBorder="1" applyAlignment="1">
      <alignment horizontal="center" vertical="center" wrapText="1"/>
    </xf>
    <xf numFmtId="0" fontId="22" fillId="0" borderId="32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left" vertical="center" wrapText="1"/>
    </xf>
    <xf numFmtId="15" fontId="24" fillId="0" borderId="28" xfId="0" applyNumberFormat="1" applyFont="1" applyBorder="1" applyAlignment="1">
      <alignment horizontal="left" vertical="center" wrapText="1"/>
    </xf>
    <xf numFmtId="49" fontId="24" fillId="2" borderId="41" xfId="0" applyNumberFormat="1" applyFont="1" applyFill="1" applyBorder="1" applyAlignment="1">
      <alignment horizontal="center" vertical="top" wrapText="1"/>
    </xf>
    <xf numFmtId="49" fontId="24" fillId="2" borderId="4" xfId="0" applyNumberFormat="1" applyFont="1" applyFill="1" applyBorder="1" applyAlignment="1">
      <alignment horizontal="center" vertical="top" wrapText="1"/>
    </xf>
    <xf numFmtId="0" fontId="24" fillId="2" borderId="28" xfId="0" applyFont="1" applyFill="1" applyBorder="1" applyAlignment="1">
      <alignment horizontal="center"/>
    </xf>
    <xf numFmtId="0" fontId="7" fillId="2" borderId="40" xfId="0" applyFont="1" applyFill="1" applyBorder="1" applyAlignment="1">
      <alignment horizontal="center" vertical="top" wrapText="1"/>
    </xf>
    <xf numFmtId="0" fontId="7" fillId="2" borderId="41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49" fontId="24" fillId="2" borderId="3" xfId="0" applyNumberFormat="1" applyFont="1" applyFill="1" applyBorder="1" applyAlignment="1">
      <alignment horizontal="center" vertical="top" wrapText="1"/>
    </xf>
    <xf numFmtId="0" fontId="24" fillId="2" borderId="41" xfId="0" applyFont="1" applyFill="1" applyBorder="1" applyAlignment="1">
      <alignment horizontal="center" vertical="top" wrapText="1"/>
    </xf>
    <xf numFmtId="0" fontId="24" fillId="2" borderId="4" xfId="0" applyFont="1" applyFill="1" applyBorder="1" applyAlignment="1">
      <alignment horizontal="center" vertical="top" wrapText="1"/>
    </xf>
    <xf numFmtId="0" fontId="24" fillId="2" borderId="3" xfId="0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  <xf numFmtId="0" fontId="24" fillId="2" borderId="28" xfId="0" applyFont="1" applyFill="1" applyBorder="1" applyAlignment="1">
      <alignment horizontal="left" vertical="top" wrapText="1"/>
    </xf>
    <xf numFmtId="49" fontId="23" fillId="2" borderId="27" xfId="0" applyNumberFormat="1" applyFont="1" applyFill="1" applyBorder="1" applyAlignment="1">
      <alignment horizontal="center" vertical="top" wrapText="1"/>
    </xf>
    <xf numFmtId="49" fontId="23" fillId="2" borderId="4" xfId="0" applyNumberFormat="1" applyFont="1" applyFill="1" applyBorder="1" applyAlignment="1">
      <alignment horizontal="center" vertical="top" wrapText="1"/>
    </xf>
    <xf numFmtId="49" fontId="23" fillId="2" borderId="26" xfId="0" applyNumberFormat="1" applyFont="1" applyFill="1" applyBorder="1" applyAlignment="1">
      <alignment horizontal="center" vertical="top" wrapText="1"/>
    </xf>
    <xf numFmtId="49" fontId="23" fillId="2" borderId="2" xfId="0" applyNumberFormat="1" applyFont="1" applyFill="1" applyBorder="1" applyAlignment="1">
      <alignment horizontal="center" vertical="top" wrapText="1"/>
    </xf>
    <xf numFmtId="49" fontId="23" fillId="2" borderId="0" xfId="0" applyNumberFormat="1" applyFont="1" applyFill="1" applyBorder="1" applyAlignment="1">
      <alignment horizontal="center" vertical="top" wrapText="1"/>
    </xf>
    <xf numFmtId="0" fontId="11" fillId="2" borderId="11" xfId="0" applyFont="1" applyFill="1" applyBorder="1" applyAlignment="1">
      <alignment horizontal="center" vertical="center" wrapText="1"/>
    </xf>
    <xf numFmtId="49" fontId="24" fillId="0" borderId="36" xfId="15" applyNumberFormat="1" applyFont="1" applyBorder="1" applyAlignment="1">
      <alignment horizontal="center" vertical="top"/>
    </xf>
    <xf numFmtId="49" fontId="24" fillId="0" borderId="4" xfId="15" applyNumberFormat="1" applyFont="1" applyBorder="1" applyAlignment="1">
      <alignment horizontal="center" vertical="top"/>
    </xf>
    <xf numFmtId="0" fontId="24" fillId="0" borderId="28" xfId="15" applyFont="1" applyBorder="1" applyAlignment="1">
      <alignment horizontal="center" vertical="top"/>
    </xf>
    <xf numFmtId="0" fontId="11" fillId="0" borderId="1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vertical="top" wrapText="1"/>
    </xf>
    <xf numFmtId="0" fontId="11" fillId="0" borderId="7" xfId="0" applyFont="1" applyFill="1" applyBorder="1" applyAlignment="1">
      <alignment horizontal="center" vertical="top" wrapText="1"/>
    </xf>
    <xf numFmtId="0" fontId="11" fillId="0" borderId="32" xfId="0" applyFont="1" applyBorder="1" applyAlignment="1">
      <alignment horizontal="right" vertical="center" wrapText="1"/>
    </xf>
    <xf numFmtId="0" fontId="11" fillId="0" borderId="30" xfId="0" applyFont="1" applyBorder="1" applyAlignment="1">
      <alignment horizontal="right" vertical="center" wrapText="1"/>
    </xf>
    <xf numFmtId="0" fontId="7" fillId="0" borderId="28" xfId="0" applyFont="1" applyBorder="1" applyAlignment="1">
      <alignment horizontal="center" vertical="top" wrapText="1"/>
    </xf>
    <xf numFmtId="0" fontId="7" fillId="0" borderId="27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11" fillId="0" borderId="0" xfId="0" applyFont="1" applyFill="1" applyAlignment="1">
      <alignment horizontal="right"/>
    </xf>
    <xf numFmtId="0" fontId="20" fillId="0" borderId="0" xfId="0" applyFont="1" applyFill="1" applyAlignment="1">
      <alignment horizontal="center" vertical="center" wrapText="1"/>
    </xf>
    <xf numFmtId="0" fontId="11" fillId="0" borderId="0" xfId="0" applyFont="1" applyFill="1" applyBorder="1" applyAlignment="1">
      <alignment horizontal="right" wrapText="1"/>
    </xf>
    <xf numFmtId="0" fontId="11" fillId="0" borderId="28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0" fontId="11" fillId="0" borderId="32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top" wrapText="1"/>
    </xf>
    <xf numFmtId="0" fontId="24" fillId="0" borderId="4" xfId="0" applyFont="1" applyBorder="1" applyAlignment="1">
      <alignment horizontal="center" vertical="top" wrapText="1"/>
    </xf>
    <xf numFmtId="0" fontId="24" fillId="0" borderId="27" xfId="0" applyFont="1" applyFill="1" applyBorder="1" applyAlignment="1">
      <alignment horizontal="center" vertical="top" wrapText="1"/>
    </xf>
    <xf numFmtId="0" fontId="24" fillId="0" borderId="4" xfId="0" applyFont="1" applyFill="1" applyBorder="1" applyAlignment="1">
      <alignment horizontal="center" vertical="top" wrapText="1"/>
    </xf>
    <xf numFmtId="0" fontId="24" fillId="0" borderId="3" xfId="0" applyFont="1" applyFill="1" applyBorder="1" applyAlignment="1">
      <alignment horizontal="center" vertical="top" wrapText="1"/>
    </xf>
    <xf numFmtId="0" fontId="11" fillId="0" borderId="28" xfId="0" applyFont="1" applyBorder="1" applyAlignment="1">
      <alignment horizontal="right" vertical="center" wrapText="1"/>
    </xf>
    <xf numFmtId="0" fontId="11" fillId="0" borderId="0" xfId="0" applyFont="1" applyAlignment="1">
      <alignment horizontal="right"/>
    </xf>
    <xf numFmtId="0" fontId="20" fillId="0" borderId="0" xfId="0" applyFont="1" applyAlignment="1">
      <alignment horizontal="center" vertical="center" wrapText="1"/>
    </xf>
    <xf numFmtId="49" fontId="19" fillId="0" borderId="28" xfId="0" applyNumberFormat="1" applyFont="1" applyFill="1" applyBorder="1" applyAlignment="1">
      <alignment horizontal="center" vertical="center" wrapText="1"/>
    </xf>
    <xf numFmtId="0" fontId="19" fillId="0" borderId="28" xfId="0" applyNumberFormat="1" applyFont="1" applyFill="1" applyBorder="1" applyAlignment="1">
      <alignment horizontal="center" vertical="center" wrapText="1"/>
    </xf>
    <xf numFmtId="0" fontId="28" fillId="0" borderId="0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top" wrapText="1"/>
    </xf>
    <xf numFmtId="0" fontId="20" fillId="2" borderId="0" xfId="0" applyFont="1" applyFill="1" applyAlignment="1">
      <alignment horizontal="center" wrapText="1"/>
    </xf>
    <xf numFmtId="0" fontId="7" fillId="0" borderId="28" xfId="0" applyFont="1" applyBorder="1" applyAlignment="1">
      <alignment horizontal="center" vertical="center" wrapText="1"/>
    </xf>
    <xf numFmtId="0" fontId="24" fillId="0" borderId="0" xfId="0" applyFont="1" applyAlignment="1">
      <alignment horizontal="left" vertical="top"/>
    </xf>
    <xf numFmtId="0" fontId="7" fillId="0" borderId="29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left" vertical="center"/>
    </xf>
    <xf numFmtId="0" fontId="24" fillId="0" borderId="27" xfId="1" applyFont="1" applyBorder="1" applyAlignment="1">
      <alignment horizontal="center" vertical="center" wrapText="1"/>
    </xf>
    <xf numFmtId="0" fontId="24" fillId="0" borderId="3" xfId="1" applyFont="1" applyBorder="1" applyAlignment="1">
      <alignment horizontal="center" vertical="center" wrapText="1"/>
    </xf>
    <xf numFmtId="0" fontId="21" fillId="0" borderId="0" xfId="17" applyFont="1" applyAlignment="1">
      <alignment horizontal="right" vertical="center" wrapText="1"/>
    </xf>
    <xf numFmtId="0" fontId="24" fillId="0" borderId="0" xfId="1" applyFont="1" applyAlignment="1">
      <alignment horizontal="center" vertical="center" wrapText="1"/>
    </xf>
    <xf numFmtId="0" fontId="24" fillId="0" borderId="28" xfId="1" applyFont="1" applyBorder="1" applyAlignment="1">
      <alignment horizontal="center" vertical="center" wrapText="1"/>
    </xf>
    <xf numFmtId="0" fontId="24" fillId="0" borderId="29" xfId="1" applyFont="1" applyBorder="1" applyAlignment="1">
      <alignment horizontal="left" vertical="center" wrapText="1"/>
    </xf>
    <xf numFmtId="0" fontId="24" fillId="0" borderId="32" xfId="1" applyFont="1" applyBorder="1" applyAlignment="1">
      <alignment horizontal="left" vertical="center" wrapText="1"/>
    </xf>
    <xf numFmtId="0" fontId="24" fillId="0" borderId="30" xfId="1" applyFont="1" applyBorder="1" applyAlignment="1">
      <alignment horizontal="left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left" vertical="top" wrapText="1"/>
    </xf>
    <xf numFmtId="0" fontId="7" fillId="0" borderId="29" xfId="34" applyFont="1" applyBorder="1" applyAlignment="1" applyProtection="1">
      <alignment horizontal="center" vertical="center" wrapText="1"/>
      <protection locked="0"/>
    </xf>
    <xf numFmtId="0" fontId="7" fillId="0" borderId="32" xfId="34" applyFont="1" applyBorder="1" applyAlignment="1" applyProtection="1">
      <alignment horizontal="center" vertical="center" wrapText="1"/>
      <protection locked="0"/>
    </xf>
    <xf numFmtId="0" fontId="7" fillId="0" borderId="30" xfId="34" applyFont="1" applyBorder="1" applyAlignment="1" applyProtection="1">
      <alignment horizontal="center" vertical="center" wrapText="1"/>
      <protection locked="0"/>
    </xf>
  </cellXfs>
  <cellStyles count="39">
    <cellStyle name="Comma" xfId="3" builtinId="3"/>
    <cellStyle name="Comma 10" xfId="36"/>
    <cellStyle name="Comma 19" xfId="37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5 2" xfId="21"/>
    <cellStyle name="Comma 6" xfId="25"/>
    <cellStyle name="Comma 8" xfId="27"/>
    <cellStyle name="Comma 9" xfId="33"/>
    <cellStyle name="Normal" xfId="0" builtinId="0"/>
    <cellStyle name="Normal 10 3" xfId="32"/>
    <cellStyle name="Normal 11" xfId="17"/>
    <cellStyle name="Normal 12" xfId="19"/>
    <cellStyle name="Normal 14" xfId="28"/>
    <cellStyle name="Normal 18" xfId="35"/>
    <cellStyle name="Normal 2" xfId="1"/>
    <cellStyle name="Normal 2 3" xfId="31"/>
    <cellStyle name="Normal 2 4" xfId="30"/>
    <cellStyle name="Normal 2 6" xfId="38"/>
    <cellStyle name="Normal 3" xfId="10"/>
    <cellStyle name="Normal 3 2" xfId="22"/>
    <cellStyle name="Normal 4" xfId="13"/>
    <cellStyle name="Normal 4 2" xfId="23"/>
    <cellStyle name="Normal 5" xfId="24"/>
    <cellStyle name="Normal 5 2" xfId="15"/>
    <cellStyle name="Normal 6" xfId="20"/>
    <cellStyle name="Normal 8" xfId="16"/>
    <cellStyle name="Normal 8 2" xfId="18"/>
    <cellStyle name="Normal_MVD artabyug" xfId="34"/>
    <cellStyle name="SN_241" xfId="11"/>
    <cellStyle name="SN_b" xfId="29"/>
    <cellStyle name="Обычный 2" xfId="12"/>
    <cellStyle name="Финансовый 2" xfId="26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topLeftCell="A19" zoomScaleNormal="100" workbookViewId="0">
      <selection activeCell="J13" sqref="J13"/>
    </sheetView>
  </sheetViews>
  <sheetFormatPr defaultColWidth="9.33203125" defaultRowHeight="12.75"/>
  <cols>
    <col min="1" max="1" width="9.33203125" style="2"/>
    <col min="2" max="2" width="11.6640625" style="2" customWidth="1"/>
    <col min="3" max="3" width="19.33203125" style="2" customWidth="1"/>
    <col min="4" max="4" width="60.6640625" style="2" customWidth="1"/>
    <col min="5" max="5" width="53" style="2" customWidth="1"/>
    <col min="6" max="6" width="47.1640625" style="2" customWidth="1"/>
    <col min="7" max="7" width="18" style="2" customWidth="1"/>
    <col min="8" max="8" width="18.1640625" style="2" customWidth="1"/>
    <col min="9" max="9" width="17.83203125" style="2" customWidth="1"/>
    <col min="10" max="16384" width="9.33203125" style="2"/>
  </cols>
  <sheetData>
    <row r="1" spans="1:10" ht="13.5">
      <c r="B1" s="3"/>
      <c r="C1" s="3"/>
      <c r="D1" s="3"/>
      <c r="E1" s="3"/>
      <c r="F1" s="3"/>
      <c r="G1" s="3"/>
      <c r="H1" s="3"/>
    </row>
    <row r="2" spans="1:10" ht="13.5">
      <c r="B2" s="3"/>
      <c r="C2" s="3"/>
      <c r="D2" s="3"/>
      <c r="E2" s="3"/>
      <c r="F2" s="3"/>
      <c r="G2" s="8"/>
      <c r="H2" s="8"/>
      <c r="I2" s="8" t="s">
        <v>17</v>
      </c>
    </row>
    <row r="3" spans="1:10" ht="13.5">
      <c r="B3" s="3"/>
      <c r="C3" s="3"/>
      <c r="D3" s="3"/>
      <c r="E3" s="3"/>
      <c r="F3" s="3"/>
      <c r="G3" s="180"/>
      <c r="H3" s="180"/>
      <c r="I3" s="180" t="s">
        <v>56</v>
      </c>
    </row>
    <row r="4" spans="1:10" ht="13.5">
      <c r="B4" s="3"/>
      <c r="C4" s="3"/>
      <c r="D4" s="3"/>
      <c r="E4" s="3"/>
      <c r="F4" s="3"/>
      <c r="G4" s="9"/>
      <c r="H4" s="9"/>
      <c r="I4" s="9" t="s">
        <v>2</v>
      </c>
    </row>
    <row r="5" spans="1:10" ht="37.5" customHeight="1">
      <c r="A5" s="295" t="s">
        <v>220</v>
      </c>
      <c r="B5" s="295"/>
      <c r="C5" s="295"/>
      <c r="D5" s="295"/>
      <c r="E5" s="295"/>
      <c r="F5" s="295"/>
      <c r="G5" s="295"/>
      <c r="H5" s="295"/>
      <c r="I5" s="295"/>
    </row>
    <row r="6" spans="1:10" ht="14.25">
      <c r="B6" s="10"/>
      <c r="C6" s="10"/>
      <c r="D6" s="10"/>
      <c r="E6" s="10"/>
      <c r="F6" s="10"/>
      <c r="G6" s="10"/>
      <c r="H6" s="10"/>
    </row>
    <row r="7" spans="1:10" ht="13.5">
      <c r="B7" s="3"/>
      <c r="C7" s="3"/>
      <c r="D7" s="3"/>
      <c r="E7" s="3"/>
      <c r="F7" s="3"/>
      <c r="G7" s="181"/>
      <c r="H7" s="296" t="s">
        <v>57</v>
      </c>
      <c r="I7" s="296"/>
    </row>
    <row r="8" spans="1:10" s="11" customFormat="1" ht="50.25" customHeight="1">
      <c r="A8" s="297" t="s">
        <v>58</v>
      </c>
      <c r="B8" s="297" t="s">
        <v>7</v>
      </c>
      <c r="C8" s="297"/>
      <c r="D8" s="297" t="s">
        <v>59</v>
      </c>
      <c r="E8" s="297" t="s">
        <v>60</v>
      </c>
      <c r="F8" s="297" t="s">
        <v>61</v>
      </c>
      <c r="G8" s="298" t="s">
        <v>84</v>
      </c>
      <c r="H8" s="298"/>
      <c r="I8" s="299"/>
    </row>
    <row r="9" spans="1:10" s="11" customFormat="1" ht="28.5">
      <c r="A9" s="297"/>
      <c r="B9" s="179" t="s">
        <v>35</v>
      </c>
      <c r="C9" s="179" t="s">
        <v>0</v>
      </c>
      <c r="D9" s="297"/>
      <c r="E9" s="297"/>
      <c r="F9" s="297"/>
      <c r="G9" s="12" t="s">
        <v>62</v>
      </c>
      <c r="H9" s="12" t="s">
        <v>63</v>
      </c>
      <c r="I9" s="12" t="s">
        <v>15</v>
      </c>
    </row>
    <row r="10" spans="1:10" s="14" customFormat="1" ht="14.25">
      <c r="A10" s="291" t="s">
        <v>1</v>
      </c>
      <c r="B10" s="291"/>
      <c r="C10" s="291"/>
      <c r="D10" s="291"/>
      <c r="E10" s="291"/>
      <c r="F10" s="291"/>
      <c r="G10" s="13">
        <f>+G11+G20+G14+G17</f>
        <v>0</v>
      </c>
      <c r="H10" s="13">
        <f t="shared" ref="H10:I10" si="0">+H11+H20+H14+H17</f>
        <v>0</v>
      </c>
      <c r="I10" s="13">
        <f t="shared" si="0"/>
        <v>0</v>
      </c>
    </row>
    <row r="11" spans="1:10" s="14" customFormat="1" ht="14.25">
      <c r="A11" s="291" t="s">
        <v>39</v>
      </c>
      <c r="B11" s="291"/>
      <c r="C11" s="291"/>
      <c r="D11" s="291"/>
      <c r="E11" s="291"/>
      <c r="F11" s="291"/>
      <c r="G11" s="13">
        <f>+G12</f>
        <v>108275.4</v>
      </c>
      <c r="H11" s="13">
        <f t="shared" ref="H11:I11" si="1">+H12</f>
        <v>122975.4</v>
      </c>
      <c r="I11" s="13">
        <f t="shared" si="1"/>
        <v>122975.4</v>
      </c>
    </row>
    <row r="12" spans="1:10" s="14" customFormat="1" ht="85.5">
      <c r="A12" s="15"/>
      <c r="B12" s="16" t="s">
        <v>64</v>
      </c>
      <c r="C12" s="17"/>
      <c r="D12" s="18" t="s">
        <v>65</v>
      </c>
      <c r="E12" s="18" t="s">
        <v>66</v>
      </c>
      <c r="F12" s="18" t="s">
        <v>67</v>
      </c>
      <c r="G12" s="13">
        <f>+G13</f>
        <v>108275.4</v>
      </c>
      <c r="H12" s="13">
        <f>+H13</f>
        <v>122975.4</v>
      </c>
      <c r="I12" s="13">
        <f>+I13</f>
        <v>122975.4</v>
      </c>
    </row>
    <row r="13" spans="1:10" s="14" customFormat="1" ht="85.5" customHeight="1">
      <c r="A13" s="15"/>
      <c r="B13" s="15"/>
      <c r="C13" s="182" t="s">
        <v>76</v>
      </c>
      <c r="D13" s="17" t="s">
        <v>42</v>
      </c>
      <c r="E13" s="17" t="s">
        <v>54</v>
      </c>
      <c r="F13" s="17" t="s">
        <v>18</v>
      </c>
      <c r="G13" s="20">
        <f>90275.4+18000</f>
        <v>108275.4</v>
      </c>
      <c r="H13" s="20">
        <f>104975.4+18000</f>
        <v>122975.4</v>
      </c>
      <c r="I13" s="20">
        <f>104975.4+18000</f>
        <v>122975.4</v>
      </c>
    </row>
    <row r="14" spans="1:10" s="192" customFormat="1" ht="25.5" customHeight="1">
      <c r="A14" s="300" t="s">
        <v>125</v>
      </c>
      <c r="B14" s="300"/>
      <c r="C14" s="300"/>
      <c r="D14" s="300"/>
      <c r="E14" s="300"/>
      <c r="F14" s="300"/>
      <c r="G14" s="191">
        <f>+G15</f>
        <v>-18000</v>
      </c>
      <c r="H14" s="191">
        <f>+H15</f>
        <v>-18000</v>
      </c>
      <c r="I14" s="191">
        <f t="shared" ref="H14:I15" si="2">+I15</f>
        <v>-18000</v>
      </c>
    </row>
    <row r="15" spans="1:10" s="192" customFormat="1" ht="72" customHeight="1">
      <c r="A15" s="17"/>
      <c r="B15" s="16" t="s">
        <v>126</v>
      </c>
      <c r="C15" s="17"/>
      <c r="D15" s="18" t="s">
        <v>127</v>
      </c>
      <c r="E15" s="18" t="s">
        <v>128</v>
      </c>
      <c r="F15" s="18" t="s">
        <v>129</v>
      </c>
      <c r="G15" s="191">
        <f>+G16</f>
        <v>-18000</v>
      </c>
      <c r="H15" s="191">
        <f t="shared" si="2"/>
        <v>-18000</v>
      </c>
      <c r="I15" s="191">
        <f t="shared" si="2"/>
        <v>-18000</v>
      </c>
    </row>
    <row r="16" spans="1:10" s="192" customFormat="1" ht="65.25" customHeight="1">
      <c r="A16" s="17"/>
      <c r="B16" s="17"/>
      <c r="C16" s="182" t="s">
        <v>130</v>
      </c>
      <c r="D16" s="17" t="s">
        <v>131</v>
      </c>
      <c r="E16" s="17" t="s">
        <v>132</v>
      </c>
      <c r="F16" s="17" t="s">
        <v>133</v>
      </c>
      <c r="G16" s="193">
        <v>-18000</v>
      </c>
      <c r="H16" s="193">
        <v>-18000</v>
      </c>
      <c r="I16" s="193">
        <v>-18000</v>
      </c>
      <c r="J16" s="194"/>
    </row>
    <row r="17" spans="1:9" s="196" customFormat="1" ht="14.25" customHeight="1">
      <c r="A17" s="301" t="s">
        <v>194</v>
      </c>
      <c r="B17" s="301"/>
      <c r="C17" s="301"/>
      <c r="D17" s="301"/>
      <c r="E17" s="301"/>
      <c r="F17" s="301"/>
      <c r="G17" s="195">
        <f>+G18</f>
        <v>-90275.4</v>
      </c>
      <c r="H17" s="195">
        <f t="shared" ref="H17:I17" si="3">+H18</f>
        <v>-104975.4</v>
      </c>
      <c r="I17" s="195">
        <f t="shared" si="3"/>
        <v>-104975.4</v>
      </c>
    </row>
    <row r="18" spans="1:9" s="198" customFormat="1" ht="71.25">
      <c r="A18" s="69"/>
      <c r="B18" s="197" t="s">
        <v>182</v>
      </c>
      <c r="C18" s="197"/>
      <c r="D18" s="197" t="s">
        <v>183</v>
      </c>
      <c r="E18" s="197" t="s">
        <v>184</v>
      </c>
      <c r="F18" s="197" t="s">
        <v>185</v>
      </c>
      <c r="G18" s="227">
        <f>+G19</f>
        <v>-90275.4</v>
      </c>
      <c r="H18" s="227">
        <f t="shared" ref="H18:I18" si="4">+H19</f>
        <v>-104975.4</v>
      </c>
      <c r="I18" s="227">
        <f t="shared" si="4"/>
        <v>-104975.4</v>
      </c>
    </row>
    <row r="19" spans="1:9" s="198" customFormat="1" ht="81">
      <c r="A19" s="69"/>
      <c r="B19" s="69"/>
      <c r="C19" s="69" t="s">
        <v>186</v>
      </c>
      <c r="D19" s="69" t="s">
        <v>187</v>
      </c>
      <c r="E19" s="69" t="s">
        <v>188</v>
      </c>
      <c r="F19" s="69" t="s">
        <v>189</v>
      </c>
      <c r="G19" s="228">
        <v>-90275.4</v>
      </c>
      <c r="H19" s="228">
        <v>-104975.4</v>
      </c>
      <c r="I19" s="228">
        <v>-104975.4</v>
      </c>
    </row>
    <row r="20" spans="1:9" s="14" customFormat="1" ht="25.5" customHeight="1">
      <c r="A20" s="292" t="s">
        <v>68</v>
      </c>
      <c r="B20" s="293"/>
      <c r="C20" s="293"/>
      <c r="D20" s="293"/>
      <c r="E20" s="293"/>
      <c r="F20" s="294"/>
      <c r="G20" s="13">
        <f>+G21</f>
        <v>0</v>
      </c>
      <c r="H20" s="13">
        <f t="shared" ref="H20:I20" si="5">+H21</f>
        <v>0</v>
      </c>
      <c r="I20" s="13">
        <f t="shared" si="5"/>
        <v>0</v>
      </c>
    </row>
    <row r="21" spans="1:9" s="14" customFormat="1" ht="72" customHeight="1">
      <c r="A21" s="15"/>
      <c r="B21" s="21" t="s">
        <v>69</v>
      </c>
      <c r="C21" s="15"/>
      <c r="D21" s="178" t="s">
        <v>70</v>
      </c>
      <c r="E21" s="178" t="s">
        <v>71</v>
      </c>
      <c r="F21" s="178" t="s">
        <v>72</v>
      </c>
      <c r="G21" s="13">
        <f>+G22+G23</f>
        <v>0</v>
      </c>
      <c r="H21" s="13">
        <f t="shared" ref="H21:I21" si="6">+H22+H23</f>
        <v>0</v>
      </c>
      <c r="I21" s="13">
        <f t="shared" si="6"/>
        <v>0</v>
      </c>
    </row>
    <row r="22" spans="1:9" s="14" customFormat="1" ht="65.25" customHeight="1">
      <c r="A22" s="15"/>
      <c r="B22" s="15"/>
      <c r="C22" s="22" t="s">
        <v>73</v>
      </c>
      <c r="D22" s="15" t="s">
        <v>70</v>
      </c>
      <c r="E22" s="15" t="s">
        <v>74</v>
      </c>
      <c r="F22" s="15" t="s">
        <v>75</v>
      </c>
      <c r="G22" s="20">
        <f>+(-18000-90275.4)</f>
        <v>-108275.4</v>
      </c>
      <c r="H22" s="20">
        <f>+(-18000-104975.4)</f>
        <v>-122975.4</v>
      </c>
      <c r="I22" s="20">
        <f>+(-18000-104975.4)</f>
        <v>-122975.4</v>
      </c>
    </row>
    <row r="23" spans="1:9" s="14" customFormat="1" ht="65.25" customHeight="1">
      <c r="A23" s="15"/>
      <c r="B23" s="15"/>
      <c r="C23" s="22" t="s">
        <v>73</v>
      </c>
      <c r="D23" s="15" t="s">
        <v>70</v>
      </c>
      <c r="E23" s="15" t="s">
        <v>74</v>
      </c>
      <c r="F23" s="15" t="s">
        <v>75</v>
      </c>
      <c r="G23" s="20">
        <f>90275.4+18000</f>
        <v>108275.4</v>
      </c>
      <c r="H23" s="20">
        <f>104975.4+18000</f>
        <v>122975.4</v>
      </c>
      <c r="I23" s="20">
        <f>104975.4+18000</f>
        <v>122975.4</v>
      </c>
    </row>
  </sheetData>
  <mergeCells count="13">
    <mergeCell ref="A10:F10"/>
    <mergeCell ref="A11:F11"/>
    <mergeCell ref="A20:F20"/>
    <mergeCell ref="A5:I5"/>
    <mergeCell ref="H7:I7"/>
    <mergeCell ref="A8:A9"/>
    <mergeCell ref="B8:C8"/>
    <mergeCell ref="D8:D9"/>
    <mergeCell ref="E8:E9"/>
    <mergeCell ref="F8:F9"/>
    <mergeCell ref="G8:I8"/>
    <mergeCell ref="A14:F14"/>
    <mergeCell ref="A17:F17"/>
  </mergeCells>
  <pageMargins left="0.7" right="0.7" top="0.75" bottom="0.75" header="0.3" footer="0.3"/>
  <pageSetup paperSize="9" scale="38" fitToHeight="1000" orientation="portrait" verticalDpi="0" r:id="rId1"/>
  <colBreaks count="1" manualBreakCount="1">
    <brk id="4" max="2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5"/>
  <sheetViews>
    <sheetView topLeftCell="A85" zoomScaleNormal="100" zoomScaleSheetLayoutView="100" workbookViewId="0">
      <selection activeCell="N70" sqref="N70"/>
    </sheetView>
  </sheetViews>
  <sheetFormatPr defaultColWidth="9.33203125" defaultRowHeight="12.75"/>
  <cols>
    <col min="1" max="1" width="6.83203125" style="4" customWidth="1"/>
    <col min="2" max="2" width="7.33203125" style="4" customWidth="1"/>
    <col min="3" max="3" width="8.83203125" style="4" customWidth="1"/>
    <col min="4" max="4" width="7.5" style="4" customWidth="1"/>
    <col min="5" max="5" width="9.83203125" style="4" customWidth="1"/>
    <col min="6" max="6" width="83.33203125" style="4" customWidth="1"/>
    <col min="7" max="7" width="21.5" style="118" customWidth="1"/>
    <col min="8" max="8" width="21" style="118" customWidth="1"/>
    <col min="9" max="9" width="20.33203125" style="120" customWidth="1"/>
    <col min="10" max="10" width="15.5" style="4" bestFit="1" customWidth="1"/>
    <col min="11" max="11" width="15" style="4" bestFit="1" customWidth="1"/>
    <col min="12" max="12" width="14" style="4" bestFit="1" customWidth="1"/>
    <col min="13" max="13" width="14.33203125" style="4" bestFit="1" customWidth="1"/>
    <col min="14" max="14" width="13.1640625" style="4" customWidth="1"/>
    <col min="15" max="15" width="9.33203125" style="4"/>
    <col min="16" max="16" width="12.6640625" style="4" bestFit="1" customWidth="1"/>
    <col min="17" max="16384" width="9.33203125" style="4"/>
  </cols>
  <sheetData>
    <row r="1" spans="1:9" ht="14.45" customHeight="1">
      <c r="A1" s="3"/>
      <c r="B1" s="3"/>
      <c r="C1" s="3"/>
      <c r="D1" s="3"/>
      <c r="E1" s="3"/>
      <c r="H1" s="119"/>
      <c r="I1" s="23" t="s">
        <v>100</v>
      </c>
    </row>
    <row r="2" spans="1:9" ht="14.45" customHeight="1">
      <c r="E2" s="3"/>
      <c r="H2" s="119"/>
      <c r="I2" s="24" t="s">
        <v>77</v>
      </c>
    </row>
    <row r="3" spans="1:9" ht="14.45" customHeight="1">
      <c r="E3" s="3"/>
      <c r="H3" s="119"/>
      <c r="I3" s="24" t="s">
        <v>2</v>
      </c>
    </row>
    <row r="4" spans="1:9" ht="14.45" customHeight="1">
      <c r="E4" s="3"/>
    </row>
    <row r="5" spans="1:9" ht="14.45" customHeight="1">
      <c r="A5" s="3"/>
      <c r="B5" s="3"/>
      <c r="C5" s="3"/>
      <c r="D5" s="3"/>
      <c r="E5" s="3"/>
    </row>
    <row r="6" spans="1:9" ht="35.25" customHeight="1">
      <c r="A6" s="295" t="s">
        <v>219</v>
      </c>
      <c r="B6" s="295"/>
      <c r="C6" s="295"/>
      <c r="D6" s="295"/>
      <c r="E6" s="295"/>
      <c r="F6" s="295"/>
      <c r="G6" s="295"/>
      <c r="H6" s="295"/>
      <c r="I6" s="295"/>
    </row>
    <row r="7" spans="1:9" ht="35.25" customHeight="1">
      <c r="A7" s="183"/>
      <c r="B7" s="183"/>
      <c r="C7" s="183"/>
      <c r="D7" s="183"/>
      <c r="E7" s="183"/>
      <c r="F7" s="183"/>
      <c r="G7" s="121"/>
      <c r="H7" s="121"/>
      <c r="I7" s="121"/>
    </row>
    <row r="8" spans="1:9" ht="14.45" customHeight="1">
      <c r="A8" s="3"/>
      <c r="B8" s="3"/>
      <c r="C8" s="3"/>
      <c r="D8" s="3"/>
      <c r="H8" s="186"/>
      <c r="I8" s="186" t="s">
        <v>37</v>
      </c>
    </row>
    <row r="9" spans="1:9" s="5" customFormat="1" ht="72.75" customHeight="1">
      <c r="A9" s="324" t="s">
        <v>6</v>
      </c>
      <c r="B9" s="325"/>
      <c r="C9" s="326"/>
      <c r="D9" s="323" t="s">
        <v>7</v>
      </c>
      <c r="E9" s="323"/>
      <c r="F9" s="323" t="s">
        <v>16</v>
      </c>
      <c r="G9" s="327" t="s">
        <v>115</v>
      </c>
      <c r="H9" s="327"/>
      <c r="I9" s="328"/>
    </row>
    <row r="10" spans="1:9" s="5" customFormat="1" ht="40.5">
      <c r="A10" s="33" t="s">
        <v>8</v>
      </c>
      <c r="B10" s="34" t="s">
        <v>9</v>
      </c>
      <c r="C10" s="33" t="s">
        <v>10</v>
      </c>
      <c r="D10" s="184" t="s">
        <v>11</v>
      </c>
      <c r="E10" s="184" t="s">
        <v>12</v>
      </c>
      <c r="F10" s="323"/>
      <c r="G10" s="122" t="s">
        <v>62</v>
      </c>
      <c r="H10" s="123" t="s">
        <v>30</v>
      </c>
      <c r="I10" s="124" t="s">
        <v>15</v>
      </c>
    </row>
    <row r="11" spans="1:9" s="5" customFormat="1" ht="13.5">
      <c r="A11" s="35"/>
      <c r="B11" s="36"/>
      <c r="C11" s="37"/>
      <c r="D11" s="36"/>
      <c r="E11" s="184"/>
      <c r="F11" s="38" t="s">
        <v>13</v>
      </c>
      <c r="G11" s="125">
        <f>+G70+G13+G32+G51</f>
        <v>0</v>
      </c>
      <c r="H11" s="125">
        <f t="shared" ref="H11:I11" si="0">+H70+H13+H32+H51</f>
        <v>0</v>
      </c>
      <c r="I11" s="125">
        <f t="shared" si="0"/>
        <v>0</v>
      </c>
    </row>
    <row r="12" spans="1:9" s="5" customFormat="1" ht="13.5">
      <c r="A12" s="39"/>
      <c r="B12" s="40"/>
      <c r="C12" s="41"/>
      <c r="D12" s="40"/>
      <c r="E12" s="42"/>
      <c r="F12" s="43" t="s">
        <v>14</v>
      </c>
      <c r="G12" s="126"/>
      <c r="H12" s="127"/>
      <c r="I12" s="128"/>
    </row>
    <row r="13" spans="1:9" s="50" customFormat="1" ht="28.5">
      <c r="A13" s="45" t="s">
        <v>43</v>
      </c>
      <c r="B13" s="46"/>
      <c r="C13" s="47"/>
      <c r="D13" s="46"/>
      <c r="E13" s="48"/>
      <c r="F13" s="49" t="s">
        <v>44</v>
      </c>
      <c r="G13" s="129">
        <f>G15</f>
        <v>108275.4</v>
      </c>
      <c r="H13" s="129">
        <f>H15</f>
        <v>122975.4</v>
      </c>
      <c r="I13" s="129">
        <f>I15</f>
        <v>122975.4</v>
      </c>
    </row>
    <row r="14" spans="1:9" s="50" customFormat="1" ht="13.5">
      <c r="A14" s="51"/>
      <c r="B14" s="52"/>
      <c r="C14" s="53"/>
      <c r="D14" s="52"/>
      <c r="E14" s="53"/>
      <c r="F14" s="54" t="s">
        <v>14</v>
      </c>
      <c r="G14" s="126"/>
      <c r="H14" s="127"/>
      <c r="I14" s="129"/>
    </row>
    <row r="15" spans="1:9" s="50" customFormat="1" ht="28.5">
      <c r="A15" s="55"/>
      <c r="B15" s="314" t="s">
        <v>43</v>
      </c>
      <c r="C15" s="56"/>
      <c r="D15" s="57"/>
      <c r="E15" s="57"/>
      <c r="F15" s="58" t="s">
        <v>45</v>
      </c>
      <c r="G15" s="127">
        <f t="shared" ref="G15" si="1">G17</f>
        <v>108275.4</v>
      </c>
      <c r="H15" s="127">
        <f>H17</f>
        <v>122975.4</v>
      </c>
      <c r="I15" s="127">
        <f>I17</f>
        <v>122975.4</v>
      </c>
    </row>
    <row r="16" spans="1:9" s="50" customFormat="1" ht="13.5">
      <c r="A16" s="55"/>
      <c r="B16" s="315"/>
      <c r="C16" s="59"/>
      <c r="D16" s="60"/>
      <c r="E16" s="60"/>
      <c r="F16" s="44" t="s">
        <v>14</v>
      </c>
      <c r="G16" s="126"/>
      <c r="H16" s="127"/>
      <c r="I16" s="127"/>
    </row>
    <row r="17" spans="1:9" s="50" customFormat="1" ht="28.5">
      <c r="A17" s="55"/>
      <c r="B17" s="315"/>
      <c r="C17" s="316" t="s">
        <v>22</v>
      </c>
      <c r="D17" s="57"/>
      <c r="E17" s="57"/>
      <c r="F17" s="58" t="s">
        <v>45</v>
      </c>
      <c r="G17" s="130">
        <f t="shared" ref="G17" si="2">G21</f>
        <v>108275.4</v>
      </c>
      <c r="H17" s="130">
        <f>H21</f>
        <v>122975.4</v>
      </c>
      <c r="I17" s="130">
        <f>I21</f>
        <v>122975.4</v>
      </c>
    </row>
    <row r="18" spans="1:9" s="50" customFormat="1" ht="13.5">
      <c r="A18" s="55"/>
      <c r="B18" s="315"/>
      <c r="C18" s="317"/>
      <c r="D18" s="60"/>
      <c r="E18" s="60"/>
      <c r="F18" s="61" t="s">
        <v>14</v>
      </c>
      <c r="G18" s="131"/>
      <c r="H18" s="127"/>
      <c r="I18" s="127"/>
    </row>
    <row r="19" spans="1:9" s="5" customFormat="1" ht="13.5">
      <c r="A19" s="55"/>
      <c r="B19" s="315"/>
      <c r="C19" s="317"/>
      <c r="D19" s="62"/>
      <c r="E19" s="62"/>
      <c r="F19" s="61" t="s">
        <v>38</v>
      </c>
      <c r="G19" s="127">
        <f t="shared" ref="G19" si="3">+G23</f>
        <v>108275.4</v>
      </c>
      <c r="H19" s="127">
        <f>+H23</f>
        <v>122975.4</v>
      </c>
      <c r="I19" s="127">
        <f>+I23</f>
        <v>122975.4</v>
      </c>
    </row>
    <row r="20" spans="1:9" s="5" customFormat="1" ht="13.5">
      <c r="A20" s="55"/>
      <c r="B20" s="315"/>
      <c r="C20" s="317"/>
      <c r="D20" s="63"/>
      <c r="E20" s="60"/>
      <c r="F20" s="61" t="s">
        <v>14</v>
      </c>
      <c r="G20" s="131"/>
      <c r="H20" s="130"/>
      <c r="I20" s="130"/>
    </row>
    <row r="21" spans="1:9" s="50" customFormat="1" ht="36" customHeight="1">
      <c r="A21" s="55"/>
      <c r="B21" s="315"/>
      <c r="C21" s="317"/>
      <c r="D21" s="64" t="s">
        <v>40</v>
      </c>
      <c r="E21" s="319"/>
      <c r="F21" s="65" t="s">
        <v>41</v>
      </c>
      <c r="G21" s="127">
        <f t="shared" ref="G21" si="4">G23</f>
        <v>108275.4</v>
      </c>
      <c r="H21" s="127">
        <f>H23</f>
        <v>122975.4</v>
      </c>
      <c r="I21" s="127">
        <f>I23</f>
        <v>122975.4</v>
      </c>
    </row>
    <row r="22" spans="1:9" s="50" customFormat="1" ht="17.25" customHeight="1">
      <c r="A22" s="66"/>
      <c r="B22" s="315"/>
      <c r="C22" s="317"/>
      <c r="D22" s="64"/>
      <c r="E22" s="319"/>
      <c r="F22" s="67" t="s">
        <v>14</v>
      </c>
      <c r="G22" s="132"/>
      <c r="H22" s="127"/>
      <c r="I22" s="127"/>
    </row>
    <row r="23" spans="1:9" s="70" customFormat="1" ht="40.5">
      <c r="A23" s="66"/>
      <c r="B23" s="315"/>
      <c r="C23" s="317"/>
      <c r="D23" s="64"/>
      <c r="E23" s="68">
        <v>11010</v>
      </c>
      <c r="F23" s="69" t="s">
        <v>42</v>
      </c>
      <c r="G23" s="130">
        <f t="shared" ref="G23" si="5">+G25</f>
        <v>108275.4</v>
      </c>
      <c r="H23" s="130">
        <f>+H25</f>
        <v>122975.4</v>
      </c>
      <c r="I23" s="130">
        <f>+I25</f>
        <v>122975.4</v>
      </c>
    </row>
    <row r="24" spans="1:9" s="50" customFormat="1" ht="17.25" customHeight="1">
      <c r="A24" s="66"/>
      <c r="B24" s="315"/>
      <c r="C24" s="317"/>
      <c r="D24" s="64"/>
      <c r="E24" s="71"/>
      <c r="F24" s="72" t="s">
        <v>3</v>
      </c>
      <c r="G24" s="133"/>
      <c r="H24" s="127"/>
      <c r="I24" s="127"/>
    </row>
    <row r="25" spans="1:9" s="50" customFormat="1" ht="14.25">
      <c r="A25" s="66"/>
      <c r="B25" s="315"/>
      <c r="C25" s="317"/>
      <c r="D25" s="64"/>
      <c r="E25" s="71"/>
      <c r="F25" s="69" t="s">
        <v>38</v>
      </c>
      <c r="G25" s="127">
        <f t="shared" ref="G25" si="6">+G27</f>
        <v>108275.4</v>
      </c>
      <c r="H25" s="127">
        <f>+H27</f>
        <v>122975.4</v>
      </c>
      <c r="I25" s="127">
        <f t="shared" ref="I25" si="7">+I27</f>
        <v>122975.4</v>
      </c>
    </row>
    <row r="26" spans="1:9" s="50" customFormat="1" ht="27">
      <c r="A26" s="66"/>
      <c r="B26" s="315"/>
      <c r="C26" s="317"/>
      <c r="D26" s="64"/>
      <c r="E26" s="71"/>
      <c r="F26" s="69" t="s">
        <v>4</v>
      </c>
      <c r="G26" s="134"/>
      <c r="H26" s="130"/>
      <c r="I26" s="130"/>
    </row>
    <row r="27" spans="1:9" s="50" customFormat="1" ht="14.25">
      <c r="A27" s="66"/>
      <c r="B27" s="315"/>
      <c r="C27" s="317"/>
      <c r="D27" s="64"/>
      <c r="E27" s="71"/>
      <c r="F27" s="73" t="s">
        <v>5</v>
      </c>
      <c r="G27" s="127">
        <f t="shared" ref="G27:G29" si="8">G28</f>
        <v>108275.4</v>
      </c>
      <c r="H27" s="127">
        <f>H28</f>
        <v>122975.4</v>
      </c>
      <c r="I27" s="127">
        <f t="shared" ref="I27:I28" si="9">I28</f>
        <v>122975.4</v>
      </c>
    </row>
    <row r="28" spans="1:9" s="50" customFormat="1" ht="14.25">
      <c r="A28" s="66"/>
      <c r="B28" s="315"/>
      <c r="C28" s="317"/>
      <c r="D28" s="64"/>
      <c r="E28" s="71"/>
      <c r="F28" s="73" t="s">
        <v>46</v>
      </c>
      <c r="G28" s="127">
        <f t="shared" si="8"/>
        <v>108275.4</v>
      </c>
      <c r="H28" s="127">
        <f>H29</f>
        <v>122975.4</v>
      </c>
      <c r="I28" s="127">
        <f t="shared" si="9"/>
        <v>122975.4</v>
      </c>
    </row>
    <row r="29" spans="1:9" s="50" customFormat="1" ht="14.25">
      <c r="A29" s="66"/>
      <c r="B29" s="315"/>
      <c r="C29" s="318"/>
      <c r="D29" s="64"/>
      <c r="E29" s="74"/>
      <c r="F29" s="73" t="s">
        <v>47</v>
      </c>
      <c r="G29" s="130">
        <f t="shared" si="8"/>
        <v>108275.4</v>
      </c>
      <c r="H29" s="130">
        <f>H30</f>
        <v>122975.4</v>
      </c>
      <c r="I29" s="130">
        <f>I30</f>
        <v>122975.4</v>
      </c>
    </row>
    <row r="30" spans="1:9" s="50" customFormat="1" ht="39" customHeight="1">
      <c r="A30" s="66"/>
      <c r="B30" s="315"/>
      <c r="C30" s="318"/>
      <c r="D30" s="64"/>
      <c r="E30" s="74"/>
      <c r="F30" s="69" t="s">
        <v>48</v>
      </c>
      <c r="G30" s="127">
        <f t="shared" ref="G30:I30" si="10">+G31</f>
        <v>108275.4</v>
      </c>
      <c r="H30" s="127">
        <f t="shared" si="10"/>
        <v>122975.4</v>
      </c>
      <c r="I30" s="127">
        <f t="shared" si="10"/>
        <v>122975.4</v>
      </c>
    </row>
    <row r="31" spans="1:9" s="50" customFormat="1" ht="14.25">
      <c r="A31" s="66"/>
      <c r="B31" s="315"/>
      <c r="C31" s="318"/>
      <c r="D31" s="64"/>
      <c r="E31" s="74"/>
      <c r="F31" s="75" t="s">
        <v>49</v>
      </c>
      <c r="G31" s="127">
        <f>+'1'!G13</f>
        <v>108275.4</v>
      </c>
      <c r="H31" s="127">
        <f>+'1'!H13</f>
        <v>122975.4</v>
      </c>
      <c r="I31" s="127">
        <f>+'1'!I13</f>
        <v>122975.4</v>
      </c>
    </row>
    <row r="32" spans="1:9" s="153" customFormat="1" ht="15.95" customHeight="1">
      <c r="A32" s="320" t="s">
        <v>134</v>
      </c>
      <c r="B32" s="322"/>
      <c r="C32" s="322"/>
      <c r="D32" s="322"/>
      <c r="E32" s="322"/>
      <c r="F32" s="202" t="s">
        <v>135</v>
      </c>
      <c r="G32" s="203">
        <f>+G34</f>
        <v>-18000</v>
      </c>
      <c r="H32" s="204">
        <f t="shared" ref="H32:I32" si="11">+H34</f>
        <v>-18000</v>
      </c>
      <c r="I32" s="204">
        <f t="shared" si="11"/>
        <v>-18000</v>
      </c>
    </row>
    <row r="33" spans="1:9" s="153" customFormat="1" ht="15.95" customHeight="1">
      <c r="A33" s="321"/>
      <c r="B33" s="322"/>
      <c r="C33" s="322"/>
      <c r="D33" s="322"/>
      <c r="E33" s="322"/>
      <c r="F33" s="205" t="s">
        <v>136</v>
      </c>
      <c r="G33" s="203"/>
      <c r="H33" s="206"/>
      <c r="I33" s="206"/>
    </row>
    <row r="34" spans="1:9" s="153" customFormat="1" ht="15.95" customHeight="1">
      <c r="A34" s="321"/>
      <c r="B34" s="320" t="s">
        <v>137</v>
      </c>
      <c r="C34" s="322"/>
      <c r="D34" s="322"/>
      <c r="E34" s="322"/>
      <c r="F34" s="202" t="s">
        <v>138</v>
      </c>
      <c r="G34" s="203">
        <f t="shared" ref="G34:I34" si="12">+G36</f>
        <v>-18000</v>
      </c>
      <c r="H34" s="204">
        <f t="shared" si="12"/>
        <v>-18000</v>
      </c>
      <c r="I34" s="204">
        <f t="shared" si="12"/>
        <v>-18000</v>
      </c>
    </row>
    <row r="35" spans="1:9" s="153" customFormat="1" ht="15.95" customHeight="1">
      <c r="A35" s="321"/>
      <c r="B35" s="321"/>
      <c r="C35" s="322"/>
      <c r="D35" s="322"/>
      <c r="E35" s="322"/>
      <c r="F35" s="205" t="s">
        <v>136</v>
      </c>
      <c r="G35" s="203"/>
      <c r="H35" s="206"/>
      <c r="I35" s="206"/>
    </row>
    <row r="36" spans="1:9" s="153" customFormat="1" ht="15.95" customHeight="1">
      <c r="A36" s="321"/>
      <c r="B36" s="321"/>
      <c r="C36" s="320" t="s">
        <v>139</v>
      </c>
      <c r="D36" s="322"/>
      <c r="E36" s="322"/>
      <c r="F36" s="202" t="s">
        <v>140</v>
      </c>
      <c r="G36" s="203">
        <f>+G40</f>
        <v>-18000</v>
      </c>
      <c r="H36" s="204">
        <f t="shared" ref="H36:I36" si="13">+H40</f>
        <v>-18000</v>
      </c>
      <c r="I36" s="204">
        <f t="shared" si="13"/>
        <v>-18000</v>
      </c>
    </row>
    <row r="37" spans="1:9" s="153" customFormat="1" ht="15.95" customHeight="1">
      <c r="A37" s="321"/>
      <c r="B37" s="321"/>
      <c r="C37" s="321"/>
      <c r="D37" s="322"/>
      <c r="E37" s="322"/>
      <c r="F37" s="205" t="s">
        <v>136</v>
      </c>
      <c r="G37" s="203"/>
      <c r="H37" s="206"/>
      <c r="I37" s="206"/>
    </row>
    <row r="38" spans="1:9" s="153" customFormat="1" ht="15.95" customHeight="1">
      <c r="A38" s="321"/>
      <c r="B38" s="321"/>
      <c r="C38" s="321"/>
      <c r="D38" s="322"/>
      <c r="E38" s="322"/>
      <c r="F38" s="202" t="s">
        <v>141</v>
      </c>
      <c r="G38" s="203">
        <f t="shared" ref="G38:I38" si="14">+G40</f>
        <v>-18000</v>
      </c>
      <c r="H38" s="204">
        <f t="shared" si="14"/>
        <v>-18000</v>
      </c>
      <c r="I38" s="204">
        <f t="shared" si="14"/>
        <v>-18000</v>
      </c>
    </row>
    <row r="39" spans="1:9" s="153" customFormat="1" ht="15.95" customHeight="1">
      <c r="A39" s="321"/>
      <c r="B39" s="321"/>
      <c r="C39" s="321"/>
      <c r="D39" s="322"/>
      <c r="E39" s="322"/>
      <c r="F39" s="205" t="s">
        <v>136</v>
      </c>
      <c r="G39" s="203"/>
      <c r="H39" s="206"/>
      <c r="I39" s="206"/>
    </row>
    <row r="40" spans="1:9" s="153" customFormat="1" ht="30.75" customHeight="1">
      <c r="A40" s="321"/>
      <c r="B40" s="321"/>
      <c r="C40" s="321"/>
      <c r="D40" s="320">
        <v>1126</v>
      </c>
      <c r="E40" s="322"/>
      <c r="F40" s="207" t="s">
        <v>127</v>
      </c>
      <c r="G40" s="203">
        <f>+G42</f>
        <v>-18000</v>
      </c>
      <c r="H40" s="203">
        <f t="shared" ref="H40:I40" si="15">+H42</f>
        <v>-18000</v>
      </c>
      <c r="I40" s="203">
        <f t="shared" si="15"/>
        <v>-18000</v>
      </c>
    </row>
    <row r="41" spans="1:9" s="153" customFormat="1" ht="15.95" customHeight="1">
      <c r="A41" s="321"/>
      <c r="B41" s="321"/>
      <c r="C41" s="321"/>
      <c r="D41" s="321"/>
      <c r="E41" s="322"/>
      <c r="F41" s="205" t="s">
        <v>136</v>
      </c>
      <c r="G41" s="206"/>
      <c r="H41" s="206"/>
      <c r="I41" s="206"/>
    </row>
    <row r="42" spans="1:9" s="153" customFormat="1" ht="15" customHeight="1">
      <c r="A42" s="321"/>
      <c r="B42" s="321"/>
      <c r="C42" s="321"/>
      <c r="D42" s="321"/>
      <c r="E42" s="320" t="s">
        <v>142</v>
      </c>
      <c r="F42" s="207" t="s">
        <v>131</v>
      </c>
      <c r="G42" s="208">
        <f>+G44</f>
        <v>-18000</v>
      </c>
      <c r="H42" s="208">
        <f t="shared" ref="H42:I42" si="16">+H44</f>
        <v>-18000</v>
      </c>
      <c r="I42" s="208">
        <f t="shared" si="16"/>
        <v>-18000</v>
      </c>
    </row>
    <row r="43" spans="1:9" s="153" customFormat="1" ht="15" customHeight="1">
      <c r="A43" s="321"/>
      <c r="B43" s="321"/>
      <c r="C43" s="321"/>
      <c r="D43" s="321"/>
      <c r="E43" s="321"/>
      <c r="F43" s="209" t="s">
        <v>143</v>
      </c>
      <c r="G43" s="210"/>
      <c r="H43" s="210"/>
      <c r="I43" s="210"/>
    </row>
    <row r="44" spans="1:9" s="213" customFormat="1" ht="15" customHeight="1">
      <c r="A44" s="321"/>
      <c r="B44" s="321"/>
      <c r="C44" s="321"/>
      <c r="D44" s="321"/>
      <c r="E44" s="321"/>
      <c r="F44" s="211" t="s">
        <v>38</v>
      </c>
      <c r="G44" s="212">
        <f>+G46</f>
        <v>-18000</v>
      </c>
      <c r="H44" s="212">
        <f t="shared" ref="H44:I44" si="17">+H46</f>
        <v>-18000</v>
      </c>
      <c r="I44" s="212">
        <f t="shared" si="17"/>
        <v>-18000</v>
      </c>
    </row>
    <row r="45" spans="1:9" s="142" customFormat="1" ht="15" customHeight="1">
      <c r="A45" s="321"/>
      <c r="B45" s="321"/>
      <c r="C45" s="321"/>
      <c r="D45" s="321"/>
      <c r="E45" s="321"/>
      <c r="F45" s="17" t="s">
        <v>4</v>
      </c>
      <c r="G45" s="204"/>
      <c r="H45" s="159"/>
      <c r="I45" s="159"/>
    </row>
    <row r="46" spans="1:9" s="142" customFormat="1" ht="15" customHeight="1">
      <c r="A46" s="321"/>
      <c r="B46" s="321"/>
      <c r="C46" s="321"/>
      <c r="D46" s="321"/>
      <c r="E46" s="321"/>
      <c r="F46" s="190" t="s">
        <v>5</v>
      </c>
      <c r="G46" s="204">
        <f>+G47</f>
        <v>-18000</v>
      </c>
      <c r="H46" s="204">
        <f t="shared" ref="H46:I46" si="18">+H47</f>
        <v>-18000</v>
      </c>
      <c r="I46" s="204">
        <f t="shared" si="18"/>
        <v>-18000</v>
      </c>
    </row>
    <row r="47" spans="1:9" s="142" customFormat="1" ht="15" customHeight="1">
      <c r="A47" s="321"/>
      <c r="B47" s="321"/>
      <c r="C47" s="321"/>
      <c r="D47" s="321"/>
      <c r="E47" s="321"/>
      <c r="F47" s="190" t="s">
        <v>33</v>
      </c>
      <c r="G47" s="204">
        <f>G48</f>
        <v>-18000</v>
      </c>
      <c r="H47" s="204">
        <f t="shared" ref="H47:I47" si="19">H48</f>
        <v>-18000</v>
      </c>
      <c r="I47" s="204">
        <f t="shared" si="19"/>
        <v>-18000</v>
      </c>
    </row>
    <row r="48" spans="1:9" s="142" customFormat="1" ht="15" customHeight="1">
      <c r="A48" s="321"/>
      <c r="B48" s="321"/>
      <c r="C48" s="321"/>
      <c r="D48" s="321"/>
      <c r="E48" s="321"/>
      <c r="F48" s="190" t="s">
        <v>34</v>
      </c>
      <c r="G48" s="204">
        <f>+G49</f>
        <v>-18000</v>
      </c>
      <c r="H48" s="204">
        <f t="shared" ref="H48:I48" si="20">+H49</f>
        <v>-18000</v>
      </c>
      <c r="I48" s="204">
        <f t="shared" si="20"/>
        <v>-18000</v>
      </c>
    </row>
    <row r="49" spans="1:9" s="142" customFormat="1" ht="15" customHeight="1">
      <c r="A49" s="321"/>
      <c r="B49" s="321"/>
      <c r="C49" s="321"/>
      <c r="D49" s="321"/>
      <c r="E49" s="321"/>
      <c r="F49" s="190" t="s">
        <v>36</v>
      </c>
      <c r="G49" s="204">
        <f>+G50</f>
        <v>-18000</v>
      </c>
      <c r="H49" s="204">
        <f>+H50</f>
        <v>-18000</v>
      </c>
      <c r="I49" s="204">
        <f>+I50</f>
        <v>-18000</v>
      </c>
    </row>
    <row r="50" spans="1:9" s="142" customFormat="1" ht="15" customHeight="1">
      <c r="A50" s="321"/>
      <c r="B50" s="321"/>
      <c r="C50" s="321"/>
      <c r="D50" s="321"/>
      <c r="E50" s="321"/>
      <c r="F50" s="214" t="s">
        <v>101</v>
      </c>
      <c r="G50" s="215">
        <v>-18000</v>
      </c>
      <c r="H50" s="215">
        <v>-18000</v>
      </c>
      <c r="I50" s="215">
        <v>-18000</v>
      </c>
    </row>
    <row r="51" spans="1:9" s="142" customFormat="1" ht="15" customHeight="1">
      <c r="A51" s="302" t="s">
        <v>202</v>
      </c>
      <c r="B51" s="305"/>
      <c r="C51" s="306"/>
      <c r="D51" s="216"/>
      <c r="E51" s="217"/>
      <c r="F51" s="58" t="s">
        <v>190</v>
      </c>
      <c r="G51" s="226">
        <f>G53</f>
        <v>-90275.4</v>
      </c>
      <c r="H51" s="226">
        <f t="shared" ref="H51:I51" si="21">H53</f>
        <v>-104975.4</v>
      </c>
      <c r="I51" s="226">
        <f t="shared" si="21"/>
        <v>-104975.4</v>
      </c>
    </row>
    <row r="52" spans="1:9" s="142" customFormat="1" ht="15" customHeight="1">
      <c r="A52" s="303"/>
      <c r="B52" s="305"/>
      <c r="C52" s="307"/>
      <c r="D52" s="218"/>
      <c r="E52" s="219"/>
      <c r="F52" s="189" t="s">
        <v>14</v>
      </c>
      <c r="G52" s="224"/>
      <c r="H52" s="224"/>
      <c r="I52" s="224"/>
    </row>
    <row r="53" spans="1:9" s="142" customFormat="1" ht="15" customHeight="1">
      <c r="A53" s="303"/>
      <c r="B53" s="302" t="s">
        <v>139</v>
      </c>
      <c r="C53" s="302"/>
      <c r="D53" s="309"/>
      <c r="E53" s="306"/>
      <c r="F53" s="58" t="s">
        <v>191</v>
      </c>
      <c r="G53" s="224">
        <f>+G55</f>
        <v>-90275.4</v>
      </c>
      <c r="H53" s="224">
        <f t="shared" ref="H53:I53" si="22">+H55</f>
        <v>-104975.4</v>
      </c>
      <c r="I53" s="224">
        <f t="shared" si="22"/>
        <v>-104975.4</v>
      </c>
    </row>
    <row r="54" spans="1:9" s="142" customFormat="1" ht="15" customHeight="1">
      <c r="A54" s="303"/>
      <c r="B54" s="303"/>
      <c r="C54" s="303"/>
      <c r="D54" s="310"/>
      <c r="E54" s="307"/>
      <c r="F54" s="189" t="s">
        <v>14</v>
      </c>
      <c r="G54" s="224"/>
      <c r="H54" s="224"/>
      <c r="I54" s="224"/>
    </row>
    <row r="55" spans="1:9" s="142" customFormat="1" ht="15" customHeight="1">
      <c r="A55" s="303"/>
      <c r="B55" s="303"/>
      <c r="C55" s="308"/>
      <c r="D55" s="310"/>
      <c r="E55" s="307"/>
      <c r="F55" s="58" t="s">
        <v>192</v>
      </c>
      <c r="G55" s="224">
        <f>+G57</f>
        <v>-90275.4</v>
      </c>
      <c r="H55" s="224">
        <f t="shared" ref="H55:I55" si="23">+H57</f>
        <v>-104975.4</v>
      </c>
      <c r="I55" s="224">
        <f t="shared" si="23"/>
        <v>-104975.4</v>
      </c>
    </row>
    <row r="56" spans="1:9" s="142" customFormat="1" ht="15" customHeight="1">
      <c r="A56" s="303"/>
      <c r="B56" s="303"/>
      <c r="C56" s="302" t="s">
        <v>193</v>
      </c>
      <c r="D56" s="310"/>
      <c r="E56" s="307"/>
      <c r="F56" s="189" t="s">
        <v>14</v>
      </c>
      <c r="G56" s="224"/>
      <c r="H56" s="224"/>
      <c r="I56" s="224"/>
    </row>
    <row r="57" spans="1:9" s="142" customFormat="1" ht="15" customHeight="1">
      <c r="A57" s="303"/>
      <c r="B57" s="303"/>
      <c r="C57" s="303"/>
      <c r="D57" s="310"/>
      <c r="E57" s="307"/>
      <c r="F57" s="65" t="s">
        <v>194</v>
      </c>
      <c r="G57" s="224">
        <f>+G59</f>
        <v>-90275.4</v>
      </c>
      <c r="H57" s="224">
        <f t="shared" ref="H57:I57" si="24">+H59</f>
        <v>-104975.4</v>
      </c>
      <c r="I57" s="224">
        <f t="shared" si="24"/>
        <v>-104975.4</v>
      </c>
    </row>
    <row r="58" spans="1:9" s="142" customFormat="1" ht="15" customHeight="1">
      <c r="A58" s="303"/>
      <c r="B58" s="303"/>
      <c r="C58" s="303"/>
      <c r="D58" s="311"/>
      <c r="E58" s="312"/>
      <c r="F58" s="189" t="s">
        <v>14</v>
      </c>
      <c r="G58" s="224"/>
      <c r="H58" s="224"/>
      <c r="I58" s="224"/>
    </row>
    <row r="59" spans="1:9" s="142" customFormat="1" ht="15" customHeight="1">
      <c r="A59" s="303"/>
      <c r="B59" s="303"/>
      <c r="C59" s="303"/>
      <c r="D59" s="220">
        <v>1236</v>
      </c>
      <c r="E59" s="313" t="s">
        <v>195</v>
      </c>
      <c r="F59" s="313"/>
      <c r="G59" s="226">
        <f>+G61</f>
        <v>-90275.4</v>
      </c>
      <c r="H59" s="226">
        <f t="shared" ref="H59:I59" si="25">+H61</f>
        <v>-104975.4</v>
      </c>
      <c r="I59" s="226">
        <f t="shared" si="25"/>
        <v>-104975.4</v>
      </c>
    </row>
    <row r="60" spans="1:9" s="142" customFormat="1" ht="15" customHeight="1">
      <c r="A60" s="303"/>
      <c r="B60" s="303"/>
      <c r="C60" s="303"/>
      <c r="D60" s="221"/>
      <c r="E60" s="222"/>
      <c r="F60" s="189" t="s">
        <v>14</v>
      </c>
      <c r="G60" s="224"/>
      <c r="H60" s="224"/>
      <c r="I60" s="224"/>
    </row>
    <row r="61" spans="1:9" s="142" customFormat="1" ht="15" customHeight="1">
      <c r="A61" s="303"/>
      <c r="B61" s="303"/>
      <c r="C61" s="303"/>
      <c r="D61" s="221"/>
      <c r="E61" s="220">
        <v>32003</v>
      </c>
      <c r="F61" s="99" t="s">
        <v>196</v>
      </c>
      <c r="G61" s="224">
        <f>+G63</f>
        <v>-90275.4</v>
      </c>
      <c r="H61" s="224">
        <f t="shared" ref="H61:I61" si="26">+H63</f>
        <v>-104975.4</v>
      </c>
      <c r="I61" s="224">
        <f t="shared" si="26"/>
        <v>-104975.4</v>
      </c>
    </row>
    <row r="62" spans="1:9" s="142" customFormat="1" ht="15" customHeight="1">
      <c r="A62" s="303"/>
      <c r="B62" s="303"/>
      <c r="C62" s="303"/>
      <c r="D62" s="221"/>
      <c r="E62" s="304"/>
      <c r="F62" s="189" t="s">
        <v>3</v>
      </c>
      <c r="G62" s="224"/>
      <c r="H62" s="224"/>
      <c r="I62" s="224"/>
    </row>
    <row r="63" spans="1:9" s="142" customFormat="1" ht="15" customHeight="1">
      <c r="A63" s="303"/>
      <c r="B63" s="303"/>
      <c r="C63" s="303"/>
      <c r="D63" s="221"/>
      <c r="E63" s="304"/>
      <c r="F63" s="223" t="s">
        <v>39</v>
      </c>
      <c r="G63" s="224">
        <f>+G65</f>
        <v>-90275.4</v>
      </c>
      <c r="H63" s="224">
        <f t="shared" ref="H63:I63" si="27">+H65</f>
        <v>-104975.4</v>
      </c>
      <c r="I63" s="224">
        <f t="shared" si="27"/>
        <v>-104975.4</v>
      </c>
    </row>
    <row r="64" spans="1:9" s="142" customFormat="1" ht="15" customHeight="1">
      <c r="A64" s="303"/>
      <c r="B64" s="303"/>
      <c r="C64" s="303"/>
      <c r="D64" s="221"/>
      <c r="E64" s="304"/>
      <c r="F64" s="189" t="s">
        <v>197</v>
      </c>
      <c r="G64" s="224"/>
      <c r="H64" s="224"/>
      <c r="I64" s="224"/>
    </row>
    <row r="65" spans="1:9" s="142" customFormat="1" ht="15" customHeight="1">
      <c r="A65" s="303"/>
      <c r="B65" s="303"/>
      <c r="C65" s="303"/>
      <c r="D65" s="221"/>
      <c r="E65" s="304"/>
      <c r="F65" s="171" t="s">
        <v>5</v>
      </c>
      <c r="G65" s="224">
        <f>G66</f>
        <v>-90275.4</v>
      </c>
      <c r="H65" s="224">
        <f t="shared" ref="H65:I65" si="28">H66</f>
        <v>-104975.4</v>
      </c>
      <c r="I65" s="224">
        <f t="shared" si="28"/>
        <v>-104975.4</v>
      </c>
    </row>
    <row r="66" spans="1:9" s="142" customFormat="1" ht="15" customHeight="1">
      <c r="A66" s="303"/>
      <c r="B66" s="303"/>
      <c r="C66" s="303"/>
      <c r="D66" s="221"/>
      <c r="E66" s="304"/>
      <c r="F66" s="189" t="s">
        <v>198</v>
      </c>
      <c r="G66" s="224">
        <f>+G67</f>
        <v>-90275.4</v>
      </c>
      <c r="H66" s="224">
        <f t="shared" ref="H66:I68" si="29">+H67</f>
        <v>-104975.4</v>
      </c>
      <c r="I66" s="224">
        <f t="shared" si="29"/>
        <v>-104975.4</v>
      </c>
    </row>
    <row r="67" spans="1:9" s="142" customFormat="1" ht="15" customHeight="1">
      <c r="A67" s="303"/>
      <c r="B67" s="303"/>
      <c r="C67" s="303"/>
      <c r="D67" s="221"/>
      <c r="E67" s="304"/>
      <c r="F67" s="189" t="s">
        <v>199</v>
      </c>
      <c r="G67" s="224">
        <f>+G68</f>
        <v>-90275.4</v>
      </c>
      <c r="H67" s="224">
        <f t="shared" si="29"/>
        <v>-104975.4</v>
      </c>
      <c r="I67" s="224">
        <f t="shared" si="29"/>
        <v>-104975.4</v>
      </c>
    </row>
    <row r="68" spans="1:9" s="142" customFormat="1" ht="15" customHeight="1">
      <c r="A68" s="303"/>
      <c r="B68" s="303"/>
      <c r="C68" s="303"/>
      <c r="D68" s="221"/>
      <c r="E68" s="304"/>
      <c r="F68" s="225" t="s">
        <v>200</v>
      </c>
      <c r="G68" s="224">
        <f>+G69</f>
        <v>-90275.4</v>
      </c>
      <c r="H68" s="224">
        <f t="shared" si="29"/>
        <v>-104975.4</v>
      </c>
      <c r="I68" s="224">
        <f t="shared" si="29"/>
        <v>-104975.4</v>
      </c>
    </row>
    <row r="69" spans="1:9" s="142" customFormat="1" ht="15" customHeight="1">
      <c r="A69" s="303"/>
      <c r="B69" s="303"/>
      <c r="C69" s="303"/>
      <c r="D69" s="221"/>
      <c r="E69" s="304"/>
      <c r="F69" s="225" t="s">
        <v>201</v>
      </c>
      <c r="G69" s="224">
        <f>+'1'!G19</f>
        <v>-90275.4</v>
      </c>
      <c r="H69" s="224">
        <f>+'1'!H19</f>
        <v>-104975.4</v>
      </c>
      <c r="I69" s="224">
        <f>+'1'!I19</f>
        <v>-104975.4</v>
      </c>
    </row>
    <row r="70" spans="1:9" s="1" customFormat="1" ht="14.25">
      <c r="A70" s="329" t="s">
        <v>20</v>
      </c>
      <c r="B70" s="76"/>
      <c r="C70" s="77"/>
      <c r="D70" s="77"/>
      <c r="E70" s="77"/>
      <c r="F70" s="78" t="s">
        <v>21</v>
      </c>
      <c r="G70" s="79">
        <f>G72</f>
        <v>0</v>
      </c>
      <c r="H70" s="79">
        <f>H72</f>
        <v>0</v>
      </c>
      <c r="I70" s="79">
        <f t="shared" ref="I70" si="30">I72</f>
        <v>0</v>
      </c>
    </row>
    <row r="71" spans="1:9" s="1" customFormat="1" ht="13.5">
      <c r="A71" s="329"/>
      <c r="B71" s="175"/>
      <c r="C71" s="91"/>
      <c r="D71" s="92"/>
      <c r="E71" s="80"/>
      <c r="F71" s="81" t="s">
        <v>14</v>
      </c>
      <c r="G71" s="135"/>
      <c r="H71" s="136"/>
      <c r="I71" s="136"/>
    </row>
    <row r="72" spans="1:9" s="1" customFormat="1" ht="14.25">
      <c r="A72" s="329"/>
      <c r="B72" s="329" t="s">
        <v>22</v>
      </c>
      <c r="C72" s="83"/>
      <c r="D72" s="93"/>
      <c r="E72" s="80"/>
      <c r="F72" s="84" t="s">
        <v>23</v>
      </c>
      <c r="G72" s="79">
        <f t="shared" ref="G72:I72" si="31">G74</f>
        <v>0</v>
      </c>
      <c r="H72" s="79">
        <f t="shared" si="31"/>
        <v>0</v>
      </c>
      <c r="I72" s="79">
        <f t="shared" si="31"/>
        <v>0</v>
      </c>
    </row>
    <row r="73" spans="1:9" s="1" customFormat="1" ht="13.5">
      <c r="A73" s="329"/>
      <c r="B73" s="329"/>
      <c r="C73" s="83"/>
      <c r="D73" s="93"/>
      <c r="E73" s="80"/>
      <c r="F73" s="81" t="s">
        <v>14</v>
      </c>
      <c r="G73" s="135"/>
      <c r="H73" s="136"/>
      <c r="I73" s="136"/>
    </row>
    <row r="74" spans="1:9" s="1" customFormat="1" ht="14.25">
      <c r="A74" s="329"/>
      <c r="B74" s="329"/>
      <c r="C74" s="329" t="s">
        <v>22</v>
      </c>
      <c r="D74" s="176"/>
      <c r="E74" s="80"/>
      <c r="F74" s="84" t="s">
        <v>24</v>
      </c>
      <c r="G74" s="79">
        <f t="shared" ref="G74:I74" si="32">G76</f>
        <v>0</v>
      </c>
      <c r="H74" s="79">
        <f t="shared" si="32"/>
        <v>0</v>
      </c>
      <c r="I74" s="79">
        <f t="shared" si="32"/>
        <v>0</v>
      </c>
    </row>
    <row r="75" spans="1:9" s="1" customFormat="1" ht="13.5">
      <c r="A75" s="329"/>
      <c r="B75" s="329"/>
      <c r="C75" s="329"/>
      <c r="D75" s="176"/>
      <c r="E75" s="80"/>
      <c r="F75" s="81" t="s">
        <v>14</v>
      </c>
      <c r="G75" s="135"/>
      <c r="H75" s="136"/>
      <c r="I75" s="136"/>
    </row>
    <row r="76" spans="1:9" s="1" customFormat="1" ht="13.5">
      <c r="A76" s="329"/>
      <c r="B76" s="329"/>
      <c r="C76" s="329"/>
      <c r="D76" s="177"/>
      <c r="E76" s="85"/>
      <c r="F76" s="86" t="s">
        <v>25</v>
      </c>
      <c r="G76" s="87">
        <f t="shared" ref="G76:I76" si="33">G78</f>
        <v>0</v>
      </c>
      <c r="H76" s="87">
        <f t="shared" si="33"/>
        <v>0</v>
      </c>
      <c r="I76" s="87">
        <f t="shared" si="33"/>
        <v>0</v>
      </c>
    </row>
    <row r="77" spans="1:9" s="1" customFormat="1" ht="13.5">
      <c r="A77" s="329"/>
      <c r="B77" s="329"/>
      <c r="C77" s="329"/>
      <c r="D77" s="177"/>
      <c r="E77" s="85"/>
      <c r="F77" s="86" t="s">
        <v>14</v>
      </c>
      <c r="G77" s="137"/>
      <c r="H77" s="136"/>
      <c r="I77" s="136"/>
    </row>
    <row r="78" spans="1:9" s="1" customFormat="1" ht="20.25" customHeight="1">
      <c r="A78" s="329"/>
      <c r="B78" s="329"/>
      <c r="C78" s="329"/>
      <c r="D78" s="329" t="s">
        <v>26</v>
      </c>
      <c r="E78" s="88"/>
      <c r="F78" s="86" t="s">
        <v>24</v>
      </c>
      <c r="G78" s="89">
        <f>+G80+G88</f>
        <v>0</v>
      </c>
      <c r="H78" s="89">
        <f>+H80+H88</f>
        <v>0</v>
      </c>
      <c r="I78" s="89">
        <f>+I80+I88</f>
        <v>0</v>
      </c>
    </row>
    <row r="79" spans="1:9" s="1" customFormat="1" ht="18" customHeight="1">
      <c r="A79" s="329"/>
      <c r="B79" s="329"/>
      <c r="C79" s="329"/>
      <c r="D79" s="329"/>
      <c r="E79" s="88"/>
      <c r="F79" s="86" t="s">
        <v>14</v>
      </c>
      <c r="G79" s="137"/>
      <c r="H79" s="136"/>
      <c r="I79" s="136"/>
    </row>
    <row r="80" spans="1:9" s="1" customFormat="1" ht="18" customHeight="1">
      <c r="A80" s="329"/>
      <c r="B80" s="329"/>
      <c r="C80" s="329"/>
      <c r="D80" s="329"/>
      <c r="E80" s="330" t="s">
        <v>27</v>
      </c>
      <c r="F80" s="86" t="s">
        <v>24</v>
      </c>
      <c r="G80" s="89">
        <f t="shared" ref="G80:I80" si="34">G82</f>
        <v>-108275.4</v>
      </c>
      <c r="H80" s="89">
        <f t="shared" si="34"/>
        <v>-122975.4</v>
      </c>
      <c r="I80" s="89">
        <f t="shared" si="34"/>
        <v>-122975.4</v>
      </c>
    </row>
    <row r="81" spans="1:9" s="1" customFormat="1" ht="18" customHeight="1">
      <c r="A81" s="329"/>
      <c r="B81" s="329"/>
      <c r="C81" s="329"/>
      <c r="D81" s="329"/>
      <c r="E81" s="331"/>
      <c r="F81" s="86" t="s">
        <v>3</v>
      </c>
      <c r="G81" s="137"/>
      <c r="H81" s="136"/>
      <c r="I81" s="136"/>
    </row>
    <row r="82" spans="1:9" s="1" customFormat="1" ht="18" customHeight="1">
      <c r="A82" s="329"/>
      <c r="B82" s="329"/>
      <c r="C82" s="329"/>
      <c r="D82" s="329"/>
      <c r="E82" s="331"/>
      <c r="F82" s="90" t="s">
        <v>25</v>
      </c>
      <c r="G82" s="89">
        <f t="shared" ref="G82:I82" si="35">G84</f>
        <v>-108275.4</v>
      </c>
      <c r="H82" s="89">
        <f t="shared" si="35"/>
        <v>-122975.4</v>
      </c>
      <c r="I82" s="89">
        <f t="shared" si="35"/>
        <v>-122975.4</v>
      </c>
    </row>
    <row r="83" spans="1:9" s="1" customFormat="1" ht="18" customHeight="1">
      <c r="A83" s="329"/>
      <c r="B83" s="329"/>
      <c r="C83" s="329"/>
      <c r="D83" s="329"/>
      <c r="E83" s="331"/>
      <c r="F83" s="86" t="s">
        <v>4</v>
      </c>
      <c r="G83" s="137"/>
      <c r="H83" s="136"/>
      <c r="I83" s="136"/>
    </row>
    <row r="84" spans="1:9" s="1" customFormat="1" ht="18" customHeight="1">
      <c r="A84" s="329"/>
      <c r="B84" s="329"/>
      <c r="C84" s="329"/>
      <c r="D84" s="329"/>
      <c r="E84" s="331"/>
      <c r="F84" s="82" t="s">
        <v>5</v>
      </c>
      <c r="G84" s="89">
        <f t="shared" ref="G84:I85" si="36">G85</f>
        <v>-108275.4</v>
      </c>
      <c r="H84" s="89">
        <f t="shared" si="36"/>
        <v>-122975.4</v>
      </c>
      <c r="I84" s="89">
        <f t="shared" si="36"/>
        <v>-122975.4</v>
      </c>
    </row>
    <row r="85" spans="1:9" s="1" customFormat="1" ht="18" customHeight="1">
      <c r="A85" s="329"/>
      <c r="B85" s="329"/>
      <c r="C85" s="329"/>
      <c r="D85" s="329"/>
      <c r="E85" s="331"/>
      <c r="F85" s="82" t="s">
        <v>46</v>
      </c>
      <c r="G85" s="89">
        <f t="shared" si="36"/>
        <v>-108275.4</v>
      </c>
      <c r="H85" s="89">
        <f t="shared" si="36"/>
        <v>-122975.4</v>
      </c>
      <c r="I85" s="89">
        <f t="shared" si="36"/>
        <v>-122975.4</v>
      </c>
    </row>
    <row r="86" spans="1:9" s="1" customFormat="1" ht="17.25" customHeight="1">
      <c r="A86" s="329"/>
      <c r="B86" s="329"/>
      <c r="C86" s="329"/>
      <c r="D86" s="329"/>
      <c r="E86" s="331"/>
      <c r="F86" s="82" t="s">
        <v>47</v>
      </c>
      <c r="G86" s="89">
        <f t="shared" ref="G86:I86" si="37">+G87</f>
        <v>-108275.4</v>
      </c>
      <c r="H86" s="89">
        <f t="shared" si="37"/>
        <v>-122975.4</v>
      </c>
      <c r="I86" s="89">
        <f t="shared" si="37"/>
        <v>-122975.4</v>
      </c>
    </row>
    <row r="87" spans="1:9" s="1" customFormat="1" ht="18" customHeight="1">
      <c r="A87" s="329"/>
      <c r="B87" s="329"/>
      <c r="C87" s="329"/>
      <c r="D87" s="329"/>
      <c r="E87" s="331"/>
      <c r="F87" s="82" t="s">
        <v>216</v>
      </c>
      <c r="G87" s="89">
        <f>+'1'!G22</f>
        <v>-108275.4</v>
      </c>
      <c r="H87" s="89">
        <f>+'1'!H22</f>
        <v>-122975.4</v>
      </c>
      <c r="I87" s="89">
        <f>+'1'!I22</f>
        <v>-122975.4</v>
      </c>
    </row>
    <row r="88" spans="1:9" s="1" customFormat="1" ht="18" customHeight="1">
      <c r="A88" s="329"/>
      <c r="B88" s="329"/>
      <c r="C88" s="329"/>
      <c r="D88" s="329"/>
      <c r="E88" s="329" t="s">
        <v>27</v>
      </c>
      <c r="F88" s="86" t="s">
        <v>24</v>
      </c>
      <c r="G88" s="89">
        <f t="shared" ref="G88:I88" si="38">G90</f>
        <v>108275.4</v>
      </c>
      <c r="H88" s="89">
        <f t="shared" si="38"/>
        <v>122975.4</v>
      </c>
      <c r="I88" s="89">
        <f t="shared" si="38"/>
        <v>122975.4</v>
      </c>
    </row>
    <row r="89" spans="1:9" s="1" customFormat="1" ht="18" customHeight="1">
      <c r="A89" s="329"/>
      <c r="B89" s="329"/>
      <c r="C89" s="329"/>
      <c r="D89" s="329"/>
      <c r="E89" s="329"/>
      <c r="F89" s="86" t="s">
        <v>3</v>
      </c>
      <c r="G89" s="137"/>
      <c r="H89" s="136"/>
      <c r="I89" s="136"/>
    </row>
    <row r="90" spans="1:9" s="1" customFormat="1" ht="18" customHeight="1">
      <c r="A90" s="329"/>
      <c r="B90" s="329"/>
      <c r="C90" s="329"/>
      <c r="D90" s="329"/>
      <c r="E90" s="329"/>
      <c r="F90" s="90" t="s">
        <v>25</v>
      </c>
      <c r="G90" s="89">
        <f t="shared" ref="G90:I90" si="39">G92</f>
        <v>108275.4</v>
      </c>
      <c r="H90" s="89">
        <f t="shared" si="39"/>
        <v>122975.4</v>
      </c>
      <c r="I90" s="89">
        <f t="shared" si="39"/>
        <v>122975.4</v>
      </c>
    </row>
    <row r="91" spans="1:9" s="1" customFormat="1" ht="18" customHeight="1">
      <c r="A91" s="329"/>
      <c r="B91" s="329"/>
      <c r="C91" s="329"/>
      <c r="D91" s="329"/>
      <c r="E91" s="329"/>
      <c r="F91" s="86" t="s">
        <v>4</v>
      </c>
      <c r="G91" s="137"/>
      <c r="H91" s="136"/>
      <c r="I91" s="136"/>
    </row>
    <row r="92" spans="1:9" s="1" customFormat="1" ht="18" customHeight="1">
      <c r="A92" s="329"/>
      <c r="B92" s="329"/>
      <c r="C92" s="329"/>
      <c r="D92" s="329"/>
      <c r="E92" s="329"/>
      <c r="F92" s="82" t="s">
        <v>5</v>
      </c>
      <c r="G92" s="89">
        <f t="shared" ref="G92:I93" si="40">G93</f>
        <v>108275.4</v>
      </c>
      <c r="H92" s="89">
        <f t="shared" si="40"/>
        <v>122975.4</v>
      </c>
      <c r="I92" s="89">
        <f t="shared" si="40"/>
        <v>122975.4</v>
      </c>
    </row>
    <row r="93" spans="1:9" s="1" customFormat="1" ht="18" customHeight="1">
      <c r="A93" s="329"/>
      <c r="B93" s="329"/>
      <c r="C93" s="329"/>
      <c r="D93" s="329"/>
      <c r="E93" s="329"/>
      <c r="F93" s="82" t="s">
        <v>46</v>
      </c>
      <c r="G93" s="89">
        <f t="shared" si="40"/>
        <v>108275.4</v>
      </c>
      <c r="H93" s="89">
        <f t="shared" si="40"/>
        <v>122975.4</v>
      </c>
      <c r="I93" s="89">
        <f t="shared" si="40"/>
        <v>122975.4</v>
      </c>
    </row>
    <row r="94" spans="1:9" s="1" customFormat="1" ht="17.25" customHeight="1">
      <c r="A94" s="329"/>
      <c r="B94" s="329"/>
      <c r="C94" s="329"/>
      <c r="D94" s="329"/>
      <c r="E94" s="329"/>
      <c r="F94" s="82" t="s">
        <v>47</v>
      </c>
      <c r="G94" s="89">
        <f t="shared" ref="G94:I94" si="41">+G95</f>
        <v>108275.4</v>
      </c>
      <c r="H94" s="89">
        <f t="shared" si="41"/>
        <v>122975.4</v>
      </c>
      <c r="I94" s="89">
        <f t="shared" si="41"/>
        <v>122975.4</v>
      </c>
    </row>
    <row r="95" spans="1:9" s="1" customFormat="1" ht="18" customHeight="1">
      <c r="A95" s="329"/>
      <c r="B95" s="329"/>
      <c r="C95" s="329"/>
      <c r="D95" s="329"/>
      <c r="E95" s="329"/>
      <c r="F95" s="82" t="s">
        <v>216</v>
      </c>
      <c r="G95" s="89">
        <f>+'1'!G23</f>
        <v>108275.4</v>
      </c>
      <c r="H95" s="89">
        <f>+'1'!H23</f>
        <v>122975.4</v>
      </c>
      <c r="I95" s="89">
        <f>+'1'!I23</f>
        <v>122975.4</v>
      </c>
    </row>
  </sheetData>
  <mergeCells count="35">
    <mergeCell ref="E88:E95"/>
    <mergeCell ref="A70:A95"/>
    <mergeCell ref="B72:B95"/>
    <mergeCell ref="C74:C95"/>
    <mergeCell ref="D78:D95"/>
    <mergeCell ref="E80:E87"/>
    <mergeCell ref="A6:I6"/>
    <mergeCell ref="F9:F10"/>
    <mergeCell ref="A9:C9"/>
    <mergeCell ref="D9:E9"/>
    <mergeCell ref="G9:I9"/>
    <mergeCell ref="B15:B31"/>
    <mergeCell ref="C17:C31"/>
    <mergeCell ref="E21:E22"/>
    <mergeCell ref="A32:A50"/>
    <mergeCell ref="B32:B33"/>
    <mergeCell ref="C32:C35"/>
    <mergeCell ref="D32:D35"/>
    <mergeCell ref="E32:E35"/>
    <mergeCell ref="B34:B50"/>
    <mergeCell ref="C36:C50"/>
    <mergeCell ref="D36:D39"/>
    <mergeCell ref="E36:E41"/>
    <mergeCell ref="D40:D50"/>
    <mergeCell ref="E42:E50"/>
    <mergeCell ref="A51:A69"/>
    <mergeCell ref="B53:B69"/>
    <mergeCell ref="C56:C69"/>
    <mergeCell ref="E62:E69"/>
    <mergeCell ref="B51:B52"/>
    <mergeCell ref="C51:C52"/>
    <mergeCell ref="C53:C55"/>
    <mergeCell ref="D53:D58"/>
    <mergeCell ref="E53:E58"/>
    <mergeCell ref="E59:F59"/>
  </mergeCells>
  <pageMargins left="0.39370078740157499" right="0.23622047244094499" top="0.47244094488188998" bottom="0.511811023622047" header="0.31496062992126" footer="0.31496062992126"/>
  <pageSetup paperSize="9" scale="78" firstPageNumber="12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1"/>
  <sheetViews>
    <sheetView topLeftCell="C7" zoomScaleNormal="100" workbookViewId="0">
      <selection activeCell="G35" sqref="G35"/>
    </sheetView>
  </sheetViews>
  <sheetFormatPr defaultRowHeight="13.5"/>
  <cols>
    <col min="1" max="1" width="11.33203125" style="1" customWidth="1"/>
    <col min="2" max="2" width="15.33203125" style="1" customWidth="1"/>
    <col min="3" max="3" width="55.5" style="1" customWidth="1"/>
    <col min="4" max="4" width="21.6640625" style="1" customWidth="1"/>
    <col min="5" max="5" width="22" style="1" customWidth="1"/>
    <col min="6" max="6" width="23.83203125" style="1" customWidth="1"/>
    <col min="7" max="7" width="21.6640625" style="1" customWidth="1"/>
    <col min="8" max="8" width="18.83203125" style="1" customWidth="1"/>
    <col min="9" max="9" width="32.83203125" style="1" customWidth="1"/>
    <col min="10" max="16384" width="9.33203125" style="1"/>
  </cols>
  <sheetData>
    <row r="1" spans="1:44">
      <c r="D1" s="100"/>
      <c r="E1" s="100"/>
      <c r="F1" s="101"/>
      <c r="G1" s="101"/>
      <c r="H1" s="102" t="s">
        <v>121</v>
      </c>
      <c r="I1" s="185"/>
    </row>
    <row r="2" spans="1:44">
      <c r="D2" s="101"/>
      <c r="E2" s="101"/>
      <c r="F2" s="101"/>
      <c r="G2" s="101"/>
      <c r="H2" s="102" t="s">
        <v>110</v>
      </c>
      <c r="Z2" s="103"/>
      <c r="AA2" s="103"/>
      <c r="AB2" s="103"/>
      <c r="AC2" s="103"/>
      <c r="AD2" s="103"/>
      <c r="AE2" s="103"/>
      <c r="AF2" s="103"/>
      <c r="AG2" s="103"/>
      <c r="AH2" s="103"/>
      <c r="AI2" s="103"/>
      <c r="AJ2" s="103"/>
      <c r="AK2" s="103"/>
      <c r="AL2" s="103"/>
      <c r="AM2" s="103"/>
      <c r="AN2" s="103"/>
      <c r="AO2" s="103"/>
      <c r="AP2" s="103"/>
      <c r="AQ2" s="103"/>
      <c r="AR2" s="103"/>
    </row>
    <row r="3" spans="1:44">
      <c r="D3" s="101"/>
      <c r="E3" s="101"/>
      <c r="F3" s="101"/>
      <c r="G3" s="101"/>
      <c r="H3" s="104" t="s">
        <v>111</v>
      </c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</row>
    <row r="4" spans="1:44">
      <c r="D4" s="332"/>
      <c r="E4" s="332"/>
      <c r="F4" s="332"/>
      <c r="G4" s="185"/>
      <c r="H4" s="185"/>
      <c r="I4" s="185"/>
    </row>
    <row r="5" spans="1:44">
      <c r="D5" s="332"/>
      <c r="E5" s="332"/>
      <c r="F5" s="332"/>
      <c r="G5" s="185"/>
      <c r="H5" s="185"/>
      <c r="I5" s="185"/>
    </row>
    <row r="6" spans="1:44" ht="48" customHeight="1">
      <c r="A6" s="333" t="s">
        <v>217</v>
      </c>
      <c r="B6" s="333"/>
      <c r="C6" s="333"/>
      <c r="D6" s="333"/>
      <c r="E6" s="333"/>
      <c r="F6" s="333"/>
      <c r="G6" s="333"/>
      <c r="H6" s="333"/>
      <c r="I6" s="183"/>
    </row>
    <row r="7" spans="1:44" ht="14.25">
      <c r="B7" s="183"/>
      <c r="C7" s="183"/>
      <c r="D7" s="183"/>
      <c r="E7" s="183"/>
      <c r="F7" s="183"/>
      <c r="G7" s="334" t="s">
        <v>105</v>
      </c>
      <c r="H7" s="334"/>
      <c r="I7" s="183"/>
    </row>
    <row r="8" spans="1:44" ht="34.5" customHeight="1">
      <c r="A8" s="335" t="s">
        <v>112</v>
      </c>
      <c r="B8" s="335"/>
      <c r="C8" s="336" t="s">
        <v>113</v>
      </c>
      <c r="D8" s="336" t="s">
        <v>114</v>
      </c>
      <c r="E8" s="337" t="s">
        <v>124</v>
      </c>
      <c r="F8" s="338"/>
      <c r="G8" s="338"/>
      <c r="H8" s="339"/>
      <c r="I8" s="183"/>
    </row>
    <row r="9" spans="1:44">
      <c r="A9" s="335"/>
      <c r="B9" s="335"/>
      <c r="C9" s="336"/>
      <c r="D9" s="336"/>
      <c r="E9" s="336" t="s">
        <v>116</v>
      </c>
      <c r="F9" s="336"/>
      <c r="G9" s="336"/>
      <c r="H9" s="336"/>
    </row>
    <row r="10" spans="1:44" ht="81">
      <c r="A10" s="105" t="s">
        <v>35</v>
      </c>
      <c r="B10" s="105" t="s">
        <v>0</v>
      </c>
      <c r="C10" s="336"/>
      <c r="D10" s="336"/>
      <c r="E10" s="106" t="s">
        <v>117</v>
      </c>
      <c r="F10" s="106" t="s">
        <v>118</v>
      </c>
      <c r="G10" s="106" t="s">
        <v>119</v>
      </c>
      <c r="H10" s="187" t="s">
        <v>120</v>
      </c>
    </row>
    <row r="11" spans="1:44" ht="14.25">
      <c r="A11" s="107"/>
      <c r="B11" s="107"/>
      <c r="C11" s="108" t="s">
        <v>114</v>
      </c>
      <c r="D11" s="109">
        <f>D12+D16</f>
        <v>-122975.4</v>
      </c>
      <c r="E11" s="109">
        <f t="shared" ref="E11:H11" si="0">E12+E16</f>
        <v>-104975.4</v>
      </c>
      <c r="F11" s="109">
        <f t="shared" si="0"/>
        <v>-18000</v>
      </c>
      <c r="G11" s="109">
        <f t="shared" si="0"/>
        <v>0</v>
      </c>
      <c r="H11" s="109">
        <f t="shared" si="0"/>
        <v>0</v>
      </c>
    </row>
    <row r="12" spans="1:44" s="142" customFormat="1" ht="24.75" customHeight="1">
      <c r="A12" s="140"/>
      <c r="B12" s="139"/>
      <c r="C12" s="139" t="s">
        <v>144</v>
      </c>
      <c r="D12" s="203">
        <f>+D14</f>
        <v>-18000</v>
      </c>
      <c r="E12" s="138">
        <f>E14</f>
        <v>0</v>
      </c>
      <c r="F12" s="138">
        <f>+F14</f>
        <v>-18000</v>
      </c>
      <c r="G12" s="138">
        <f>+G14</f>
        <v>0</v>
      </c>
      <c r="H12" s="138">
        <f>+H14</f>
        <v>0</v>
      </c>
    </row>
    <row r="13" spans="1:44" s="142" customFormat="1" ht="18.75" customHeight="1">
      <c r="A13" s="140"/>
      <c r="B13" s="140"/>
      <c r="C13" s="143" t="s">
        <v>109</v>
      </c>
      <c r="D13" s="203"/>
      <c r="E13" s="141"/>
      <c r="F13" s="138"/>
      <c r="G13" s="138"/>
      <c r="H13" s="138"/>
      <c r="J13" s="144"/>
    </row>
    <row r="14" spans="1:44" s="142" customFormat="1" ht="30.75" customHeight="1">
      <c r="A14" s="16" t="s">
        <v>145</v>
      </c>
      <c r="B14" s="16" t="s">
        <v>146</v>
      </c>
      <c r="C14" s="190" t="s">
        <v>147</v>
      </c>
      <c r="D14" s="203">
        <f>+E14+F14+G14+H14</f>
        <v>-18000</v>
      </c>
      <c r="E14" s="203"/>
      <c r="F14" s="138">
        <v>-18000</v>
      </c>
      <c r="G14" s="138"/>
      <c r="H14" s="138">
        <v>0</v>
      </c>
      <c r="K14" s="146"/>
    </row>
    <row r="15" spans="1:44" s="142" customFormat="1" ht="30.75" customHeight="1">
      <c r="A15" s="16"/>
      <c r="B15" s="16"/>
      <c r="C15" s="17" t="str">
        <f>+'4.'!C18</f>
        <v>ՀՀ Արարատի մարզի «Վեդու բժշկական կենտրոն» ՓԲԸ</v>
      </c>
      <c r="D15" s="203">
        <f>+E15+F15+G15+H15</f>
        <v>-18000</v>
      </c>
      <c r="E15" s="203"/>
      <c r="F15" s="138">
        <f>+F14</f>
        <v>-18000</v>
      </c>
      <c r="G15" s="138"/>
      <c r="H15" s="138"/>
      <c r="K15" s="146"/>
    </row>
    <row r="16" spans="1:44" s="232" customFormat="1" ht="28.5">
      <c r="A16" s="229"/>
      <c r="B16" s="230"/>
      <c r="C16" s="230" t="s">
        <v>181</v>
      </c>
      <c r="D16" s="203">
        <f>+E16+F16+G16+H16</f>
        <v>-104975.4</v>
      </c>
      <c r="E16" s="203">
        <f>+E18</f>
        <v>-104975.4</v>
      </c>
      <c r="F16" s="138">
        <f t="shared" ref="F16:H16" si="1">+F18</f>
        <v>0</v>
      </c>
      <c r="G16" s="138">
        <f t="shared" si="1"/>
        <v>0</v>
      </c>
      <c r="H16" s="138">
        <f t="shared" si="1"/>
        <v>0</v>
      </c>
      <c r="I16" s="231"/>
    </row>
    <row r="17" spans="1:8" s="232" customFormat="1">
      <c r="A17" s="229"/>
      <c r="B17" s="229"/>
      <c r="C17" s="229" t="s">
        <v>109</v>
      </c>
      <c r="D17" s="203"/>
      <c r="E17" s="203"/>
      <c r="F17" s="138"/>
      <c r="G17" s="138"/>
      <c r="H17" s="138"/>
    </row>
    <row r="18" spans="1:8" s="234" customFormat="1" ht="28.5">
      <c r="A18" s="233">
        <v>1236</v>
      </c>
      <c r="B18" s="16">
        <v>32003</v>
      </c>
      <c r="C18" s="190" t="s">
        <v>187</v>
      </c>
      <c r="D18" s="203">
        <f>SUM(E18:H18)</f>
        <v>-104975.4</v>
      </c>
      <c r="E18" s="203">
        <f>+E20</f>
        <v>-104975.4</v>
      </c>
      <c r="F18" s="242">
        <f t="shared" ref="F18:H18" si="2">+F20</f>
        <v>0</v>
      </c>
      <c r="G18" s="242">
        <f t="shared" si="2"/>
        <v>0</v>
      </c>
      <c r="H18" s="242">
        <f t="shared" si="2"/>
        <v>0</v>
      </c>
    </row>
    <row r="19" spans="1:8" s="237" customFormat="1">
      <c r="A19" s="235"/>
      <c r="B19" s="235"/>
      <c r="C19" s="236" t="s">
        <v>14</v>
      </c>
      <c r="D19" s="203"/>
      <c r="E19" s="203"/>
      <c r="F19" s="138"/>
      <c r="G19" s="138"/>
      <c r="H19" s="138"/>
    </row>
    <row r="20" spans="1:8" s="240" customFormat="1" ht="14.25">
      <c r="A20" s="238"/>
      <c r="B20" s="238"/>
      <c r="C20" s="239" t="s">
        <v>204</v>
      </c>
      <c r="D20" s="203">
        <f>SUM(E20:H20)</f>
        <v>-104975.4</v>
      </c>
      <c r="E20" s="203">
        <f>SUM(E21:E21)</f>
        <v>-104975.4</v>
      </c>
      <c r="F20" s="138">
        <f>SUM(F21:F21)</f>
        <v>0</v>
      </c>
      <c r="G20" s="138">
        <f>SUM(G21:G21)</f>
        <v>0</v>
      </c>
      <c r="H20" s="138">
        <f>SUM(H21:H21)</f>
        <v>0</v>
      </c>
    </row>
    <row r="21" spans="1:8" s="241" customFormat="1">
      <c r="A21" s="286"/>
      <c r="B21" s="286"/>
      <c r="C21" s="288" t="s">
        <v>203</v>
      </c>
      <c r="D21" s="203">
        <f>+E21+F21+G21+H21</f>
        <v>-104975.4</v>
      </c>
      <c r="E21" s="203">
        <f>+'2'!I69</f>
        <v>-104975.4</v>
      </c>
      <c r="F21" s="138"/>
      <c r="G21" s="138"/>
      <c r="H21" s="138"/>
    </row>
  </sheetData>
  <mergeCells count="9">
    <mergeCell ref="D4:F4"/>
    <mergeCell ref="D5:F5"/>
    <mergeCell ref="A6:H6"/>
    <mergeCell ref="G7:H7"/>
    <mergeCell ref="A8:B9"/>
    <mergeCell ref="C8:C10"/>
    <mergeCell ref="D8:D10"/>
    <mergeCell ref="E8:H8"/>
    <mergeCell ref="E9:H9"/>
  </mergeCells>
  <pageMargins left="0.7" right="0.7" top="0.75" bottom="0.75" header="0.3" footer="0.3"/>
  <pageSetup paperSize="9" scale="77" fitToHeight="100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26"/>
  <sheetViews>
    <sheetView topLeftCell="C7" zoomScaleNormal="100" workbookViewId="0">
      <selection activeCell="C32" sqref="C32"/>
    </sheetView>
  </sheetViews>
  <sheetFormatPr defaultRowHeight="13.5"/>
  <cols>
    <col min="1" max="1" width="9.33203125" style="1"/>
    <col min="2" max="2" width="16.1640625" style="1" customWidth="1"/>
    <col min="3" max="3" width="70.1640625" style="1" customWidth="1"/>
    <col min="4" max="5" width="16.1640625" style="188" customWidth="1"/>
    <col min="6" max="6" width="20.33203125" style="188" customWidth="1"/>
    <col min="7" max="16384" width="9.33203125" style="1"/>
  </cols>
  <sheetData>
    <row r="1" spans="1:10">
      <c r="C1" s="188"/>
      <c r="F1" s="188" t="s">
        <v>102</v>
      </c>
    </row>
    <row r="2" spans="1:10">
      <c r="C2" s="346" t="s">
        <v>103</v>
      </c>
      <c r="D2" s="346"/>
      <c r="E2" s="346"/>
      <c r="F2" s="346"/>
    </row>
    <row r="3" spans="1:10">
      <c r="C3" s="346" t="s">
        <v>104</v>
      </c>
      <c r="D3" s="346"/>
      <c r="E3" s="346"/>
      <c r="F3" s="346"/>
    </row>
    <row r="5" spans="1:10" ht="28.5" customHeight="1">
      <c r="A5" s="347" t="s">
        <v>218</v>
      </c>
      <c r="B5" s="347"/>
      <c r="C5" s="347"/>
      <c r="D5" s="347"/>
      <c r="E5" s="347"/>
      <c r="F5" s="347"/>
    </row>
    <row r="7" spans="1:10">
      <c r="F7" s="188" t="s">
        <v>105</v>
      </c>
    </row>
    <row r="8" spans="1:10" s="94" customFormat="1" ht="57" customHeight="1">
      <c r="A8" s="348" t="s">
        <v>106</v>
      </c>
      <c r="B8" s="348"/>
      <c r="C8" s="349" t="s">
        <v>107</v>
      </c>
      <c r="D8" s="345" t="s">
        <v>124</v>
      </c>
      <c r="E8" s="345"/>
      <c r="F8" s="345"/>
    </row>
    <row r="9" spans="1:10" s="94" customFormat="1" ht="42.75">
      <c r="A9" s="95" t="s">
        <v>35</v>
      </c>
      <c r="B9" s="95" t="s">
        <v>0</v>
      </c>
      <c r="C9" s="349"/>
      <c r="D9" s="157" t="s">
        <v>62</v>
      </c>
      <c r="E9" s="158" t="s">
        <v>63</v>
      </c>
      <c r="F9" s="158" t="s">
        <v>15</v>
      </c>
    </row>
    <row r="10" spans="1:10" s="94" customFormat="1" ht="14.25">
      <c r="A10" s="96"/>
      <c r="B10" s="96"/>
      <c r="C10" s="97" t="s">
        <v>108</v>
      </c>
      <c r="D10" s="98">
        <f>+D11+D19</f>
        <v>-108275.4</v>
      </c>
      <c r="E10" s="98">
        <f t="shared" ref="E10:F10" si="0">+E11+E19</f>
        <v>-122975.4</v>
      </c>
      <c r="F10" s="98">
        <f t="shared" si="0"/>
        <v>-122975.4</v>
      </c>
    </row>
    <row r="11" spans="1:10" s="149" customFormat="1" ht="24.75" customHeight="1">
      <c r="A11" s="96"/>
      <c r="B11" s="147"/>
      <c r="C11" s="148" t="s">
        <v>144</v>
      </c>
      <c r="D11" s="257">
        <f>+D15</f>
        <v>-18000</v>
      </c>
      <c r="E11" s="257">
        <f t="shared" ref="E11:F11" si="1">+E15</f>
        <v>-18000</v>
      </c>
      <c r="F11" s="257">
        <f t="shared" si="1"/>
        <v>-18000</v>
      </c>
      <c r="H11" s="111"/>
      <c r="I11" s="111"/>
      <c r="J11" s="111"/>
    </row>
    <row r="12" spans="1:10" s="149" customFormat="1" ht="12" customHeight="1">
      <c r="A12" s="96"/>
      <c r="B12" s="147"/>
      <c r="C12" s="150" t="s">
        <v>109</v>
      </c>
      <c r="D12" s="257"/>
      <c r="E12" s="257"/>
      <c r="F12" s="257"/>
      <c r="G12" s="151"/>
      <c r="H12" s="151"/>
      <c r="I12" s="151"/>
      <c r="J12" s="151"/>
    </row>
    <row r="13" spans="1:10" s="149" customFormat="1" ht="43.5" customHeight="1">
      <c r="A13" s="340" t="s">
        <v>126</v>
      </c>
      <c r="B13" s="342">
        <v>31003</v>
      </c>
      <c r="C13" s="160" t="s">
        <v>159</v>
      </c>
      <c r="D13" s="257">
        <f>+D15</f>
        <v>-18000</v>
      </c>
      <c r="E13" s="257">
        <f t="shared" ref="E13:F13" si="2">+E15</f>
        <v>-18000</v>
      </c>
      <c r="F13" s="257">
        <f t="shared" si="2"/>
        <v>-18000</v>
      </c>
      <c r="G13" s="151"/>
      <c r="H13" s="151"/>
      <c r="I13" s="151"/>
      <c r="J13" s="151"/>
    </row>
    <row r="14" spans="1:10" s="153" customFormat="1" ht="12.75" customHeight="1">
      <c r="A14" s="341"/>
      <c r="B14" s="343"/>
      <c r="C14" s="152" t="s">
        <v>149</v>
      </c>
      <c r="D14" s="258"/>
      <c r="E14" s="258"/>
      <c r="F14" s="258"/>
    </row>
    <row r="15" spans="1:10" s="149" customFormat="1" ht="13.5" customHeight="1">
      <c r="A15" s="341"/>
      <c r="B15" s="343"/>
      <c r="C15" s="154" t="s">
        <v>39</v>
      </c>
      <c r="D15" s="259">
        <f>+D17</f>
        <v>-18000</v>
      </c>
      <c r="E15" s="259">
        <f t="shared" ref="E15:F15" si="3">+E17</f>
        <v>-18000</v>
      </c>
      <c r="F15" s="259">
        <f t="shared" si="3"/>
        <v>-18000</v>
      </c>
    </row>
    <row r="16" spans="1:10" s="153" customFormat="1" ht="13.5" customHeight="1">
      <c r="A16" s="341"/>
      <c r="B16" s="343"/>
      <c r="C16" s="152" t="s">
        <v>150</v>
      </c>
      <c r="D16" s="258"/>
      <c r="E16" s="258"/>
      <c r="F16" s="258"/>
    </row>
    <row r="17" spans="1:7" s="142" customFormat="1" ht="15.95" customHeight="1">
      <c r="A17" s="341"/>
      <c r="B17" s="343"/>
      <c r="C17" s="155" t="s">
        <v>148</v>
      </c>
      <c r="D17" s="260">
        <f>+D18</f>
        <v>-18000</v>
      </c>
      <c r="E17" s="260">
        <f t="shared" ref="E17:F17" si="4">+E18</f>
        <v>-18000</v>
      </c>
      <c r="F17" s="260">
        <f t="shared" si="4"/>
        <v>-18000</v>
      </c>
      <c r="G17" s="153"/>
    </row>
    <row r="18" spans="1:7" s="142" customFormat="1" ht="15.95" customHeight="1">
      <c r="A18" s="341"/>
      <c r="B18" s="344"/>
      <c r="C18" s="156" t="s">
        <v>158</v>
      </c>
      <c r="D18" s="145">
        <f>+'2'!G50</f>
        <v>-18000</v>
      </c>
      <c r="E18" s="145">
        <f>+'2'!H50</f>
        <v>-18000</v>
      </c>
      <c r="F18" s="145">
        <f>+'2'!I50</f>
        <v>-18000</v>
      </c>
      <c r="G18" s="153"/>
    </row>
    <row r="19" spans="1:7" s="245" customFormat="1" ht="28.5">
      <c r="A19" s="243"/>
      <c r="B19" s="243"/>
      <c r="C19" s="244" t="s">
        <v>181</v>
      </c>
      <c r="D19" s="261">
        <f>+D21</f>
        <v>-90275.4</v>
      </c>
      <c r="E19" s="261">
        <f t="shared" ref="E19:F19" si="5">+E21</f>
        <v>-104975.4</v>
      </c>
      <c r="F19" s="261">
        <f t="shared" si="5"/>
        <v>-104975.4</v>
      </c>
    </row>
    <row r="20" spans="1:7" s="245" customFormat="1" ht="14.25">
      <c r="A20" s="243"/>
      <c r="B20" s="243"/>
      <c r="C20" s="246" t="s">
        <v>205</v>
      </c>
      <c r="D20" s="262"/>
      <c r="E20" s="262"/>
      <c r="F20" s="262"/>
    </row>
    <row r="21" spans="1:7" s="249" customFormat="1" ht="14.25">
      <c r="A21" s="247">
        <v>1236</v>
      </c>
      <c r="B21" s="247">
        <v>32003</v>
      </c>
      <c r="C21" s="248" t="s">
        <v>187</v>
      </c>
      <c r="D21" s="263">
        <f>+D23</f>
        <v>-90275.4</v>
      </c>
      <c r="E21" s="263">
        <f t="shared" ref="E21:F21" si="6">+E23</f>
        <v>-104975.4</v>
      </c>
      <c r="F21" s="263">
        <f t="shared" si="6"/>
        <v>-104975.4</v>
      </c>
    </row>
    <row r="22" spans="1:7" s="249" customFormat="1">
      <c r="A22" s="250"/>
      <c r="B22" s="250"/>
      <c r="C22" s="251" t="s">
        <v>3</v>
      </c>
      <c r="D22" s="252"/>
      <c r="E22" s="252"/>
      <c r="F22" s="252"/>
    </row>
    <row r="23" spans="1:7" s="249" customFormat="1" ht="14.25">
      <c r="A23" s="253"/>
      <c r="B23" s="253"/>
      <c r="C23" s="254" t="s">
        <v>39</v>
      </c>
      <c r="D23" s="264">
        <f>+D25</f>
        <v>-90275.4</v>
      </c>
      <c r="E23" s="264">
        <f t="shared" ref="E23:F23" si="7">+E25</f>
        <v>-104975.4</v>
      </c>
      <c r="F23" s="264">
        <f t="shared" si="7"/>
        <v>-104975.4</v>
      </c>
    </row>
    <row r="24" spans="1:7" s="249" customFormat="1">
      <c r="A24" s="253"/>
      <c r="B24" s="253"/>
      <c r="C24" s="255" t="s">
        <v>206</v>
      </c>
      <c r="D24" s="265"/>
      <c r="E24" s="265"/>
      <c r="F24" s="265"/>
    </row>
    <row r="25" spans="1:7" s="249" customFormat="1" ht="14.25">
      <c r="A25" s="253"/>
      <c r="B25" s="253"/>
      <c r="C25" s="239" t="str">
        <f>+'3.'!C20</f>
        <v>ՀՀ Սյունիքի մարզ</v>
      </c>
      <c r="D25" s="256">
        <f>+D26</f>
        <v>-90275.4</v>
      </c>
      <c r="E25" s="256">
        <f t="shared" ref="E25:F25" si="8">+E26</f>
        <v>-104975.4</v>
      </c>
      <c r="F25" s="256">
        <f t="shared" si="8"/>
        <v>-104975.4</v>
      </c>
    </row>
    <row r="26" spans="1:7" s="249" customFormat="1" ht="14.25">
      <c r="A26" s="284"/>
      <c r="B26" s="82"/>
      <c r="C26" s="285" t="str">
        <f>+'3.'!C21</f>
        <v>ք.Կապանի թիվ 10 միջնակարգ դպրոց</v>
      </c>
      <c r="D26" s="287">
        <f>+'2'!G69</f>
        <v>-90275.4</v>
      </c>
      <c r="E26" s="287">
        <f>+'2'!H69</f>
        <v>-104975.4</v>
      </c>
      <c r="F26" s="287">
        <f>+'2'!I69</f>
        <v>-104975.4</v>
      </c>
    </row>
  </sheetData>
  <mergeCells count="8">
    <mergeCell ref="A13:A18"/>
    <mergeCell ref="B13:B18"/>
    <mergeCell ref="D8:F8"/>
    <mergeCell ref="C2:F2"/>
    <mergeCell ref="C3:F3"/>
    <mergeCell ref="A5:F5"/>
    <mergeCell ref="A8:B8"/>
    <mergeCell ref="C8:C9"/>
  </mergeCells>
  <pageMargins left="0.7" right="0.7" top="0.75" bottom="0.75" header="0.3" footer="0.3"/>
  <pageSetup paperSize="9" scale="94" fitToHeight="100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6"/>
  <sheetViews>
    <sheetView topLeftCell="A31" zoomScaleNormal="100" workbookViewId="0">
      <selection activeCell="N29" sqref="N29"/>
    </sheetView>
  </sheetViews>
  <sheetFormatPr defaultColWidth="10.6640625" defaultRowHeight="13.5"/>
  <cols>
    <col min="1" max="1" width="9.5" style="1" customWidth="1"/>
    <col min="2" max="2" width="11.33203125" style="1" customWidth="1"/>
    <col min="3" max="3" width="11.5" style="1" customWidth="1"/>
    <col min="4" max="4" width="16.83203125" style="1" customWidth="1"/>
    <col min="5" max="5" width="13.83203125" style="1" customWidth="1"/>
    <col min="6" max="6" width="16.6640625" style="1" customWidth="1"/>
    <col min="7" max="7" width="14.33203125" style="1" customWidth="1"/>
    <col min="8" max="8" width="22.33203125" style="1" customWidth="1"/>
    <col min="9" max="9" width="40.33203125" style="1" customWidth="1"/>
    <col min="10" max="10" width="19.1640625" style="1" customWidth="1"/>
    <col min="11" max="11" width="15" style="1" customWidth="1"/>
    <col min="12" max="12" width="17.1640625" style="1" customWidth="1"/>
    <col min="13" max="16384" width="10.6640625" style="1"/>
  </cols>
  <sheetData>
    <row r="1" spans="1:12">
      <c r="C1" s="23"/>
      <c r="D1" s="23"/>
      <c r="E1" s="23"/>
      <c r="L1" s="23" t="s">
        <v>122</v>
      </c>
    </row>
    <row r="2" spans="1:12">
      <c r="C2" s="24"/>
      <c r="D2" s="24"/>
      <c r="E2" s="24"/>
      <c r="L2" s="24" t="s">
        <v>56</v>
      </c>
    </row>
    <row r="3" spans="1:12">
      <c r="C3" s="24"/>
      <c r="D3" s="24"/>
      <c r="E3" s="24"/>
      <c r="L3" s="24" t="s">
        <v>2</v>
      </c>
    </row>
    <row r="4" spans="1:12">
      <c r="B4" s="7"/>
      <c r="C4" s="7"/>
      <c r="D4" s="7"/>
      <c r="E4" s="7"/>
      <c r="F4" s="7"/>
    </row>
    <row r="8" spans="1:12" ht="28.5" customHeight="1">
      <c r="A8" s="352" t="s">
        <v>221</v>
      </c>
      <c r="B8" s="352"/>
      <c r="C8" s="352"/>
      <c r="D8" s="352"/>
      <c r="E8" s="352"/>
      <c r="F8" s="352"/>
      <c r="G8" s="352"/>
      <c r="H8" s="352"/>
      <c r="I8" s="352"/>
      <c r="J8" s="352"/>
      <c r="K8" s="352"/>
      <c r="L8" s="352"/>
    </row>
    <row r="9" spans="1:12" ht="14.25">
      <c r="A9" s="25"/>
      <c r="B9" s="25"/>
      <c r="C9" s="25"/>
      <c r="D9" s="25"/>
      <c r="E9" s="25"/>
      <c r="F9" s="25"/>
    </row>
    <row r="10" spans="1:12" ht="14.25">
      <c r="A10" s="25"/>
      <c r="B10" s="25"/>
      <c r="C10" s="26"/>
      <c r="D10" s="26"/>
      <c r="E10" s="26"/>
      <c r="F10" s="26"/>
    </row>
    <row r="11" spans="1:12">
      <c r="L11" s="27" t="s">
        <v>78</v>
      </c>
    </row>
    <row r="12" spans="1:12" s="28" customFormat="1" ht="54" customHeight="1">
      <c r="A12" s="353" t="s">
        <v>79</v>
      </c>
      <c r="B12" s="353" t="s">
        <v>80</v>
      </c>
      <c r="C12" s="353"/>
      <c r="D12" s="353" t="s">
        <v>81</v>
      </c>
      <c r="E12" s="353"/>
      <c r="F12" s="353"/>
      <c r="G12" s="353"/>
      <c r="H12" s="353" t="s">
        <v>82</v>
      </c>
      <c r="I12" s="353" t="s">
        <v>83</v>
      </c>
      <c r="J12" s="355" t="s">
        <v>84</v>
      </c>
      <c r="K12" s="356"/>
      <c r="L12" s="357"/>
    </row>
    <row r="13" spans="1:12" s="28" customFormat="1" ht="27">
      <c r="A13" s="353"/>
      <c r="B13" s="19" t="s">
        <v>85</v>
      </c>
      <c r="C13" s="19" t="s">
        <v>86</v>
      </c>
      <c r="D13" s="19" t="s">
        <v>85</v>
      </c>
      <c r="E13" s="19" t="s">
        <v>86</v>
      </c>
      <c r="F13" s="19" t="s">
        <v>87</v>
      </c>
      <c r="G13" s="19" t="s">
        <v>88</v>
      </c>
      <c r="H13" s="353"/>
      <c r="I13" s="353"/>
      <c r="J13" s="19" t="s">
        <v>89</v>
      </c>
      <c r="K13" s="19" t="s">
        <v>90</v>
      </c>
      <c r="L13" s="19" t="s">
        <v>91</v>
      </c>
    </row>
    <row r="14" spans="1:12" s="28" customFormat="1" ht="14.25">
      <c r="A14" s="354" t="s">
        <v>92</v>
      </c>
      <c r="B14" s="354"/>
      <c r="C14" s="354"/>
      <c r="D14" s="354"/>
      <c r="E14" s="354"/>
      <c r="F14" s="354"/>
      <c r="G14" s="354"/>
      <c r="H14" s="354"/>
      <c r="I14" s="354"/>
      <c r="J14" s="29">
        <f>+J15+J34+J22+J28</f>
        <v>0</v>
      </c>
      <c r="K14" s="29">
        <f t="shared" ref="K14:L14" si="0">+K15+K34+K22+K28</f>
        <v>0</v>
      </c>
      <c r="L14" s="29">
        <f t="shared" si="0"/>
        <v>0</v>
      </c>
    </row>
    <row r="15" spans="1:12" s="28" customFormat="1" ht="14.25">
      <c r="A15" s="354" t="s">
        <v>52</v>
      </c>
      <c r="B15" s="354"/>
      <c r="C15" s="354"/>
      <c r="D15" s="354"/>
      <c r="E15" s="354"/>
      <c r="F15" s="354"/>
      <c r="G15" s="354"/>
      <c r="H15" s="354"/>
      <c r="I15" s="354"/>
      <c r="J15" s="29">
        <f t="shared" ref="J15:L15" si="1">J16</f>
        <v>108275.4</v>
      </c>
      <c r="K15" s="29">
        <f t="shared" si="1"/>
        <v>122975.4</v>
      </c>
      <c r="L15" s="29">
        <f t="shared" si="1"/>
        <v>122975.4</v>
      </c>
    </row>
    <row r="16" spans="1:12" s="28" customFormat="1" ht="14.25">
      <c r="B16" s="30" t="s">
        <v>50</v>
      </c>
      <c r="C16" s="351" t="s">
        <v>51</v>
      </c>
      <c r="D16" s="351"/>
      <c r="E16" s="351"/>
      <c r="F16" s="351"/>
      <c r="G16" s="351"/>
      <c r="H16" s="351"/>
      <c r="I16" s="351"/>
      <c r="J16" s="29">
        <f>+J17</f>
        <v>108275.4</v>
      </c>
      <c r="K16" s="29">
        <f>+K17</f>
        <v>122975.4</v>
      </c>
      <c r="L16" s="29">
        <f>+L17</f>
        <v>122975.4</v>
      </c>
    </row>
    <row r="17" spans="1:13" s="28" customFormat="1" ht="40.5" customHeight="1">
      <c r="D17" s="30" t="s">
        <v>224</v>
      </c>
      <c r="E17" s="351" t="s">
        <v>42</v>
      </c>
      <c r="F17" s="351"/>
      <c r="G17" s="351"/>
      <c r="H17" s="351"/>
      <c r="I17" s="351"/>
      <c r="J17" s="29">
        <f>+'2'!G31</f>
        <v>108275.4</v>
      </c>
      <c r="K17" s="29">
        <f>+'2'!H31</f>
        <v>122975.4</v>
      </c>
      <c r="L17" s="29">
        <f>+'2'!I31</f>
        <v>122975.4</v>
      </c>
    </row>
    <row r="18" spans="1:13" s="28" customFormat="1" ht="38.25" customHeight="1">
      <c r="F18" s="351" t="s">
        <v>55</v>
      </c>
      <c r="G18" s="351"/>
      <c r="H18" s="351"/>
      <c r="I18" s="351"/>
      <c r="J18" s="351"/>
      <c r="K18" s="351"/>
      <c r="L18" s="351"/>
    </row>
    <row r="19" spans="1:13" s="28" customFormat="1" ht="14.25">
      <c r="G19" s="351" t="s">
        <v>19</v>
      </c>
      <c r="H19" s="351"/>
      <c r="I19" s="351"/>
      <c r="J19" s="351"/>
      <c r="K19" s="351"/>
      <c r="L19" s="351"/>
    </row>
    <row r="20" spans="1:13" s="28" customFormat="1" ht="14.25">
      <c r="H20" s="351" t="s">
        <v>93</v>
      </c>
      <c r="I20" s="351"/>
      <c r="J20" s="351"/>
      <c r="K20" s="351"/>
      <c r="L20" s="351"/>
    </row>
    <row r="21" spans="1:13" s="28" customFormat="1" ht="54">
      <c r="H21" s="30"/>
      <c r="I21" s="28" t="s">
        <v>53</v>
      </c>
      <c r="J21" s="31">
        <v>64</v>
      </c>
      <c r="K21" s="30"/>
      <c r="L21" s="31">
        <v>68</v>
      </c>
    </row>
    <row r="22" spans="1:13" s="110" customFormat="1" ht="30" customHeight="1">
      <c r="A22" s="358" t="s">
        <v>151</v>
      </c>
      <c r="B22" s="358"/>
      <c r="C22" s="358"/>
      <c r="D22" s="358"/>
      <c r="E22" s="358"/>
      <c r="F22" s="358"/>
      <c r="G22" s="358"/>
      <c r="H22" s="358"/>
      <c r="I22" s="358"/>
      <c r="J22" s="282">
        <f>+J23</f>
        <v>-18000</v>
      </c>
      <c r="K22" s="282">
        <f t="shared" ref="K22:L22" si="2">+K23</f>
        <v>-18000</v>
      </c>
      <c r="L22" s="282">
        <f t="shared" si="2"/>
        <v>-18000</v>
      </c>
    </row>
    <row r="23" spans="1:13" s="110" customFormat="1" ht="30" customHeight="1">
      <c r="A23" s="114"/>
      <c r="B23" s="115" t="s">
        <v>152</v>
      </c>
      <c r="C23" s="350" t="s">
        <v>153</v>
      </c>
      <c r="D23" s="350"/>
      <c r="E23" s="350"/>
      <c r="F23" s="350"/>
      <c r="G23" s="350"/>
      <c r="H23" s="350"/>
      <c r="I23" s="350"/>
      <c r="J23" s="282">
        <f>+J24</f>
        <v>-18000</v>
      </c>
      <c r="K23" s="282">
        <f t="shared" ref="K23:L23" si="3">+K24</f>
        <v>-18000</v>
      </c>
      <c r="L23" s="282">
        <f t="shared" si="3"/>
        <v>-18000</v>
      </c>
    </row>
    <row r="24" spans="1:13" s="110" customFormat="1" ht="24" customHeight="1">
      <c r="A24" s="114"/>
      <c r="B24" s="114"/>
      <c r="C24" s="114"/>
      <c r="D24" s="115" t="s">
        <v>156</v>
      </c>
      <c r="E24" s="350" t="s">
        <v>131</v>
      </c>
      <c r="F24" s="350"/>
      <c r="G24" s="350"/>
      <c r="H24" s="350"/>
      <c r="I24" s="350"/>
      <c r="J24" s="283">
        <f>+'2'!G50</f>
        <v>-18000</v>
      </c>
      <c r="K24" s="283">
        <f>+'2'!H50</f>
        <v>-18000</v>
      </c>
      <c r="L24" s="283">
        <f>+'2'!I50</f>
        <v>-18000</v>
      </c>
    </row>
    <row r="25" spans="1:13" s="110" customFormat="1" ht="28.5" customHeight="1">
      <c r="A25" s="114"/>
      <c r="B25" s="114"/>
      <c r="C25" s="114"/>
      <c r="D25" s="114"/>
      <c r="E25" s="116"/>
      <c r="F25" s="350" t="s">
        <v>157</v>
      </c>
      <c r="G25" s="350"/>
      <c r="H25" s="350"/>
      <c r="I25" s="350"/>
      <c r="J25" s="350"/>
      <c r="K25" s="350"/>
      <c r="L25" s="350"/>
    </row>
    <row r="26" spans="1:13" s="110" customFormat="1" ht="24" customHeight="1">
      <c r="A26" s="114"/>
      <c r="B26" s="114"/>
      <c r="C26" s="114"/>
      <c r="D26" s="114"/>
      <c r="E26" s="116"/>
      <c r="F26" s="116"/>
      <c r="G26" s="350" t="s">
        <v>154</v>
      </c>
      <c r="H26" s="350"/>
      <c r="I26" s="350"/>
      <c r="J26" s="350"/>
      <c r="K26" s="350"/>
      <c r="L26" s="350"/>
    </row>
    <row r="27" spans="1:13" s="110" customFormat="1" ht="35.25" customHeight="1">
      <c r="A27" s="114"/>
      <c r="B27" s="114"/>
      <c r="C27" s="114"/>
      <c r="D27" s="114"/>
      <c r="E27" s="116"/>
      <c r="F27" s="116"/>
      <c r="G27" s="116"/>
      <c r="H27" s="350" t="s">
        <v>155</v>
      </c>
      <c r="I27" s="350"/>
      <c r="J27" s="350"/>
      <c r="K27" s="350"/>
      <c r="L27" s="350"/>
    </row>
    <row r="28" spans="1:13" s="201" customFormat="1" ht="27.75" customHeight="1">
      <c r="A28" s="358" t="s">
        <v>194</v>
      </c>
      <c r="B28" s="358"/>
      <c r="C28" s="358"/>
      <c r="D28" s="358"/>
      <c r="E28" s="358"/>
      <c r="F28" s="358"/>
      <c r="G28" s="358"/>
      <c r="H28" s="358"/>
      <c r="I28" s="358"/>
      <c r="J28" s="282">
        <f>+J30</f>
        <v>-90275.4</v>
      </c>
      <c r="K28" s="282">
        <f t="shared" ref="K28:L28" si="4">+K30</f>
        <v>-104975.4</v>
      </c>
      <c r="L28" s="282">
        <f t="shared" si="4"/>
        <v>-104975.4</v>
      </c>
    </row>
    <row r="29" spans="1:13" s="201" customFormat="1" ht="27.75" customHeight="1">
      <c r="A29" s="289"/>
      <c r="B29" s="289">
        <v>1236</v>
      </c>
      <c r="C29" s="350" t="s">
        <v>225</v>
      </c>
      <c r="D29" s="350"/>
      <c r="E29" s="350"/>
      <c r="F29" s="350"/>
      <c r="G29" s="350"/>
      <c r="H29" s="350"/>
      <c r="I29" s="350"/>
      <c r="J29" s="282">
        <f>+J30</f>
        <v>-90275.4</v>
      </c>
      <c r="K29" s="282">
        <f>+K30</f>
        <v>-104975.4</v>
      </c>
      <c r="L29" s="282">
        <f>+L30</f>
        <v>-104975.4</v>
      </c>
    </row>
    <row r="30" spans="1:13" s="266" customFormat="1" ht="17.850000000000001" customHeight="1">
      <c r="A30" s="1"/>
      <c r="B30" s="1"/>
      <c r="C30" s="1"/>
      <c r="D30" s="115" t="s">
        <v>186</v>
      </c>
      <c r="E30" s="350" t="s">
        <v>187</v>
      </c>
      <c r="F30" s="350"/>
      <c r="G30" s="350"/>
      <c r="H30" s="350"/>
      <c r="I30" s="1"/>
      <c r="J30" s="282">
        <f>+'2'!G59</f>
        <v>-90275.4</v>
      </c>
      <c r="K30" s="282">
        <f>+'2'!H59</f>
        <v>-104975.4</v>
      </c>
      <c r="L30" s="282">
        <f>+'2'!I59</f>
        <v>-104975.4</v>
      </c>
    </row>
    <row r="31" spans="1:13" s="267" customFormat="1" ht="49.5" customHeight="1">
      <c r="A31" s="1"/>
      <c r="B31" s="1"/>
      <c r="C31" s="1"/>
      <c r="D31" s="1"/>
      <c r="E31" s="1"/>
      <c r="F31" s="350" t="s">
        <v>207</v>
      </c>
      <c r="G31" s="350"/>
      <c r="H31" s="350"/>
      <c r="I31" s="350"/>
      <c r="J31" s="350"/>
      <c r="K31" s="350"/>
      <c r="L31" s="350"/>
    </row>
    <row r="32" spans="1:13" s="267" customFormat="1" ht="24.75" customHeight="1">
      <c r="A32" s="1"/>
      <c r="B32" s="1"/>
      <c r="C32" s="1"/>
      <c r="D32" s="1"/>
      <c r="E32" s="1"/>
      <c r="F32" s="1"/>
      <c r="G32" s="350" t="s">
        <v>208</v>
      </c>
      <c r="H32" s="350"/>
      <c r="I32" s="350"/>
      <c r="J32" s="350"/>
      <c r="K32" s="350"/>
      <c r="L32" s="350"/>
      <c r="M32" s="350"/>
    </row>
    <row r="33" spans="1:12" s="267" customFormat="1" ht="30" customHeight="1">
      <c r="A33" s="1"/>
      <c r="B33" s="1"/>
      <c r="C33" s="1"/>
      <c r="D33" s="1"/>
      <c r="E33" s="1"/>
      <c r="F33" s="1"/>
      <c r="G33" s="1"/>
      <c r="H33" s="350" t="s">
        <v>209</v>
      </c>
      <c r="I33" s="350"/>
      <c r="J33" s="350"/>
      <c r="K33" s="350"/>
      <c r="L33" s="350"/>
    </row>
    <row r="34" spans="1:12" s="28" customFormat="1" ht="14.25">
      <c r="A34" s="354" t="s">
        <v>32</v>
      </c>
      <c r="B34" s="354"/>
      <c r="C34" s="354"/>
      <c r="D34" s="354"/>
      <c r="E34" s="354"/>
      <c r="F34" s="354"/>
      <c r="G34" s="354"/>
      <c r="H34" s="354"/>
      <c r="I34" s="354"/>
      <c r="J34" s="29">
        <f>+J35+J42</f>
        <v>0</v>
      </c>
      <c r="K34" s="29">
        <f t="shared" ref="K34:L34" si="5">+K35+K42</f>
        <v>0</v>
      </c>
      <c r="L34" s="29">
        <f t="shared" si="5"/>
        <v>0</v>
      </c>
    </row>
    <row r="35" spans="1:12" s="28" customFormat="1" ht="14.25">
      <c r="B35" s="30" t="s">
        <v>31</v>
      </c>
      <c r="C35" s="351" t="s">
        <v>28</v>
      </c>
      <c r="D35" s="351"/>
      <c r="E35" s="351"/>
      <c r="F35" s="351"/>
      <c r="G35" s="351"/>
      <c r="H35" s="351"/>
      <c r="I35" s="351"/>
      <c r="J35" s="29">
        <f t="shared" ref="J35:L35" si="6">+J36</f>
        <v>-108275.4</v>
      </c>
      <c r="K35" s="29">
        <f t="shared" si="6"/>
        <v>-122975.4</v>
      </c>
      <c r="L35" s="29">
        <f t="shared" si="6"/>
        <v>-122975.4</v>
      </c>
    </row>
    <row r="36" spans="1:12" s="28" customFormat="1" ht="30" customHeight="1">
      <c r="D36" s="30" t="s">
        <v>94</v>
      </c>
      <c r="E36" s="351" t="s">
        <v>70</v>
      </c>
      <c r="F36" s="351"/>
      <c r="G36" s="351"/>
      <c r="H36" s="351"/>
      <c r="I36" s="351"/>
      <c r="J36" s="29">
        <f>+'1'!G22</f>
        <v>-108275.4</v>
      </c>
      <c r="K36" s="29">
        <f>+'1'!H22</f>
        <v>-122975.4</v>
      </c>
      <c r="L36" s="29">
        <f>+'1'!I22</f>
        <v>-122975.4</v>
      </c>
    </row>
    <row r="37" spans="1:12" s="28" customFormat="1" ht="38.25" customHeight="1">
      <c r="F37" s="351" t="s">
        <v>29</v>
      </c>
      <c r="G37" s="351"/>
      <c r="H37" s="351"/>
      <c r="I37" s="351"/>
      <c r="J37" s="351"/>
      <c r="K37" s="351"/>
      <c r="L37" s="351"/>
    </row>
    <row r="38" spans="1:12" s="28" customFormat="1" ht="27.75" customHeight="1">
      <c r="G38" s="351" t="s">
        <v>19</v>
      </c>
      <c r="H38" s="351"/>
      <c r="I38" s="351"/>
      <c r="J38" s="351"/>
      <c r="K38" s="351"/>
      <c r="L38" s="351"/>
    </row>
    <row r="39" spans="1:12" s="28" customFormat="1" ht="14.25">
      <c r="H39" s="351" t="s">
        <v>95</v>
      </c>
      <c r="I39" s="351"/>
      <c r="J39" s="351"/>
      <c r="K39" s="351"/>
      <c r="L39" s="351"/>
    </row>
    <row r="42" spans="1:12" s="28" customFormat="1" ht="14.25">
      <c r="B42" s="112" t="s">
        <v>31</v>
      </c>
      <c r="C42" s="351" t="s">
        <v>28</v>
      </c>
      <c r="D42" s="351"/>
      <c r="E42" s="351"/>
      <c r="F42" s="351"/>
      <c r="G42" s="351"/>
      <c r="H42" s="351"/>
      <c r="I42" s="351"/>
      <c r="J42" s="29">
        <f t="shared" ref="J42:L42" si="7">+J43</f>
        <v>108275.4</v>
      </c>
      <c r="K42" s="29">
        <f t="shared" si="7"/>
        <v>122975.4</v>
      </c>
      <c r="L42" s="29">
        <f t="shared" si="7"/>
        <v>122975.4</v>
      </c>
    </row>
    <row r="43" spans="1:12" s="28" customFormat="1" ht="30" customHeight="1">
      <c r="D43" s="112" t="s">
        <v>94</v>
      </c>
      <c r="E43" s="351" t="s">
        <v>70</v>
      </c>
      <c r="F43" s="351"/>
      <c r="G43" s="351"/>
      <c r="H43" s="351"/>
      <c r="I43" s="351"/>
      <c r="J43" s="29">
        <f>+'1'!G23</f>
        <v>108275.4</v>
      </c>
      <c r="K43" s="29">
        <f>+'1'!H23</f>
        <v>122975.4</v>
      </c>
      <c r="L43" s="29">
        <f>+'1'!I23</f>
        <v>122975.4</v>
      </c>
    </row>
    <row r="44" spans="1:12" s="28" customFormat="1" ht="38.25" customHeight="1">
      <c r="F44" s="351" t="s">
        <v>29</v>
      </c>
      <c r="G44" s="351"/>
      <c r="H44" s="351"/>
      <c r="I44" s="351"/>
      <c r="J44" s="351"/>
      <c r="K44" s="351"/>
      <c r="L44" s="351"/>
    </row>
    <row r="45" spans="1:12" s="28" customFormat="1" ht="27.75" customHeight="1">
      <c r="G45" s="351" t="s">
        <v>19</v>
      </c>
      <c r="H45" s="351"/>
      <c r="I45" s="351"/>
      <c r="J45" s="351"/>
      <c r="K45" s="351"/>
      <c r="L45" s="351"/>
    </row>
    <row r="46" spans="1:12" s="28" customFormat="1" ht="14.25">
      <c r="H46" s="351" t="s">
        <v>95</v>
      </c>
      <c r="I46" s="351"/>
      <c r="J46" s="351"/>
      <c r="K46" s="351"/>
      <c r="L46" s="351"/>
    </row>
  </sheetData>
  <mergeCells count="37">
    <mergeCell ref="H20:L20"/>
    <mergeCell ref="A34:I34"/>
    <mergeCell ref="C35:I35"/>
    <mergeCell ref="E36:I36"/>
    <mergeCell ref="F37:L37"/>
    <mergeCell ref="A22:I22"/>
    <mergeCell ref="C23:I23"/>
    <mergeCell ref="E24:I24"/>
    <mergeCell ref="F25:L25"/>
    <mergeCell ref="G26:L26"/>
    <mergeCell ref="H27:L27"/>
    <mergeCell ref="A28:I28"/>
    <mergeCell ref="E30:H30"/>
    <mergeCell ref="G32:M32"/>
    <mergeCell ref="F31:L31"/>
    <mergeCell ref="H33:L33"/>
    <mergeCell ref="G19:L19"/>
    <mergeCell ref="A8:L8"/>
    <mergeCell ref="A12:A13"/>
    <mergeCell ref="B12:C12"/>
    <mergeCell ref="D12:G12"/>
    <mergeCell ref="H12:H13"/>
    <mergeCell ref="I12:I13"/>
    <mergeCell ref="A14:I14"/>
    <mergeCell ref="A15:I15"/>
    <mergeCell ref="C16:I16"/>
    <mergeCell ref="E17:I17"/>
    <mergeCell ref="F18:L18"/>
    <mergeCell ref="J12:L12"/>
    <mergeCell ref="C29:I29"/>
    <mergeCell ref="H39:L39"/>
    <mergeCell ref="G38:L38"/>
    <mergeCell ref="H46:L46"/>
    <mergeCell ref="C42:I42"/>
    <mergeCell ref="E43:I43"/>
    <mergeCell ref="F44:L44"/>
    <mergeCell ref="G45:L45"/>
  </mergeCells>
  <pageMargins left="0.7" right="0.7" top="0.75" bottom="0.75" header="0.3" footer="0.3"/>
  <pageSetup paperSize="9" scale="70" fitToHeight="100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4"/>
  <sheetViews>
    <sheetView topLeftCell="A34" workbookViewId="0">
      <selection activeCell="O20" sqref="O20"/>
    </sheetView>
  </sheetViews>
  <sheetFormatPr defaultColWidth="10.6640625" defaultRowHeight="13.5"/>
  <cols>
    <col min="1" max="1" width="8.1640625" style="1" customWidth="1"/>
    <col min="2" max="2" width="12.5" style="1" customWidth="1"/>
    <col min="3" max="3" width="9.6640625" style="1" customWidth="1"/>
    <col min="4" max="4" width="18.5" style="1" customWidth="1"/>
    <col min="5" max="5" width="16.6640625" style="1" customWidth="1"/>
    <col min="6" max="6" width="15" style="1" customWidth="1"/>
    <col min="7" max="7" width="14.83203125" style="1" customWidth="1"/>
    <col min="8" max="8" width="17" style="1" customWidth="1"/>
    <col min="9" max="9" width="41" style="1" customWidth="1"/>
    <col min="10" max="11" width="18.1640625" style="1" customWidth="1"/>
    <col min="12" max="12" width="15.33203125" style="1" customWidth="1"/>
    <col min="13" max="16384" width="10.6640625" style="1"/>
  </cols>
  <sheetData>
    <row r="1" spans="1:12">
      <c r="C1" s="23"/>
      <c r="D1" s="23"/>
      <c r="E1" s="23"/>
      <c r="L1" s="23" t="s">
        <v>123</v>
      </c>
    </row>
    <row r="2" spans="1:12">
      <c r="C2" s="24"/>
      <c r="D2" s="24"/>
      <c r="E2" s="24"/>
      <c r="L2" s="24" t="s">
        <v>56</v>
      </c>
    </row>
    <row r="3" spans="1:12">
      <c r="C3" s="24"/>
      <c r="D3" s="24"/>
      <c r="E3" s="24"/>
      <c r="L3" s="24" t="s">
        <v>2</v>
      </c>
    </row>
    <row r="4" spans="1:12">
      <c r="C4" s="24"/>
      <c r="D4" s="24"/>
      <c r="E4" s="24"/>
      <c r="F4" s="24"/>
    </row>
    <row r="5" spans="1:12">
      <c r="C5" s="24"/>
      <c r="D5" s="24"/>
      <c r="E5" s="24"/>
      <c r="F5" s="24"/>
    </row>
    <row r="6" spans="1:12" ht="32.25" customHeight="1">
      <c r="A6" s="352" t="s">
        <v>222</v>
      </c>
      <c r="B6" s="352"/>
      <c r="C6" s="352"/>
      <c r="D6" s="352"/>
      <c r="E6" s="352"/>
      <c r="F6" s="352"/>
      <c r="G6" s="352"/>
      <c r="H6" s="352"/>
      <c r="I6" s="352"/>
      <c r="J6" s="352"/>
      <c r="K6" s="352"/>
      <c r="L6" s="352"/>
    </row>
    <row r="7" spans="1:12" ht="14.25">
      <c r="A7" s="25"/>
      <c r="B7" s="25"/>
      <c r="C7" s="25"/>
      <c r="D7" s="25"/>
      <c r="E7" s="25"/>
      <c r="F7" s="25"/>
    </row>
    <row r="8" spans="1:12">
      <c r="A8" s="32"/>
      <c r="B8" s="32"/>
      <c r="C8" s="26"/>
      <c r="D8" s="26"/>
      <c r="E8" s="26"/>
      <c r="F8" s="26"/>
    </row>
    <row r="9" spans="1:12" s="6" customFormat="1" ht="14.25">
      <c r="A9" s="25"/>
      <c r="B9" s="25"/>
      <c r="C9" s="25"/>
      <c r="D9" s="25"/>
      <c r="E9" s="25"/>
      <c r="F9" s="25"/>
    </row>
    <row r="10" spans="1:12">
      <c r="L10" s="27" t="s">
        <v>78</v>
      </c>
    </row>
    <row r="11" spans="1:12" s="28" customFormat="1" ht="40.5" customHeight="1">
      <c r="A11" s="353" t="s">
        <v>96</v>
      </c>
      <c r="B11" s="353" t="s">
        <v>80</v>
      </c>
      <c r="C11" s="353"/>
      <c r="D11" s="353" t="s">
        <v>81</v>
      </c>
      <c r="E11" s="353"/>
      <c r="F11" s="353"/>
      <c r="G11" s="353"/>
      <c r="H11" s="353" t="s">
        <v>82</v>
      </c>
      <c r="I11" s="353" t="s">
        <v>83</v>
      </c>
      <c r="J11" s="355" t="s">
        <v>84</v>
      </c>
      <c r="K11" s="356"/>
      <c r="L11" s="357"/>
    </row>
    <row r="12" spans="1:12" s="28" customFormat="1" ht="27">
      <c r="A12" s="353"/>
      <c r="B12" s="19" t="s">
        <v>97</v>
      </c>
      <c r="C12" s="19" t="s">
        <v>98</v>
      </c>
      <c r="D12" s="19" t="s">
        <v>85</v>
      </c>
      <c r="E12" s="19" t="s">
        <v>98</v>
      </c>
      <c r="F12" s="19" t="s">
        <v>99</v>
      </c>
      <c r="G12" s="19" t="s">
        <v>88</v>
      </c>
      <c r="H12" s="353"/>
      <c r="I12" s="353"/>
      <c r="J12" s="19" t="s">
        <v>89</v>
      </c>
      <c r="K12" s="19" t="s">
        <v>90</v>
      </c>
      <c r="L12" s="19" t="s">
        <v>91</v>
      </c>
    </row>
    <row r="13" spans="1:12" s="28" customFormat="1" ht="14.25">
      <c r="A13" s="354" t="s">
        <v>92</v>
      </c>
      <c r="B13" s="354"/>
      <c r="C13" s="354"/>
      <c r="D13" s="354"/>
      <c r="E13" s="354"/>
      <c r="F13" s="354"/>
      <c r="G13" s="354"/>
      <c r="H13" s="354"/>
      <c r="I13" s="354"/>
      <c r="J13" s="29">
        <f>+J15+J32</f>
        <v>0</v>
      </c>
      <c r="K13" s="29">
        <f t="shared" ref="K13:L13" si="0">+K15+K32</f>
        <v>0</v>
      </c>
      <c r="L13" s="29">
        <f t="shared" si="0"/>
        <v>0</v>
      </c>
    </row>
    <row r="14" spans="1:12" s="28" customFormat="1" ht="14.25">
      <c r="A14" s="354" t="s">
        <v>136</v>
      </c>
      <c r="B14" s="354"/>
      <c r="C14" s="354"/>
      <c r="D14" s="290"/>
      <c r="E14" s="290"/>
      <c r="F14" s="290"/>
      <c r="G14" s="290"/>
      <c r="H14" s="290"/>
      <c r="I14" s="290"/>
      <c r="J14" s="29"/>
      <c r="K14" s="29"/>
      <c r="L14" s="29"/>
    </row>
    <row r="15" spans="1:12" s="28" customFormat="1" ht="24" customHeight="1">
      <c r="A15" s="354" t="s">
        <v>52</v>
      </c>
      <c r="B15" s="354"/>
      <c r="C15" s="354"/>
      <c r="D15" s="354"/>
      <c r="E15" s="354"/>
      <c r="F15" s="354"/>
      <c r="G15" s="354"/>
      <c r="H15" s="354"/>
      <c r="I15" s="354"/>
      <c r="J15" s="29">
        <f>+J16+J22+J27</f>
        <v>0</v>
      </c>
      <c r="K15" s="29">
        <f t="shared" ref="K15:L15" si="1">+K16+K22+K27</f>
        <v>0</v>
      </c>
      <c r="L15" s="29">
        <f t="shared" si="1"/>
        <v>0</v>
      </c>
    </row>
    <row r="16" spans="1:12" s="28" customFormat="1" ht="34.5" customHeight="1">
      <c r="B16" s="30" t="s">
        <v>50</v>
      </c>
      <c r="C16" s="351" t="str">
        <f>+'5.'!C16:I16</f>
        <v xml:space="preserve"> Քաղաքաշինության և ճարտարապետության բնագավառում պետական քաղաքականության իրականացում և կանոնակարգում </v>
      </c>
      <c r="D16" s="351"/>
      <c r="E16" s="351"/>
      <c r="F16" s="351"/>
      <c r="G16" s="351"/>
      <c r="H16" s="351"/>
      <c r="I16" s="351"/>
      <c r="J16" s="29">
        <f t="shared" ref="J16:L16" si="2">+J17</f>
        <v>108275.4</v>
      </c>
      <c r="K16" s="29">
        <f t="shared" si="2"/>
        <v>122975.4</v>
      </c>
      <c r="L16" s="29">
        <f t="shared" si="2"/>
        <v>122975.4</v>
      </c>
    </row>
    <row r="17" spans="1:13" s="28" customFormat="1" ht="32.25" customHeight="1">
      <c r="D17" s="30" t="str">
        <f>+'5.'!D17</f>
        <v>1103-11010</v>
      </c>
      <c r="E17" s="351" t="str">
        <f>+'5.'!E17:I17</f>
        <v>Ավարտվող շինարարական օբյեկտների ավարտական ակտերի և շահագործման թույլտվություններ ստանալու համար տեղական տուրքի վճարների ապահովում</v>
      </c>
      <c r="F17" s="351"/>
      <c r="G17" s="351"/>
      <c r="H17" s="351"/>
      <c r="I17" s="351"/>
      <c r="J17" s="29">
        <f>+'1'!G13</f>
        <v>108275.4</v>
      </c>
      <c r="K17" s="29">
        <f>+'1'!H13</f>
        <v>122975.4</v>
      </c>
      <c r="L17" s="29">
        <f>+'1'!I13</f>
        <v>122975.4</v>
      </c>
    </row>
    <row r="18" spans="1:13" s="28" customFormat="1" ht="34.5" customHeight="1">
      <c r="F18" s="351" t="str">
        <f>+'5.'!F18:L18</f>
        <v>ՀՀ քաղաքաշինության կոմիտեի պատվիրատվությամբ իրականացվող ավարտվող շիրնարարական օբյեկտների  շահագործման թույլտվությունը և ավարտական ակտը  ստանալու համար տեղական տուրքի վճարների ապահովում</v>
      </c>
      <c r="G18" s="351"/>
      <c r="H18" s="351"/>
      <c r="I18" s="351"/>
      <c r="J18" s="351"/>
      <c r="K18" s="351"/>
      <c r="L18" s="351"/>
    </row>
    <row r="19" spans="1:13" s="28" customFormat="1" ht="14.25">
      <c r="G19" s="351" t="str">
        <f>+'5.'!G19:L19</f>
        <v xml:space="preserve"> Ծառայությունների մատուցում </v>
      </c>
      <c r="H19" s="351"/>
      <c r="I19" s="351"/>
      <c r="J19" s="351"/>
      <c r="K19" s="351"/>
      <c r="L19" s="351"/>
    </row>
    <row r="20" spans="1:13" s="28" customFormat="1" ht="14.25">
      <c r="H20" s="351" t="s">
        <v>93</v>
      </c>
      <c r="I20" s="351"/>
      <c r="J20" s="351"/>
      <c r="K20" s="351"/>
      <c r="L20" s="351"/>
    </row>
    <row r="21" spans="1:13" s="28" customFormat="1" ht="50.25" customHeight="1">
      <c r="H21" s="30"/>
      <c r="I21" s="28" t="str">
        <f>+'5.'!I21</f>
        <v xml:space="preserve"> Ավարտվող շինարարական օբյեկտների ավարտական ակտերի և շահագործման թույլտվություններ, հատ </v>
      </c>
      <c r="J21" s="31">
        <v>64</v>
      </c>
      <c r="K21" s="30"/>
      <c r="L21" s="31">
        <v>68</v>
      </c>
    </row>
    <row r="22" spans="1:13" s="110" customFormat="1" ht="50.25" customHeight="1">
      <c r="A22" s="114"/>
      <c r="B22" s="115" t="s">
        <v>152</v>
      </c>
      <c r="C22" s="350" t="s">
        <v>153</v>
      </c>
      <c r="D22" s="350"/>
      <c r="E22" s="350"/>
      <c r="F22" s="350"/>
      <c r="G22" s="350"/>
      <c r="H22" s="350"/>
      <c r="I22" s="350"/>
      <c r="J22" s="113">
        <f>+J23</f>
        <v>-18000</v>
      </c>
      <c r="K22" s="113">
        <f t="shared" ref="K22:L22" si="3">+K23</f>
        <v>-18000</v>
      </c>
      <c r="L22" s="113">
        <f t="shared" si="3"/>
        <v>-18000</v>
      </c>
    </row>
    <row r="23" spans="1:13" s="110" customFormat="1" ht="50.25" customHeight="1">
      <c r="A23" s="116"/>
      <c r="B23" s="116"/>
      <c r="C23" s="116"/>
      <c r="D23" s="117" t="s">
        <v>156</v>
      </c>
      <c r="E23" s="350" t="s">
        <v>131</v>
      </c>
      <c r="F23" s="350"/>
      <c r="G23" s="350"/>
      <c r="H23" s="350"/>
      <c r="I23" s="350"/>
      <c r="J23" s="113">
        <f>+'2'!G50</f>
        <v>-18000</v>
      </c>
      <c r="K23" s="113">
        <f>+'2'!H50</f>
        <v>-18000</v>
      </c>
      <c r="L23" s="113">
        <f>+'2'!I50</f>
        <v>-18000</v>
      </c>
    </row>
    <row r="24" spans="1:13" s="110" customFormat="1" ht="50.25" customHeight="1">
      <c r="A24" s="116"/>
      <c r="B24" s="116"/>
      <c r="C24" s="116"/>
      <c r="D24" s="116"/>
      <c r="E24" s="116"/>
      <c r="F24" s="350" t="s">
        <v>157</v>
      </c>
      <c r="G24" s="350"/>
      <c r="H24" s="350"/>
      <c r="I24" s="350"/>
      <c r="J24" s="350"/>
      <c r="K24" s="350"/>
      <c r="L24" s="350"/>
    </row>
    <row r="25" spans="1:13" s="110" customFormat="1" ht="50.25" customHeight="1">
      <c r="A25" s="116"/>
      <c r="B25" s="116"/>
      <c r="C25" s="116"/>
      <c r="D25" s="116"/>
      <c r="E25" s="116"/>
      <c r="F25" s="116"/>
      <c r="G25" s="350" t="s">
        <v>154</v>
      </c>
      <c r="H25" s="350"/>
      <c r="I25" s="350"/>
      <c r="J25" s="350"/>
      <c r="K25" s="350"/>
      <c r="L25" s="350"/>
    </row>
    <row r="26" spans="1:13" s="110" customFormat="1" ht="50.25" customHeight="1">
      <c r="A26" s="116"/>
      <c r="B26" s="116"/>
      <c r="C26" s="116"/>
      <c r="D26" s="116"/>
      <c r="E26" s="116"/>
      <c r="F26" s="116"/>
      <c r="G26" s="116"/>
      <c r="H26" s="350" t="s">
        <v>155</v>
      </c>
      <c r="I26" s="350"/>
      <c r="J26" s="350"/>
      <c r="K26" s="350"/>
      <c r="L26" s="350"/>
    </row>
    <row r="27" spans="1:13" s="201" customFormat="1" ht="27.75" customHeight="1">
      <c r="A27" s="289"/>
      <c r="B27" s="289">
        <v>1236</v>
      </c>
      <c r="C27" s="350" t="s">
        <v>225</v>
      </c>
      <c r="D27" s="350"/>
      <c r="E27" s="350"/>
      <c r="F27" s="350"/>
      <c r="G27" s="350"/>
      <c r="H27" s="350"/>
      <c r="I27" s="350"/>
      <c r="J27" s="29">
        <f>+J28</f>
        <v>-90275.4</v>
      </c>
      <c r="K27" s="29">
        <f t="shared" ref="K27:L27" si="4">+K28</f>
        <v>-104975.4</v>
      </c>
      <c r="L27" s="29">
        <f t="shared" si="4"/>
        <v>-104975.4</v>
      </c>
    </row>
    <row r="28" spans="1:13" s="266" customFormat="1" ht="17.850000000000001" customHeight="1">
      <c r="A28" s="1"/>
      <c r="B28" s="1"/>
      <c r="C28" s="1"/>
      <c r="D28" s="115" t="s">
        <v>186</v>
      </c>
      <c r="E28" s="350" t="s">
        <v>187</v>
      </c>
      <c r="F28" s="350"/>
      <c r="G28" s="350"/>
      <c r="H28" s="350"/>
      <c r="I28" s="1"/>
      <c r="J28" s="29">
        <f>+'5.'!J30</f>
        <v>-90275.4</v>
      </c>
      <c r="K28" s="29">
        <f>+'5.'!K30</f>
        <v>-104975.4</v>
      </c>
      <c r="L28" s="29">
        <f>+'5.'!L30</f>
        <v>-104975.4</v>
      </c>
    </row>
    <row r="29" spans="1:13" s="267" customFormat="1" ht="49.5" customHeight="1">
      <c r="A29" s="1"/>
      <c r="B29" s="1"/>
      <c r="C29" s="1"/>
      <c r="D29" s="1"/>
      <c r="E29" s="1"/>
      <c r="F29" s="350" t="s">
        <v>207</v>
      </c>
      <c r="G29" s="350"/>
      <c r="H29" s="350"/>
      <c r="I29" s="350"/>
      <c r="J29" s="350"/>
      <c r="K29" s="350"/>
      <c r="L29" s="350"/>
    </row>
    <row r="30" spans="1:13" s="267" customFormat="1" ht="24.75" customHeight="1">
      <c r="A30" s="1"/>
      <c r="B30" s="1"/>
      <c r="C30" s="1"/>
      <c r="D30" s="1"/>
      <c r="E30" s="1"/>
      <c r="F30" s="1"/>
      <c r="G30" s="350" t="s">
        <v>208</v>
      </c>
      <c r="H30" s="350"/>
      <c r="I30" s="350"/>
      <c r="J30" s="350"/>
      <c r="K30" s="350"/>
      <c r="L30" s="350"/>
      <c r="M30" s="350"/>
    </row>
    <row r="31" spans="1:13" s="267" customFormat="1" ht="30" customHeight="1">
      <c r="A31" s="1"/>
      <c r="B31" s="1"/>
      <c r="C31" s="1"/>
      <c r="D31" s="1"/>
      <c r="E31" s="1"/>
      <c r="F31" s="1"/>
      <c r="G31" s="1"/>
      <c r="H31" s="350" t="s">
        <v>209</v>
      </c>
      <c r="I31" s="350"/>
      <c r="J31" s="350"/>
      <c r="K31" s="350"/>
      <c r="L31" s="350"/>
    </row>
    <row r="32" spans="1:13" s="28" customFormat="1" ht="16.5" customHeight="1">
      <c r="A32" s="354" t="s">
        <v>32</v>
      </c>
      <c r="B32" s="354"/>
      <c r="C32" s="354"/>
      <c r="D32" s="354"/>
      <c r="E32" s="354"/>
      <c r="F32" s="354"/>
      <c r="G32" s="354"/>
      <c r="H32" s="354"/>
      <c r="I32" s="354"/>
      <c r="J32" s="29">
        <f>+J33+J40</f>
        <v>0</v>
      </c>
      <c r="K32" s="29">
        <f t="shared" ref="K32:L32" si="5">+K33+K40</f>
        <v>0</v>
      </c>
      <c r="L32" s="29">
        <f t="shared" si="5"/>
        <v>0</v>
      </c>
    </row>
    <row r="33" spans="2:12" s="28" customFormat="1" ht="14.25" customHeight="1">
      <c r="B33" s="112" t="s">
        <v>31</v>
      </c>
      <c r="C33" s="351" t="s">
        <v>28</v>
      </c>
      <c r="D33" s="351"/>
      <c r="E33" s="351"/>
      <c r="F33" s="351"/>
      <c r="G33" s="351"/>
      <c r="H33" s="351"/>
      <c r="I33" s="351"/>
      <c r="J33" s="29">
        <f t="shared" ref="J33:L33" si="6">+J34</f>
        <v>-108275.4</v>
      </c>
      <c r="K33" s="29">
        <f t="shared" si="6"/>
        <v>-122975.4</v>
      </c>
      <c r="L33" s="29">
        <f t="shared" si="6"/>
        <v>-122975.4</v>
      </c>
    </row>
    <row r="34" spans="2:12" s="28" customFormat="1" ht="30" customHeight="1">
      <c r="D34" s="112" t="s">
        <v>94</v>
      </c>
      <c r="E34" s="351" t="s">
        <v>70</v>
      </c>
      <c r="F34" s="351"/>
      <c r="G34" s="351"/>
      <c r="H34" s="351"/>
      <c r="I34" s="351"/>
      <c r="J34" s="29">
        <f>+'1'!G22</f>
        <v>-108275.4</v>
      </c>
      <c r="K34" s="29">
        <f>+'1'!H22</f>
        <v>-122975.4</v>
      </c>
      <c r="L34" s="29">
        <f>+'1'!I22</f>
        <v>-122975.4</v>
      </c>
    </row>
    <row r="35" spans="2:12" s="28" customFormat="1" ht="38.25" customHeight="1">
      <c r="F35" s="351" t="s">
        <v>29</v>
      </c>
      <c r="G35" s="351"/>
      <c r="H35" s="351"/>
      <c r="I35" s="351"/>
      <c r="J35" s="351"/>
      <c r="K35" s="351"/>
      <c r="L35" s="351"/>
    </row>
    <row r="36" spans="2:12" s="28" customFormat="1" ht="27.75" customHeight="1">
      <c r="G36" s="351" t="s">
        <v>19</v>
      </c>
      <c r="H36" s="351"/>
      <c r="I36" s="351"/>
      <c r="J36" s="351"/>
      <c r="K36" s="351"/>
      <c r="L36" s="351"/>
    </row>
    <row r="37" spans="2:12" s="28" customFormat="1" ht="14.25" customHeight="1">
      <c r="H37" s="351" t="s">
        <v>95</v>
      </c>
      <c r="I37" s="351"/>
      <c r="J37" s="351"/>
      <c r="K37" s="351"/>
      <c r="L37" s="351"/>
    </row>
    <row r="40" spans="2:12" s="28" customFormat="1" ht="14.25" customHeight="1">
      <c r="B40" s="112" t="s">
        <v>31</v>
      </c>
      <c r="C40" s="351" t="s">
        <v>28</v>
      </c>
      <c r="D40" s="351"/>
      <c r="E40" s="351"/>
      <c r="F40" s="351"/>
      <c r="G40" s="351"/>
      <c r="H40" s="351"/>
      <c r="I40" s="351"/>
      <c r="J40" s="29">
        <f t="shared" ref="J40:L40" si="7">+J41</f>
        <v>108275.4</v>
      </c>
      <c r="K40" s="29">
        <f t="shared" si="7"/>
        <v>122975.4</v>
      </c>
      <c r="L40" s="29">
        <f t="shared" si="7"/>
        <v>122975.4</v>
      </c>
    </row>
    <row r="41" spans="2:12" s="28" customFormat="1" ht="30" customHeight="1">
      <c r="D41" s="112" t="s">
        <v>94</v>
      </c>
      <c r="E41" s="351" t="s">
        <v>70</v>
      </c>
      <c r="F41" s="351"/>
      <c r="G41" s="351"/>
      <c r="H41" s="351"/>
      <c r="I41" s="351"/>
      <c r="J41" s="29">
        <f>+'1'!G23</f>
        <v>108275.4</v>
      </c>
      <c r="K41" s="29">
        <f>+'1'!H23</f>
        <v>122975.4</v>
      </c>
      <c r="L41" s="29">
        <f>+'1'!I23</f>
        <v>122975.4</v>
      </c>
    </row>
    <row r="42" spans="2:12" s="28" customFormat="1" ht="38.25" customHeight="1">
      <c r="F42" s="351" t="s">
        <v>29</v>
      </c>
      <c r="G42" s="351"/>
      <c r="H42" s="351"/>
      <c r="I42" s="351"/>
      <c r="J42" s="351"/>
      <c r="K42" s="351"/>
      <c r="L42" s="351"/>
    </row>
    <row r="43" spans="2:12" s="28" customFormat="1" ht="27.75" customHeight="1">
      <c r="G43" s="351" t="s">
        <v>19</v>
      </c>
      <c r="H43" s="351"/>
      <c r="I43" s="351"/>
      <c r="J43" s="351"/>
      <c r="K43" s="351"/>
      <c r="L43" s="351"/>
    </row>
    <row r="44" spans="2:12" s="28" customFormat="1" ht="14.25" customHeight="1">
      <c r="H44" s="351" t="s">
        <v>95</v>
      </c>
      <c r="I44" s="351"/>
      <c r="J44" s="351"/>
      <c r="K44" s="351"/>
      <c r="L44" s="351"/>
    </row>
  </sheetData>
  <mergeCells count="36">
    <mergeCell ref="G36:L36"/>
    <mergeCell ref="C22:I22"/>
    <mergeCell ref="H26:L26"/>
    <mergeCell ref="E23:I23"/>
    <mergeCell ref="F24:L24"/>
    <mergeCell ref="G25:L25"/>
    <mergeCell ref="E28:H28"/>
    <mergeCell ref="F29:L29"/>
    <mergeCell ref="A13:I13"/>
    <mergeCell ref="A15:I15"/>
    <mergeCell ref="C16:I16"/>
    <mergeCell ref="E17:I17"/>
    <mergeCell ref="F18:L18"/>
    <mergeCell ref="A6:L6"/>
    <mergeCell ref="A11:A12"/>
    <mergeCell ref="B11:C11"/>
    <mergeCell ref="D11:G11"/>
    <mergeCell ref="H11:H12"/>
    <mergeCell ref="I11:I12"/>
    <mergeCell ref="J11:L11"/>
    <mergeCell ref="H44:L44"/>
    <mergeCell ref="A14:C14"/>
    <mergeCell ref="C27:I27"/>
    <mergeCell ref="C40:I40"/>
    <mergeCell ref="E41:I41"/>
    <mergeCell ref="F42:L42"/>
    <mergeCell ref="G43:L43"/>
    <mergeCell ref="G19:L19"/>
    <mergeCell ref="G30:M30"/>
    <mergeCell ref="H31:L31"/>
    <mergeCell ref="H37:L37"/>
    <mergeCell ref="H20:L20"/>
    <mergeCell ref="A32:I32"/>
    <mergeCell ref="C33:I33"/>
    <mergeCell ref="E34:I34"/>
    <mergeCell ref="F35:L35"/>
  </mergeCells>
  <pageMargins left="0.7" right="0.7" top="0.75" bottom="0.75" header="0.3" footer="0.3"/>
  <pageSetup paperSize="9" scale="68" fitToHeight="1000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"/>
  <sheetViews>
    <sheetView tabSelected="1" topLeftCell="A10" zoomScaleNormal="100" workbookViewId="0">
      <selection activeCell="G27" sqref="G27"/>
    </sheetView>
  </sheetViews>
  <sheetFormatPr defaultColWidth="10.6640625" defaultRowHeight="13.5"/>
  <cols>
    <col min="1" max="1" width="14.33203125" style="166" customWidth="1"/>
    <col min="2" max="2" width="14.6640625" style="166" customWidth="1"/>
    <col min="3" max="3" width="13.33203125" style="166" customWidth="1"/>
    <col min="4" max="4" width="29.5" style="166" customWidth="1"/>
    <col min="5" max="5" width="10.6640625" style="166" customWidth="1"/>
    <col min="6" max="6" width="12.33203125" style="166" customWidth="1"/>
    <col min="7" max="7" width="19.6640625" style="166" customWidth="1"/>
    <col min="8" max="8" width="12" style="166" customWidth="1"/>
    <col min="9" max="9" width="35.6640625" style="166" customWidth="1"/>
    <col min="10" max="16384" width="10.6640625" style="166"/>
  </cols>
  <sheetData>
    <row r="1" spans="1:11" s="165" customFormat="1" ht="15" customHeight="1">
      <c r="A1" s="361" t="s">
        <v>178</v>
      </c>
      <c r="B1" s="361"/>
      <c r="C1" s="361"/>
      <c r="D1" s="361"/>
      <c r="E1" s="361"/>
      <c r="F1" s="361"/>
      <c r="G1" s="361"/>
      <c r="H1" s="361"/>
      <c r="I1" s="361"/>
      <c r="J1" s="164"/>
      <c r="K1" s="164"/>
    </row>
    <row r="2" spans="1:11" s="165" customFormat="1" ht="15" customHeight="1">
      <c r="A2" s="361" t="s">
        <v>160</v>
      </c>
      <c r="B2" s="361"/>
      <c r="C2" s="361"/>
      <c r="D2" s="361"/>
      <c r="E2" s="361"/>
      <c r="F2" s="361"/>
      <c r="G2" s="361"/>
      <c r="H2" s="361"/>
      <c r="I2" s="361"/>
      <c r="J2" s="164"/>
      <c r="K2" s="164"/>
    </row>
    <row r="3" spans="1:11" s="165" customFormat="1" ht="15" customHeight="1">
      <c r="A3" s="361" t="s">
        <v>161</v>
      </c>
      <c r="B3" s="361"/>
      <c r="C3" s="361"/>
      <c r="D3" s="361"/>
      <c r="E3" s="361"/>
      <c r="F3" s="361"/>
      <c r="G3" s="361"/>
      <c r="H3" s="361"/>
      <c r="I3" s="361"/>
      <c r="J3" s="164"/>
      <c r="K3" s="164"/>
    </row>
    <row r="4" spans="1:11" s="165" customFormat="1" ht="15" customHeight="1">
      <c r="A4" s="361" t="s">
        <v>162</v>
      </c>
      <c r="B4" s="361"/>
      <c r="C4" s="361"/>
      <c r="D4" s="361"/>
      <c r="E4" s="361"/>
      <c r="F4" s="361"/>
      <c r="G4" s="361"/>
      <c r="H4" s="361"/>
      <c r="I4" s="361"/>
      <c r="J4" s="164"/>
      <c r="K4" s="164"/>
    </row>
    <row r="5" spans="1:11" ht="38.25" customHeight="1">
      <c r="A5" s="362" t="s">
        <v>223</v>
      </c>
      <c r="B5" s="362"/>
      <c r="C5" s="362"/>
      <c r="D5" s="362"/>
      <c r="E5" s="362"/>
      <c r="F5" s="362"/>
      <c r="G5" s="362"/>
      <c r="H5" s="362"/>
      <c r="I5" s="362"/>
    </row>
    <row r="6" spans="1:11" ht="90" customHeight="1">
      <c r="A6" s="363" t="s">
        <v>163</v>
      </c>
      <c r="B6" s="363" t="s">
        <v>164</v>
      </c>
      <c r="C6" s="363"/>
      <c r="D6" s="363"/>
      <c r="E6" s="363" t="s">
        <v>165</v>
      </c>
      <c r="F6" s="363" t="s">
        <v>166</v>
      </c>
      <c r="G6" s="359" t="s">
        <v>167</v>
      </c>
      <c r="H6" s="359" t="s">
        <v>168</v>
      </c>
      <c r="I6" s="200" t="s">
        <v>124</v>
      </c>
    </row>
    <row r="7" spans="1:11" ht="24" customHeight="1">
      <c r="A7" s="363"/>
      <c r="B7" s="363"/>
      <c r="C7" s="363"/>
      <c r="D7" s="363"/>
      <c r="E7" s="363"/>
      <c r="F7" s="363"/>
      <c r="G7" s="360"/>
      <c r="H7" s="360"/>
      <c r="I7" s="200" t="s">
        <v>169</v>
      </c>
    </row>
    <row r="8" spans="1:11" s="162" customFormat="1" ht="18" customHeight="1">
      <c r="A8" s="161">
        <v>1</v>
      </c>
      <c r="B8" s="371">
        <v>2</v>
      </c>
      <c r="C8" s="372"/>
      <c r="D8" s="373"/>
      <c r="E8" s="161">
        <v>3</v>
      </c>
      <c r="F8" s="163">
        <v>4</v>
      </c>
      <c r="G8" s="163">
        <v>5</v>
      </c>
      <c r="H8" s="163">
        <v>6</v>
      </c>
      <c r="I8" s="161">
        <v>7</v>
      </c>
    </row>
    <row r="9" spans="1:11" ht="24" customHeight="1">
      <c r="A9" s="364" t="s">
        <v>39</v>
      </c>
      <c r="B9" s="365"/>
      <c r="C9" s="365"/>
      <c r="D9" s="365"/>
      <c r="E9" s="365"/>
      <c r="F9" s="365"/>
      <c r="G9" s="365"/>
      <c r="H9" s="365"/>
      <c r="I9" s="167">
        <f>+I10+I14</f>
        <v>-122975.4</v>
      </c>
    </row>
    <row r="10" spans="1:11" ht="19.5" customHeight="1">
      <c r="A10" s="200" t="s">
        <v>174</v>
      </c>
      <c r="B10" s="200" t="s">
        <v>175</v>
      </c>
      <c r="C10" s="200" t="s">
        <v>176</v>
      </c>
      <c r="D10" s="364" t="s">
        <v>138</v>
      </c>
      <c r="E10" s="365"/>
      <c r="F10" s="365"/>
      <c r="G10" s="365"/>
      <c r="H10" s="366"/>
      <c r="I10" s="168">
        <f>+I11</f>
        <v>-18000</v>
      </c>
    </row>
    <row r="11" spans="1:11" ht="21.75" customHeight="1">
      <c r="A11" s="169" t="s">
        <v>177</v>
      </c>
      <c r="B11" s="364" t="s">
        <v>131</v>
      </c>
      <c r="C11" s="365"/>
      <c r="D11" s="365"/>
      <c r="E11" s="365"/>
      <c r="F11" s="365"/>
      <c r="G11" s="365"/>
      <c r="H11" s="366"/>
      <c r="I11" s="168">
        <f>+I12</f>
        <v>-18000</v>
      </c>
    </row>
    <row r="12" spans="1:11" ht="22.5" customHeight="1">
      <c r="A12" s="200" t="s">
        <v>170</v>
      </c>
      <c r="B12" s="364" t="s">
        <v>171</v>
      </c>
      <c r="C12" s="365"/>
      <c r="D12" s="366"/>
      <c r="E12" s="200" t="s">
        <v>170</v>
      </c>
      <c r="F12" s="200" t="s">
        <v>170</v>
      </c>
      <c r="G12" s="200" t="s">
        <v>170</v>
      </c>
      <c r="H12" s="200" t="s">
        <v>170</v>
      </c>
      <c r="I12" s="170">
        <f>+I13</f>
        <v>-18000</v>
      </c>
    </row>
    <row r="13" spans="1:11" ht="20.25" customHeight="1">
      <c r="A13" s="199" t="s">
        <v>179</v>
      </c>
      <c r="B13" s="370" t="s">
        <v>180</v>
      </c>
      <c r="C13" s="370"/>
      <c r="D13" s="370"/>
      <c r="E13" s="171" t="s">
        <v>172</v>
      </c>
      <c r="F13" s="171" t="s">
        <v>173</v>
      </c>
      <c r="G13" s="172"/>
      <c r="H13" s="173"/>
      <c r="I13" s="174">
        <v>-18000</v>
      </c>
    </row>
    <row r="14" spans="1:11" s="268" customFormat="1" ht="38.25" customHeight="1">
      <c r="A14" s="200" t="s">
        <v>210</v>
      </c>
      <c r="B14" s="200" t="s">
        <v>211</v>
      </c>
      <c r="C14" s="200" t="s">
        <v>212</v>
      </c>
      <c r="D14" s="364" t="s">
        <v>192</v>
      </c>
      <c r="E14" s="365"/>
      <c r="F14" s="365"/>
      <c r="G14" s="365"/>
      <c r="H14" s="366"/>
      <c r="I14" s="281">
        <f>+I15</f>
        <v>-104975.4</v>
      </c>
    </row>
    <row r="15" spans="1:11" s="271" customFormat="1" ht="15.75" customHeight="1">
      <c r="A15" s="269" t="s">
        <v>213</v>
      </c>
      <c r="B15" s="313" t="s">
        <v>196</v>
      </c>
      <c r="C15" s="313"/>
      <c r="D15" s="313"/>
      <c r="E15" s="313"/>
      <c r="F15" s="313"/>
      <c r="G15" s="313"/>
      <c r="H15" s="313"/>
      <c r="I15" s="270">
        <f>+I16</f>
        <v>-104975.4</v>
      </c>
    </row>
    <row r="16" spans="1:11" s="276" customFormat="1" ht="21" customHeight="1">
      <c r="A16" s="272"/>
      <c r="B16" s="367" t="s">
        <v>171</v>
      </c>
      <c r="C16" s="368"/>
      <c r="D16" s="369"/>
      <c r="E16" s="273"/>
      <c r="F16" s="273"/>
      <c r="G16" s="273"/>
      <c r="H16" s="274"/>
      <c r="I16" s="275">
        <f>SUM(I17:I17)</f>
        <v>-104975.4</v>
      </c>
    </row>
    <row r="17" spans="1:9" s="280" customFormat="1" ht="21.75" customHeight="1">
      <c r="A17" s="199" t="s">
        <v>214</v>
      </c>
      <c r="B17" s="370" t="s">
        <v>215</v>
      </c>
      <c r="C17" s="370"/>
      <c r="D17" s="370"/>
      <c r="E17" s="171" t="s">
        <v>172</v>
      </c>
      <c r="F17" s="171" t="s">
        <v>173</v>
      </c>
      <c r="G17" s="277"/>
      <c r="H17" s="278"/>
      <c r="I17" s="279">
        <f>+'1'!I19</f>
        <v>-104975.4</v>
      </c>
    </row>
  </sheetData>
  <mergeCells count="21">
    <mergeCell ref="D14:H14"/>
    <mergeCell ref="B15:H15"/>
    <mergeCell ref="B16:D16"/>
    <mergeCell ref="B17:D17"/>
    <mergeCell ref="B8:D8"/>
    <mergeCell ref="B12:D12"/>
    <mergeCell ref="B13:D13"/>
    <mergeCell ref="A9:H9"/>
    <mergeCell ref="D10:H10"/>
    <mergeCell ref="B11:H11"/>
    <mergeCell ref="H6:H7"/>
    <mergeCell ref="A1:I1"/>
    <mergeCell ref="A2:I2"/>
    <mergeCell ref="A3:I3"/>
    <mergeCell ref="A4:I4"/>
    <mergeCell ref="A5:I5"/>
    <mergeCell ref="A6:A7"/>
    <mergeCell ref="B6:D7"/>
    <mergeCell ref="E6:E7"/>
    <mergeCell ref="F6:F7"/>
    <mergeCell ref="G6:G7"/>
  </mergeCells>
  <pageMargins left="0.7" right="0.7" top="0.75" bottom="0.75" header="0.3" footer="0.3"/>
  <pageSetup paperSize="9" scale="90" fitToHeight="1000" orientation="landscape" verticalDpi="0" r:id="rId1"/>
  <colBreaks count="1" manualBreakCount="1">
    <brk id="11" max="1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1</vt:lpstr>
      <vt:lpstr>2</vt:lpstr>
      <vt:lpstr>3.</vt:lpstr>
      <vt:lpstr>4.</vt:lpstr>
      <vt:lpstr>5.</vt:lpstr>
      <vt:lpstr>6</vt:lpstr>
      <vt:lpstr>7</vt:lpstr>
      <vt:lpstr>'3.'!Print_Area</vt:lpstr>
      <vt:lpstr>'4.'!Print_Area</vt:lpstr>
      <vt:lpstr>'5.'!Print_Area</vt:lpstr>
      <vt:lpstr>'7'!Print_Area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https:/mul2.gov.am/tasks/604812/oneclick/havelvacner.xlsx?token=b714c1ab718b84574b1fbeabb4e96d28</cp:keywords>
  <cp:lastModifiedBy>Merri Saribekyan</cp:lastModifiedBy>
  <cp:lastPrinted>2025-05-06T13:25:05Z</cp:lastPrinted>
  <dcterms:created xsi:type="dcterms:W3CDTF">2018-09-30T11:43:43Z</dcterms:created>
  <dcterms:modified xsi:type="dcterms:W3CDTF">2025-05-08T05:55:52Z</dcterms:modified>
</cp:coreProperties>
</file>