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878" activeTab="6"/>
  </bookViews>
  <sheets>
    <sheet name="Հավելված N 1" sheetId="67" r:id="rId1"/>
    <sheet name="Հավելված N 2" sheetId="32" r:id="rId2"/>
    <sheet name="Հավելված N 3" sheetId="55" r:id="rId3"/>
    <sheet name="Հավելված N 4" sheetId="56" r:id="rId4"/>
    <sheet name="Հավելված N 5" sheetId="69" r:id="rId5"/>
    <sheet name="Հավելված N 6" sheetId="72" r:id="rId6"/>
    <sheet name="Հավելված N 7" sheetId="54" r:id="rId7"/>
  </sheets>
  <definedNames>
    <definedName name="a" localSheetId="0">#REF!</definedName>
    <definedName name="a" localSheetId="4">#REF!</definedName>
    <definedName name="a" localSheetId="5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0">#REF!</definedName>
    <definedName name="davit" localSheetId="4">#REF!</definedName>
    <definedName name="davit" localSheetId="5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4">#REF!</definedName>
    <definedName name="ggg" localSheetId="5">#REF!</definedName>
    <definedName name="ggg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0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0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9" i="56" l="1"/>
  <c r="E17" i="56" s="1"/>
  <c r="E15" i="56" s="1"/>
  <c r="E13" i="56" s="1"/>
  <c r="D25" i="56"/>
  <c r="G21" i="55" l="1"/>
  <c r="H21" i="55"/>
  <c r="E21" i="55"/>
  <c r="F20" i="55"/>
  <c r="I16" i="54"/>
  <c r="I15" i="54" s="1"/>
  <c r="I18" i="54"/>
  <c r="I26" i="54" l="1"/>
  <c r="I25" i="54"/>
  <c r="I24" i="54" s="1"/>
  <c r="I23" i="54" l="1"/>
  <c r="I22" i="54" l="1"/>
  <c r="I21" i="54" s="1"/>
  <c r="I14" i="54" s="1"/>
  <c r="I13" i="54" s="1"/>
  <c r="F23" i="55"/>
  <c r="F21" i="55" s="1"/>
  <c r="G19" i="55" l="1"/>
  <c r="G17" i="55" s="1"/>
  <c r="G15" i="55" s="1"/>
  <c r="G13" i="55" s="1"/>
  <c r="H19" i="55"/>
  <c r="H17" i="55" s="1"/>
  <c r="H15" i="55" s="1"/>
  <c r="H13" i="55" s="1"/>
  <c r="E19" i="55"/>
  <c r="E17" i="55" s="1"/>
  <c r="E15" i="55" s="1"/>
  <c r="E13" i="55" s="1"/>
  <c r="F19" i="55"/>
  <c r="F17" i="55" s="1"/>
  <c r="F15" i="55" s="1"/>
  <c r="F13" i="55" s="1"/>
  <c r="E23" i="56" l="1"/>
  <c r="G43" i="32" s="1"/>
  <c r="G42" i="32" s="1"/>
  <c r="G41" i="32" s="1"/>
  <c r="G40" i="32" s="1"/>
  <c r="G39" i="32" s="1"/>
  <c r="G37" i="32" s="1"/>
  <c r="J19" i="72" l="1"/>
  <c r="G35" i="32"/>
  <c r="E21" i="56"/>
  <c r="E11" i="56" s="1"/>
  <c r="G18" i="67" l="1"/>
  <c r="G63" i="32"/>
  <c r="D20" i="55"/>
  <c r="G20" i="56" s="1"/>
  <c r="F20" i="56" l="1"/>
  <c r="F19" i="56" s="1"/>
  <c r="F17" i="56" s="1"/>
  <c r="F15" i="56" s="1"/>
  <c r="F13" i="56" s="1"/>
  <c r="G19" i="56"/>
  <c r="G17" i="56" s="1"/>
  <c r="G15" i="56" s="1"/>
  <c r="G13" i="56" s="1"/>
  <c r="G71" i="32"/>
  <c r="G62" i="32"/>
  <c r="G61" i="32" s="1"/>
  <c r="G60" i="32" s="1"/>
  <c r="G58" i="32" s="1"/>
  <c r="J27" i="72" s="1"/>
  <c r="G34" i="32"/>
  <c r="D19" i="55"/>
  <c r="I34" i="32" l="1"/>
  <c r="G56" i="32"/>
  <c r="G70" i="32"/>
  <c r="G69" i="32" s="1"/>
  <c r="G68" i="32" s="1"/>
  <c r="G66" i="32" s="1"/>
  <c r="J31" i="72" s="1"/>
  <c r="J26" i="72" s="1"/>
  <c r="J25" i="72" s="1"/>
  <c r="D23" i="55"/>
  <c r="G25" i="56" s="1"/>
  <c r="F25" i="56" s="1"/>
  <c r="H34" i="32" l="1"/>
  <c r="G64" i="32"/>
  <c r="G23" i="67" s="1"/>
  <c r="J31" i="69" s="1"/>
  <c r="G22" i="67"/>
  <c r="G54" i="32" l="1"/>
  <c r="G52" i="32" s="1"/>
  <c r="G50" i="32" s="1"/>
  <c r="G48" i="32" s="1"/>
  <c r="G46" i="32" s="1"/>
  <c r="G45" i="32" s="1"/>
  <c r="J27" i="69"/>
  <c r="J26" i="69" s="1"/>
  <c r="J25" i="69" s="1"/>
  <c r="G21" i="67"/>
  <c r="G20" i="67" s="1"/>
  <c r="G33" i="32" l="1"/>
  <c r="G32" i="32" s="1"/>
  <c r="D17" i="55"/>
  <c r="I33" i="32"/>
  <c r="I32" i="32" s="1"/>
  <c r="I31" i="32" s="1"/>
  <c r="I30" i="32" s="1"/>
  <c r="D21" i="55"/>
  <c r="H33" i="32"/>
  <c r="H32" i="32" s="1"/>
  <c r="H31" i="32" s="1"/>
  <c r="H30" i="32" s="1"/>
  <c r="J19" i="69" l="1"/>
  <c r="G11" i="55" l="1"/>
  <c r="H11" i="55"/>
  <c r="G23" i="56" l="1"/>
  <c r="I43" i="32" s="1"/>
  <c r="I42" i="32" s="1"/>
  <c r="I41" i="32" s="1"/>
  <c r="I40" i="32" s="1"/>
  <c r="I39" i="32" s="1"/>
  <c r="I37" i="32" s="1"/>
  <c r="D15" i="55"/>
  <c r="L19" i="72" l="1"/>
  <c r="I35" i="32"/>
  <c r="G21" i="56"/>
  <c r="G11" i="56" s="1"/>
  <c r="F11" i="55"/>
  <c r="F23" i="56"/>
  <c r="H43" i="32" s="1"/>
  <c r="H42" i="32" s="1"/>
  <c r="H41" i="32" s="1"/>
  <c r="H40" i="32" s="1"/>
  <c r="H39" i="32" s="1"/>
  <c r="H37" i="32" s="1"/>
  <c r="I18" i="67" l="1"/>
  <c r="L19" i="69" s="1"/>
  <c r="I63" i="32"/>
  <c r="K19" i="72"/>
  <c r="H35" i="32"/>
  <c r="F21" i="56"/>
  <c r="F11" i="56" s="1"/>
  <c r="I62" i="32" l="1"/>
  <c r="I61" i="32" s="1"/>
  <c r="I60" i="32" s="1"/>
  <c r="I58" i="32" s="1"/>
  <c r="I71" i="32"/>
  <c r="I70" i="32" s="1"/>
  <c r="I69" i="32" s="1"/>
  <c r="I68" i="32" s="1"/>
  <c r="I66" i="32" s="1"/>
  <c r="H18" i="67"/>
  <c r="K19" i="69" s="1"/>
  <c r="H63" i="32"/>
  <c r="G31" i="32"/>
  <c r="G30" i="32" s="1"/>
  <c r="H71" i="32" l="1"/>
  <c r="H70" i="32" s="1"/>
  <c r="H69" i="32" s="1"/>
  <c r="H68" i="32" s="1"/>
  <c r="H66" i="32" s="1"/>
  <c r="H62" i="32"/>
  <c r="H61" i="32" s="1"/>
  <c r="H60" i="32" s="1"/>
  <c r="H58" i="32" s="1"/>
  <c r="L31" i="72"/>
  <c r="I64" i="32"/>
  <c r="I23" i="67" s="1"/>
  <c r="L31" i="69" s="1"/>
  <c r="L27" i="72"/>
  <c r="L26" i="72" s="1"/>
  <c r="L25" i="72" s="1"/>
  <c r="I56" i="32"/>
  <c r="G28" i="32"/>
  <c r="J15" i="72" s="1"/>
  <c r="J14" i="72" s="1"/>
  <c r="J13" i="72" s="1"/>
  <c r="J11" i="72" s="1"/>
  <c r="K27" i="72" l="1"/>
  <c r="H56" i="32"/>
  <c r="I22" i="67"/>
  <c r="I54" i="32"/>
  <c r="I52" i="32" s="1"/>
  <c r="I50" i="32" s="1"/>
  <c r="I48" i="32" s="1"/>
  <c r="I46" i="32" s="1"/>
  <c r="I45" i="32" s="1"/>
  <c r="K31" i="72"/>
  <c r="H64" i="32"/>
  <c r="H23" i="67" s="1"/>
  <c r="K31" i="69" s="1"/>
  <c r="H28" i="32"/>
  <c r="K15" i="72" s="1"/>
  <c r="K14" i="72" s="1"/>
  <c r="K13" i="72" s="1"/>
  <c r="G26" i="32"/>
  <c r="G24" i="32" s="1"/>
  <c r="G22" i="32" s="1"/>
  <c r="G20" i="32" s="1"/>
  <c r="G18" i="32" s="1"/>
  <c r="G16" i="32" s="1"/>
  <c r="G15" i="32" s="1"/>
  <c r="L27" i="69" l="1"/>
  <c r="L26" i="69" s="1"/>
  <c r="L25" i="69" s="1"/>
  <c r="I21" i="67"/>
  <c r="I20" i="67" s="1"/>
  <c r="H22" i="67"/>
  <c r="H54" i="32"/>
  <c r="H52" i="32" s="1"/>
  <c r="H50" i="32" s="1"/>
  <c r="H48" i="32" s="1"/>
  <c r="H46" i="32" s="1"/>
  <c r="H45" i="32" s="1"/>
  <c r="K26" i="72"/>
  <c r="K25" i="72" s="1"/>
  <c r="K11" i="72" s="1"/>
  <c r="G17" i="67"/>
  <c r="G16" i="67" s="1"/>
  <c r="G15" i="67" s="1"/>
  <c r="I28" i="32"/>
  <c r="L15" i="72" s="1"/>
  <c r="L14" i="72" s="1"/>
  <c r="L13" i="72" s="1"/>
  <c r="L11" i="72" s="1"/>
  <c r="H26" i="32"/>
  <c r="K27" i="69" l="1"/>
  <c r="K26" i="69" s="1"/>
  <c r="K25" i="69" s="1"/>
  <c r="H21" i="67"/>
  <c r="H20" i="67" s="1"/>
  <c r="H24" i="32"/>
  <c r="H22" i="32" s="1"/>
  <c r="H20" i="32" s="1"/>
  <c r="H18" i="32" s="1"/>
  <c r="H16" i="32" s="1"/>
  <c r="H15" i="32" s="1"/>
  <c r="H17" i="67"/>
  <c r="H16" i="67" s="1"/>
  <c r="H15" i="67" s="1"/>
  <c r="G13" i="67"/>
  <c r="J15" i="69"/>
  <c r="J14" i="69" s="1"/>
  <c r="J13" i="69" s="1"/>
  <c r="I26" i="32"/>
  <c r="I17" i="67" s="1"/>
  <c r="I16" i="67" s="1"/>
  <c r="I15" i="67" s="1"/>
  <c r="K15" i="69" l="1"/>
  <c r="K14" i="69" s="1"/>
  <c r="K13" i="69" s="1"/>
  <c r="I24" i="32"/>
  <c r="I22" i="32" s="1"/>
  <c r="I20" i="32" s="1"/>
  <c r="I18" i="32" s="1"/>
  <c r="I16" i="32" s="1"/>
  <c r="I15" i="32" s="1"/>
  <c r="J11" i="69" l="1"/>
  <c r="L15" i="69"/>
  <c r="L14" i="69" s="1"/>
  <c r="L13" i="69" s="1"/>
  <c r="G13" i="32"/>
  <c r="H13" i="67" l="1"/>
  <c r="K11" i="69"/>
  <c r="H13" i="32"/>
  <c r="I13" i="67" l="1"/>
  <c r="L11" i="69"/>
  <c r="I13" i="32" l="1"/>
  <c r="E11" i="55" l="1"/>
  <c r="D11" i="55" s="1"/>
  <c r="D13" i="55"/>
</calcChain>
</file>

<file path=xl/sharedStrings.xml><?xml version="1.0" encoding="utf-8"?>
<sst xmlns="http://schemas.openxmlformats.org/spreadsheetml/2006/main" count="324" uniqueCount="163">
  <si>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</si>
  <si>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</si>
  <si>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</si>
  <si>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</si>
  <si>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</si>
  <si>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</si>
  <si>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</si>
  <si>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</si>
  <si>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</si>
  <si>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</si>
  <si>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</si>
  <si>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</si>
  <si>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</si>
  <si>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</si>
  <si>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</si>
  <si>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</si>
  <si>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</si>
  <si>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</si>
  <si>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</si>
  <si>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</si>
  <si>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</si>
  <si>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</si>
  <si>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</si>
  <si>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</si>
  <si>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</si>
  <si>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</si>
  <si>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</si>
  <si>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</si>
  <si>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</si>
  <si>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</si>
  <si>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</si>
  <si>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</si>
  <si>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</si>
  <si>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</si>
  <si>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</si>
  <si>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</si>
  <si>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</si>
  <si>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</si>
  <si>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</si>
  <si>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</si>
  <si>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</si>
  <si>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</si>
  <si>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</si>
  <si>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</si>
  <si>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</si>
  <si>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</si>
  <si>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</si>
  <si>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</si>
  <si>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</si>
  <si>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</si>
  <si>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</si>
  <si>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</si>
  <si>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</si>
  <si>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</si>
  <si>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</si>
  <si>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</si>
  <si>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</si>
  <si>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</si>
  <si>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</si>
  <si>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Հուշարձանների ամրակայում, նորոգում և վերականգնում</t>
  </si>
  <si>
    <t>որից`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</si>
  <si>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</si>
  <si>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</si>
  <si>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</si>
  <si>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</si>
  <si>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տեխնիկական հսկողության ծառայություններ</t>
  </si>
  <si>
    <t xml:space="preserve"> հեղինակային հսկողության ծառայություններ</t>
  </si>
  <si>
    <t>Մշակութային ժառանգության ծրագիր</t>
  </si>
  <si>
    <t>02</t>
  </si>
  <si>
    <t>07</t>
  </si>
  <si>
    <t xml:space="preserve"> Մշակութային ծառայություններ</t>
  </si>
  <si>
    <t xml:space="preserve"> ԸՆԹԱՑԻԿ ԾԱԽՍԵՐ</t>
  </si>
  <si>
    <t xml:space="preserve"> այդ թվում՝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</si>
  <si>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</si>
  <si>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</si>
  <si>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 xml:space="preserve"> դրամ</t>
  </si>
  <si>
    <t xml:space="preserve"> </t>
  </si>
  <si>
    <t>01</t>
  </si>
  <si>
    <t>Հավելված N 4</t>
  </si>
  <si>
    <t xml:space="preserve"> - Շենքերի և շինությունների կապիտալ վերանորոգում</t>
  </si>
  <si>
    <t xml:space="preserve">ՀՀ կառավարության  2025 թվականի </t>
  </si>
  <si>
    <t>1. Վերականգնողական աշխատանքներ</t>
  </si>
  <si>
    <t xml:space="preserve"> վերականգնողական աշխատանքներ</t>
  </si>
  <si>
    <t>ԲՄ</t>
  </si>
  <si>
    <t xml:space="preserve"> այդ թվում`ըստ ուղղությունների</t>
  </si>
  <si>
    <t>ՀՀ կառավարության  2025 թվականի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</si>
  <si>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</si>
  <si>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ԱՅԼ  ԾԱԽՍԵՐ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</si>
  <si>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</si>
  <si>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</si>
  <si>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</si>
  <si>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</si>
  <si>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</si>
  <si>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</si>
  <si>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</si>
  <si>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</si>
  <si>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</si>
  <si>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</si>
  <si>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</si>
  <si>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</si>
  <si>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</si>
  <si>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</si>
  <si>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Ծառայությունների մատուցում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</si>
  <si>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</si>
  <si>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</si>
  <si>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</si>
  <si>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</si>
  <si>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</si>
  <si>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</si>
  <si>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</si>
  <si>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</si>
  <si>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</si>
  <si>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</si>
  <si>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</si>
  <si>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</si>
  <si>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 xml:space="preserve"> ՀՀ կառավարություն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</si>
  <si>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</si>
  <si>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</si>
  <si>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</si>
  <si>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</si>
  <si>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</si>
  <si>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</si>
  <si>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</si>
  <si>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</si>
  <si>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</si>
  <si>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</si>
  <si>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</si>
  <si>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</si>
  <si>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</si>
  <si>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</si>
  <si>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</si>
  <si>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</si>
  <si>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</si>
  <si>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Ծառայությունների մատուցում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</si>
  <si>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</si>
  <si>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</si>
  <si>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</si>
  <si>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</si>
  <si>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Մշակութային ժառանգության ծրագիր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</si>
  <si>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</si>
  <si>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</si>
  <si>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</si>
  <si>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</si>
  <si>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Բերդկունքի Սպիտակ բերդի նորոգում, ամրակայում և վերականգնում</t>
  </si>
  <si>
    <t xml:space="preserve"> ՀՀ կրթության, գիտության, մշակույթի և սպորտի նախարարություն</t>
  </si>
  <si>
    <t xml:space="preserve"> Հանրապետական նշանակության հուշարձանների տեղափոխում</t>
  </si>
  <si>
    <t>Կառավարական տուն 1 հասցեի վարչական շենքի 3-րդ հարկի նիստերի մեծ դահլիճում գտնվող՝ Մինաս Ավետիսյանի «Հանդիպում» և «Խաչքարի մոտ» որմնանկարների տեղափոխում ՀՀ Շիրակի մարզի Ախուրյան համայնքի Ջաջուռ բնակավայրում գտնվող «Հայաստանի ազգային պատկերասրահ» պետական ոչ առևտրային կազմակերպության «Մինաս Ավետիսյանի թանգարան» մասնաճյուղ</t>
  </si>
  <si>
    <t>1075-21006</t>
  </si>
  <si>
    <t xml:space="preserve"> որմնանկարների պահպանման աշխատանքներ</t>
  </si>
  <si>
    <t>45451600-6</t>
  </si>
  <si>
    <t>71351540-6</t>
  </si>
  <si>
    <t>98111140-6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</si>
  <si>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 ԵՎ ԼՐԱՑՈՒՄԸ</t>
  </si>
  <si>
    <t>ՀԱՅԱՍՏԱՆԻ ՀԱՆՐԱՊԵՏՈՒԹՅԱՆ ԿԱՌԱՎԱՐՈՒԹՅԱՆ 2024 ԹՎԱԿԱՆԻ ԴԵԿՏԵՄԲԵՐԻ 27-Ի N 2060-Ն ՈՐՈՇՄԱՆ N 5 ՀԱՎԵԼՎԱԾԻ N 2 ԱՂՅՈՒՍԱԿՈՒՄ ԿԱՏԱՐՎՈՂ ՓՈՓՈԽՈՒԹՅՈՒՆԸ ԵՎ ԼՐԱՑՈՒՄԸ</t>
  </si>
  <si>
    <t>1075 - 21006</t>
  </si>
  <si>
    <t>Հանրապետական նշանակության հուշարձանների տեղափոխում</t>
  </si>
  <si>
    <t>Հավելված N 5</t>
  </si>
  <si>
    <t xml:space="preserve"> Հուշարձանների տեղակայման վայրի փոփոխության նպատակով՝ դրանց ապամոնտաժման, քանդման և նոր տեղակայման վայրում մոնտաժման, վերականգնման աշխատանքների և հարակից ծառայությունների ձեռքբերում</t>
  </si>
  <si>
    <t>Տեղափոխվող հուշարձանների քանակը, հատ</t>
  </si>
  <si>
    <t xml:space="preserve"> ԲՍԿ </t>
  </si>
  <si>
    <t xml:space="preserve">Հավելված N 7 </t>
  </si>
  <si>
    <t>Հուշարձանների տեղակայման վայրի փոփոխության նպատակով՝ դրանց ապամոնտաժման, քանդման և նոր տեղակայման վայրում տեղադրման, վերականգնման աշխատանքների և հարակից ծառայությունների ձեռքբերում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</si>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</sst>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  <numFmt numFmtId="179" formatCode="#,##0.000000000000_);\(#,##0.000000000000\)"/>
    <numFmt numFmtId="180" formatCode="_(* #,##0_);_(* \(#,##0\);_(* &quot;-&quot;??_);_(@_)"/>
    <numFmt numFmtId="181" formatCode="#,##0.000_);\(#,##0.000\)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u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25">
      <protection locked="0"/>
    </xf>
    <xf numFmtId="173" fontId="82" fillId="56" borderId="2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17">
    <xf numFmtId="0" fontId="0" fillId="0" borderId="0" xfId="0"/>
    <xf numFmtId="169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9" fontId="72" fillId="2" borderId="21" xfId="7" applyNumberFormat="1" applyFont="1" applyFill="1" applyBorder="1" applyAlignment="1">
      <alignment horizontal="center" vertical="center" wrapText="1"/>
    </xf>
    <xf numFmtId="166" fontId="72" fillId="2" borderId="21" xfId="7" applyNumberFormat="1" applyFont="1" applyFill="1" applyBorder="1" applyAlignment="1">
      <alignment horizontal="right" vertical="center" wrapText="1"/>
    </xf>
    <xf numFmtId="169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9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center" wrapText="1"/>
    </xf>
    <xf numFmtId="0" fontId="16" fillId="2" borderId="26" xfId="0" applyFont="1" applyFill="1" applyBorder="1" applyAlignment="1">
      <alignment horizontal="center"/>
    </xf>
    <xf numFmtId="0" fontId="84" fillId="2" borderId="26" xfId="165" applyFont="1" applyFill="1" applyBorder="1">
      <alignment horizontal="left" vertical="top" wrapText="1"/>
    </xf>
    <xf numFmtId="0" fontId="16" fillId="2" borderId="26" xfId="0" applyFont="1" applyFill="1" applyBorder="1" applyAlignment="1">
      <alignment horizontal="left" vertical="center" wrapText="1"/>
    </xf>
    <xf numFmtId="169" fontId="72" fillId="2" borderId="26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26" xfId="0" applyFont="1" applyFill="1" applyBorder="1" applyAlignment="1">
      <alignment horizontal="center" vertical="center" wrapText="1"/>
    </xf>
    <xf numFmtId="0" fontId="72" fillId="2" borderId="0" xfId="299" applyFont="1" applyFill="1"/>
    <xf numFmtId="0" fontId="72" fillId="2" borderId="0" xfId="299" applyFont="1" applyFill="1" applyAlignment="1">
      <alignment horizontal="left" vertical="center" wrapText="1"/>
    </xf>
    <xf numFmtId="165" fontId="16" fillId="2" borderId="26" xfId="6" applyFont="1" applyFill="1" applyBorder="1" applyAlignment="1">
      <alignment horizontal="center" vertical="center"/>
    </xf>
    <xf numFmtId="0" fontId="87" fillId="2" borderId="0" xfId="0" applyFont="1" applyFill="1"/>
    <xf numFmtId="0" fontId="88" fillId="2" borderId="0" xfId="0" applyFont="1" applyFill="1"/>
    <xf numFmtId="0" fontId="72" fillId="2" borderId="22" xfId="0" applyFont="1" applyFill="1" applyBorder="1"/>
    <xf numFmtId="0" fontId="72" fillId="2" borderId="2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6" xfId="7" applyNumberFormat="1" applyFont="1" applyFill="1" applyBorder="1" applyAlignment="1">
      <alignment horizontal="right" vertical="center" wrapText="1"/>
    </xf>
    <xf numFmtId="177" fontId="72" fillId="0" borderId="26" xfId="0" applyNumberFormat="1" applyFont="1" applyBorder="1" applyAlignment="1">
      <alignment horizontal="center" vertical="center"/>
    </xf>
    <xf numFmtId="169" fontId="72" fillId="0" borderId="26" xfId="0" applyNumberFormat="1" applyFont="1" applyBorder="1" applyAlignment="1">
      <alignment horizontal="right" vertical="center" wrapText="1"/>
    </xf>
    <xf numFmtId="0" fontId="16" fillId="2" borderId="22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1" xfId="7" applyNumberFormat="1" applyFont="1" applyFill="1" applyBorder="1" applyAlignment="1">
      <alignment horizontal="right" vertical="center" wrapText="1"/>
    </xf>
    <xf numFmtId="169" fontId="72" fillId="2" borderId="21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165" fontId="72" fillId="2" borderId="26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1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top" wrapText="1"/>
    </xf>
    <xf numFmtId="169" fontId="16" fillId="2" borderId="31" xfId="7" applyNumberFormat="1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left" vertical="top" wrapText="1"/>
    </xf>
    <xf numFmtId="0" fontId="16" fillId="2" borderId="31" xfId="0" applyFont="1" applyFill="1" applyBorder="1" applyAlignment="1">
      <alignment horizontal="left" vertical="center" wrapText="1"/>
    </xf>
    <xf numFmtId="169" fontId="16" fillId="2" borderId="31" xfId="7" applyNumberFormat="1" applyFont="1" applyFill="1" applyBorder="1" applyAlignment="1">
      <alignment horizontal="right" vertical="center" wrapText="1"/>
    </xf>
    <xf numFmtId="0" fontId="72" fillId="2" borderId="31" xfId="0" applyFont="1" applyFill="1" applyBorder="1"/>
    <xf numFmtId="0" fontId="16" fillId="2" borderId="2" xfId="0" applyFont="1" applyFill="1" applyBorder="1" applyAlignment="1">
      <alignment horizontal="left" vertical="top" wrapText="1"/>
    </xf>
    <xf numFmtId="0" fontId="89" fillId="2" borderId="31" xfId="0" applyFont="1" applyFill="1" applyBorder="1"/>
    <xf numFmtId="0" fontId="86" fillId="2" borderId="23" xfId="96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center" wrapText="1"/>
    </xf>
    <xf numFmtId="166" fontId="72" fillId="2" borderId="31" xfId="7" applyNumberFormat="1" applyFont="1" applyFill="1" applyBorder="1" applyAlignment="1">
      <alignment horizontal="center" vertical="center" wrapText="1"/>
    </xf>
    <xf numFmtId="169" fontId="72" fillId="2" borderId="31" xfId="7" applyNumberFormat="1" applyFont="1" applyFill="1" applyBorder="1" applyAlignment="1">
      <alignment horizontal="center" vertical="center" wrapText="1"/>
    </xf>
    <xf numFmtId="43" fontId="72" fillId="2" borderId="31" xfId="7" applyFont="1" applyFill="1" applyBorder="1" applyAlignment="1">
      <alignment horizontal="center" vertical="center" wrapText="1"/>
    </xf>
    <xf numFmtId="166" fontId="72" fillId="2" borderId="31" xfId="7" applyNumberFormat="1" applyFont="1" applyFill="1" applyBorder="1" applyAlignment="1">
      <alignment horizontal="right" vertical="center" wrapText="1"/>
    </xf>
    <xf numFmtId="0" fontId="84" fillId="2" borderId="31" xfId="165" applyFont="1" applyFill="1" applyBorder="1">
      <alignment horizontal="left" vertical="top" wrapText="1"/>
    </xf>
    <xf numFmtId="169" fontId="84" fillId="2" borderId="31" xfId="7" applyNumberFormat="1" applyFont="1" applyFill="1" applyBorder="1" applyAlignment="1">
      <alignment horizontal="right" vertical="center" wrapText="1"/>
    </xf>
    <xf numFmtId="169" fontId="72" fillId="2" borderId="31" xfId="7" applyNumberFormat="1" applyFont="1" applyFill="1" applyBorder="1" applyAlignment="1">
      <alignment horizontal="right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top" wrapText="1"/>
    </xf>
    <xf numFmtId="0" fontId="72" fillId="2" borderId="3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horizontal="center"/>
    </xf>
    <xf numFmtId="0" fontId="90" fillId="2" borderId="0" xfId="299" applyFont="1" applyFill="1"/>
    <xf numFmtId="0" fontId="90" fillId="2" borderId="0" xfId="253" applyFont="1" applyFill="1"/>
    <xf numFmtId="0" fontId="90" fillId="2" borderId="0" xfId="299" applyFont="1" applyFill="1" applyAlignment="1">
      <alignment vertical="center"/>
    </xf>
    <xf numFmtId="0" fontId="90" fillId="2" borderId="0" xfId="299" applyFont="1" applyFill="1" applyAlignment="1">
      <alignment horizontal="center" vertical="center"/>
    </xf>
    <xf numFmtId="0" fontId="72" fillId="2" borderId="31" xfId="96" applyFont="1" applyFill="1" applyBorder="1" applyAlignment="1">
      <alignment horizontal="center" vertical="center" wrapText="1"/>
    </xf>
    <xf numFmtId="165" fontId="72" fillId="2" borderId="31" xfId="6" applyFont="1" applyFill="1" applyBorder="1" applyAlignment="1">
      <alignment horizontal="center" vertical="center"/>
    </xf>
    <xf numFmtId="0" fontId="72" fillId="2" borderId="0" xfId="253" applyFont="1" applyFill="1"/>
    <xf numFmtId="43" fontId="72" fillId="2" borderId="0" xfId="299" applyNumberFormat="1" applyFont="1" applyFill="1"/>
    <xf numFmtId="0" fontId="72" fillId="2" borderId="31" xfId="253" applyFont="1" applyFill="1" applyBorder="1"/>
    <xf numFmtId="0" fontId="16" fillId="2" borderId="31" xfId="96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vertical="center" wrapText="1"/>
    </xf>
    <xf numFmtId="0" fontId="86" fillId="2" borderId="31" xfId="0" applyFont="1" applyFill="1" applyBorder="1" applyAlignment="1">
      <alignment vertical="center" wrapText="1"/>
    </xf>
    <xf numFmtId="43" fontId="87" fillId="2" borderId="0" xfId="7" applyFont="1" applyFill="1"/>
    <xf numFmtId="0" fontId="84" fillId="2" borderId="23" xfId="0" applyFont="1" applyFill="1" applyBorder="1" applyAlignment="1">
      <alignment vertical="center" wrapText="1"/>
    </xf>
    <xf numFmtId="0" fontId="72" fillId="2" borderId="33" xfId="0" applyFont="1" applyFill="1" applyBorder="1" applyAlignment="1">
      <alignment vertical="center"/>
    </xf>
    <xf numFmtId="169" fontId="72" fillId="2" borderId="31" xfId="0" applyNumberFormat="1" applyFont="1" applyFill="1" applyBorder="1" applyAlignment="1">
      <alignment horizontal="right" vertical="center" wrapText="1"/>
    </xf>
    <xf numFmtId="0" fontId="72" fillId="0" borderId="31" xfId="0" applyFont="1" applyBorder="1" applyAlignment="1">
      <alignment horizontal="center" vertical="center" wrapText="1"/>
    </xf>
    <xf numFmtId="165" fontId="72" fillId="0" borderId="31" xfId="6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171" fontId="72" fillId="2" borderId="31" xfId="6" applyNumberFormat="1" applyFont="1" applyFill="1" applyBorder="1" applyAlignment="1">
      <alignment horizontal="center" vertical="center"/>
    </xf>
    <xf numFmtId="0" fontId="72" fillId="2" borderId="23" xfId="0" applyFont="1" applyFill="1" applyBorder="1" applyAlignment="1">
      <alignment horizontal="center" vertical="center"/>
    </xf>
    <xf numFmtId="0" fontId="89" fillId="2" borderId="1" xfId="0" applyFont="1" applyFill="1" applyBorder="1"/>
    <xf numFmtId="0" fontId="86" fillId="0" borderId="31" xfId="0" applyFont="1" applyBorder="1" applyAlignment="1">
      <alignment vertical="center" wrapText="1"/>
    </xf>
    <xf numFmtId="168" fontId="72" fillId="2" borderId="0" xfId="253" applyNumberFormat="1" applyFont="1" applyFill="1"/>
    <xf numFmtId="0" fontId="72" fillId="2" borderId="31" xfId="299" applyFont="1" applyFill="1" applyBorder="1" applyAlignment="1">
      <alignment horizontal="center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0" fontId="72" fillId="2" borderId="26" xfId="1736" applyFont="1" applyFill="1" applyBorder="1" applyAlignment="1">
      <alignment horizontal="center" vertical="center"/>
    </xf>
    <xf numFmtId="0" fontId="72" fillId="2" borderId="26" xfId="1735" applyFont="1" applyFill="1" applyBorder="1" applyAlignment="1">
      <alignment horizontal="center"/>
    </xf>
    <xf numFmtId="174" fontId="72" fillId="2" borderId="0" xfId="299" applyNumberFormat="1" applyFont="1" applyFill="1"/>
    <xf numFmtId="166" fontId="72" fillId="0" borderId="0" xfId="299" applyNumberFormat="1" applyFont="1"/>
    <xf numFmtId="0" fontId="72" fillId="0" borderId="23" xfId="0" applyFont="1" applyBorder="1" applyAlignment="1">
      <alignment horizontal="left" vertical="top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43" fontId="16" fillId="2" borderId="31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9" borderId="31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1" xfId="96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horizontal="left" vertical="top" wrapText="1"/>
    </xf>
    <xf numFmtId="169" fontId="16" fillId="57" borderId="31" xfId="9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13" fillId="2" borderId="31" xfId="0" applyFont="1" applyFill="1" applyBorder="1" applyAlignment="1">
      <alignment horizontal="center" vertical="center" wrapText="1"/>
    </xf>
    <xf numFmtId="43" fontId="13" fillId="2" borderId="31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3" fillId="2" borderId="31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169" fontId="16" fillId="2" borderId="22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 wrapText="1"/>
    </xf>
    <xf numFmtId="0" fontId="72" fillId="2" borderId="22" xfId="0" applyFont="1" applyFill="1" applyBorder="1" applyAlignment="1">
      <alignment horizontal="center"/>
    </xf>
    <xf numFmtId="0" fontId="90" fillId="2" borderId="0" xfId="1660" applyFont="1" applyFill="1"/>
    <xf numFmtId="169" fontId="16" fillId="2" borderId="26" xfId="96" applyNumberFormat="1" applyFont="1" applyFill="1" applyBorder="1" applyAlignment="1">
      <alignment horizontal="center" vertical="center" wrapText="1"/>
    </xf>
    <xf numFmtId="0" fontId="72" fillId="2" borderId="26" xfId="208" applyFont="1" applyFill="1" applyBorder="1" applyAlignment="1">
      <alignment horizontal="center"/>
    </xf>
    <xf numFmtId="0" fontId="72" fillId="2" borderId="26" xfId="208" applyFont="1" applyFill="1" applyBorder="1" applyAlignment="1">
      <alignment horizontal="left"/>
    </xf>
    <xf numFmtId="169" fontId="72" fillId="0" borderId="26" xfId="208" applyNumberFormat="1" applyFont="1" applyBorder="1"/>
    <xf numFmtId="43" fontId="72" fillId="2" borderId="26" xfId="217" applyFont="1" applyFill="1" applyBorder="1"/>
    <xf numFmtId="0" fontId="72" fillId="2" borderId="26" xfId="208" applyFont="1" applyFill="1" applyBorder="1"/>
    <xf numFmtId="179" fontId="72" fillId="2" borderId="26" xfId="208" applyNumberFormat="1" applyFont="1" applyFill="1" applyBorder="1"/>
    <xf numFmtId="0" fontId="88" fillId="2" borderId="0" xfId="208" applyFont="1" applyFill="1"/>
    <xf numFmtId="0" fontId="72" fillId="57" borderId="26" xfId="0" applyFont="1" applyFill="1" applyBorder="1" applyAlignment="1">
      <alignment vertical="center" wrapText="1"/>
    </xf>
    <xf numFmtId="169" fontId="72" fillId="57" borderId="29" xfId="0" applyNumberFormat="1" applyFont="1" applyFill="1" applyBorder="1" applyAlignment="1">
      <alignment horizontal="right" vertical="center" wrapText="1"/>
    </xf>
    <xf numFmtId="39" fontId="72" fillId="0" borderId="0" xfId="299" applyNumberFormat="1" applyFont="1" applyAlignment="1">
      <alignment vertical="center"/>
    </xf>
    <xf numFmtId="0" fontId="72" fillId="2" borderId="26" xfId="299" applyFont="1" applyFill="1" applyBorder="1" applyAlignment="1">
      <alignment vertical="top"/>
    </xf>
    <xf numFmtId="43" fontId="72" fillId="2" borderId="26" xfId="7" applyFont="1" applyFill="1" applyBorder="1" applyAlignment="1">
      <alignment horizontal="right" vertical="top" wrapText="1"/>
    </xf>
    <xf numFmtId="175" fontId="72" fillId="2" borderId="0" xfId="2027" applyFont="1" applyFill="1"/>
    <xf numFmtId="175" fontId="72" fillId="2" borderId="0" xfId="2027" applyFont="1" applyFill="1" applyAlignment="1">
      <alignment horizontal="left" vertical="center" wrapText="1"/>
    </xf>
    <xf numFmtId="0" fontId="16" fillId="2" borderId="26" xfId="96" applyFont="1" applyFill="1" applyBorder="1" applyAlignment="1">
      <alignment horizontal="center" vertical="center" wrapText="1"/>
    </xf>
    <xf numFmtId="0" fontId="16" fillId="0" borderId="26" xfId="96" applyFont="1" applyBorder="1" applyAlignment="1">
      <alignment horizontal="left" vertical="center" wrapText="1"/>
    </xf>
    <xf numFmtId="0" fontId="16" fillId="2" borderId="26" xfId="96" applyFont="1" applyFill="1" applyBorder="1" applyAlignment="1">
      <alignment vertical="center" wrapText="1"/>
    </xf>
    <xf numFmtId="0" fontId="72" fillId="2" borderId="26" xfId="0" applyFont="1" applyFill="1" applyBorder="1" applyAlignment="1">
      <alignment horizontal="center"/>
    </xf>
    <xf numFmtId="165" fontId="72" fillId="2" borderId="26" xfId="0" applyNumberFormat="1" applyFont="1" applyFill="1" applyBorder="1"/>
    <xf numFmtId="176" fontId="72" fillId="2" borderId="26" xfId="2029" applyNumberFormat="1" applyFont="1" applyFill="1" applyBorder="1"/>
    <xf numFmtId="0" fontId="86" fillId="2" borderId="26" xfId="96" applyFont="1" applyFill="1" applyBorder="1" applyAlignment="1">
      <alignment horizontal="center" vertical="center" wrapText="1"/>
    </xf>
    <xf numFmtId="166" fontId="86" fillId="2" borderId="26" xfId="223" applyNumberFormat="1" applyFont="1" applyFill="1" applyBorder="1" applyAlignment="1">
      <alignment vertical="center"/>
    </xf>
    <xf numFmtId="166" fontId="87" fillId="2" borderId="0" xfId="0" applyNumberFormat="1" applyFont="1" applyFill="1"/>
    <xf numFmtId="0" fontId="72" fillId="2" borderId="26" xfId="96" applyFont="1" applyFill="1" applyBorder="1" applyAlignment="1">
      <alignment horizontal="center" vertical="center" wrapText="1"/>
    </xf>
    <xf numFmtId="0" fontId="72" fillId="2" borderId="26" xfId="0" applyFont="1" applyFill="1" applyBorder="1"/>
    <xf numFmtId="0" fontId="86" fillId="2" borderId="26" xfId="96" applyFont="1" applyFill="1" applyBorder="1" applyAlignment="1">
      <alignment horizontal="left" vertical="center" wrapText="1"/>
    </xf>
    <xf numFmtId="166" fontId="86" fillId="2" borderId="26" xfId="223" applyNumberFormat="1" applyFont="1" applyFill="1" applyBorder="1"/>
    <xf numFmtId="166" fontId="84" fillId="2" borderId="26" xfId="223" applyNumberFormat="1" applyFont="1" applyFill="1" applyBorder="1" applyAlignment="1">
      <alignment vertical="center"/>
    </xf>
    <xf numFmtId="0" fontId="72" fillId="2" borderId="0" xfId="2028" applyFont="1" applyFill="1"/>
    <xf numFmtId="0" fontId="72" fillId="2" borderId="0" xfId="1660" applyFont="1" applyFill="1"/>
    <xf numFmtId="49" fontId="16" fillId="2" borderId="26" xfId="96" applyNumberFormat="1" applyFont="1" applyFill="1" applyBorder="1" applyAlignment="1">
      <alignment horizontal="center" vertical="center" textRotation="90" wrapText="1"/>
    </xf>
    <xf numFmtId="168" fontId="16" fillId="2" borderId="26" xfId="96" applyNumberFormat="1" applyFont="1" applyFill="1" applyBorder="1" applyAlignment="1">
      <alignment horizontal="center" vertical="center" wrapText="1"/>
    </xf>
    <xf numFmtId="0" fontId="92" fillId="2" borderId="26" xfId="96" applyFont="1" applyFill="1" applyBorder="1" applyAlignment="1">
      <alignment horizontal="center" vertical="center" wrapText="1"/>
    </xf>
    <xf numFmtId="168" fontId="72" fillId="2" borderId="26" xfId="96" applyNumberFormat="1" applyFont="1" applyFill="1" applyBorder="1" applyAlignment="1">
      <alignment horizontal="center" vertical="center" wrapText="1"/>
    </xf>
    <xf numFmtId="0" fontId="72" fillId="2" borderId="26" xfId="253" applyFont="1" applyFill="1" applyBorder="1"/>
    <xf numFmtId="0" fontId="72" fillId="2" borderId="22" xfId="253" applyFont="1" applyFill="1" applyBorder="1" applyAlignment="1">
      <alignment horizontal="center"/>
    </xf>
    <xf numFmtId="0" fontId="84" fillId="2" borderId="26" xfId="0" applyFont="1" applyFill="1" applyBorder="1" applyAlignment="1">
      <alignment vertical="center" wrapText="1"/>
    </xf>
    <xf numFmtId="49" fontId="16" fillId="2" borderId="26" xfId="96" applyNumberFormat="1" applyFont="1" applyFill="1" applyBorder="1" applyAlignment="1">
      <alignment vertical="center" textRotation="90" wrapText="1"/>
    </xf>
    <xf numFmtId="0" fontId="16" fillId="2" borderId="22" xfId="96" applyFont="1" applyFill="1" applyBorder="1" applyAlignment="1">
      <alignment horizontal="center" vertical="center" wrapText="1"/>
    </xf>
    <xf numFmtId="0" fontId="72" fillId="2" borderId="26" xfId="299" applyFont="1" applyFill="1" applyBorder="1" applyAlignment="1">
      <alignment horizontal="center"/>
    </xf>
    <xf numFmtId="0" fontId="86" fillId="2" borderId="29" xfId="96" applyFont="1" applyFill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vertical="center" wrapText="1"/>
    </xf>
    <xf numFmtId="0" fontId="72" fillId="2" borderId="0" xfId="253" applyFont="1" applyFill="1" applyAlignment="1">
      <alignment horizontal="center"/>
    </xf>
    <xf numFmtId="0" fontId="16" fillId="2" borderId="26" xfId="165" applyFont="1" applyFill="1" applyBorder="1" applyAlignment="1">
      <alignment horizontal="center" vertical="center" wrapText="1"/>
    </xf>
    <xf numFmtId="0" fontId="92" fillId="2" borderId="26" xfId="253" applyFont="1" applyFill="1" applyBorder="1" applyAlignment="1">
      <alignment horizontal="center" vertical="center" wrapText="1"/>
    </xf>
    <xf numFmtId="0" fontId="84" fillId="2" borderId="26" xfId="253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26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168" fontId="91" fillId="2" borderId="26" xfId="96" applyNumberFormat="1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90" fillId="2" borderId="0" xfId="0" applyFont="1" applyFill="1"/>
    <xf numFmtId="0" fontId="72" fillId="0" borderId="29" xfId="0" applyFont="1" applyBorder="1" applyAlignment="1">
      <alignment horizontal="left" vertical="top" wrapText="1"/>
    </xf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180" fontId="73" fillId="2" borderId="31" xfId="7" applyNumberFormat="1" applyFont="1" applyFill="1" applyBorder="1" applyAlignment="1">
      <alignment vertical="center" wrapText="1"/>
    </xf>
    <xf numFmtId="0" fontId="72" fillId="2" borderId="0" xfId="0" applyFont="1" applyFill="1" applyAlignment="1">
      <alignment horizontal="center" vertical="top" wrapText="1"/>
    </xf>
    <xf numFmtId="0" fontId="89" fillId="2" borderId="0" xfId="0" applyFont="1" applyFill="1" applyAlignment="1">
      <alignment horizontal="left" vertical="top" wrapText="1"/>
    </xf>
    <xf numFmtId="168" fontId="16" fillId="2" borderId="31" xfId="7" applyNumberFormat="1" applyFont="1" applyFill="1" applyBorder="1" applyAlignment="1">
      <alignment horizontal="center" vertical="center" wrapText="1"/>
    </xf>
    <xf numFmtId="178" fontId="72" fillId="2" borderId="31" xfId="7" applyNumberFormat="1" applyFont="1" applyFill="1" applyBorder="1" applyAlignment="1">
      <alignment vertical="center" wrapText="1"/>
    </xf>
    <xf numFmtId="178" fontId="72" fillId="2" borderId="0" xfId="0" applyNumberFormat="1" applyFont="1" applyFill="1" applyAlignment="1">
      <alignment vertical="center"/>
    </xf>
    <xf numFmtId="178" fontId="16" fillId="2" borderId="31" xfId="96" applyNumberFormat="1" applyFont="1" applyFill="1" applyBorder="1" applyAlignment="1">
      <alignment horizontal="left" vertical="center" wrapText="1"/>
    </xf>
    <xf numFmtId="178" fontId="72" fillId="2" borderId="31" xfId="299" applyNumberFormat="1" applyFont="1" applyFill="1" applyBorder="1" applyAlignment="1">
      <alignment horizontal="center"/>
    </xf>
    <xf numFmtId="178" fontId="86" fillId="2" borderId="23" xfId="96" applyNumberFormat="1" applyFont="1" applyFill="1" applyBorder="1" applyAlignment="1">
      <alignment horizontal="center" vertical="center" wrapText="1"/>
    </xf>
    <xf numFmtId="178" fontId="72" fillId="2" borderId="31" xfId="96" applyNumberFormat="1" applyFont="1" applyFill="1" applyBorder="1" applyAlignment="1">
      <alignment horizontal="center" vertical="center" wrapText="1"/>
    </xf>
    <xf numFmtId="178" fontId="16" fillId="2" borderId="26" xfId="6" applyNumberFormat="1" applyFont="1" applyFill="1" applyBorder="1" applyAlignment="1">
      <alignment horizontal="center" vertical="center"/>
    </xf>
    <xf numFmtId="178" fontId="72" fillId="2" borderId="26" xfId="96" applyNumberFormat="1" applyFont="1" applyFill="1" applyBorder="1" applyAlignment="1">
      <alignment horizontal="center" vertical="center" wrapText="1"/>
    </xf>
    <xf numFmtId="178" fontId="86" fillId="2" borderId="26" xfId="6" applyNumberFormat="1" applyFont="1" applyFill="1" applyBorder="1" applyAlignment="1">
      <alignment horizontal="center" vertical="center"/>
    </xf>
    <xf numFmtId="178" fontId="72" fillId="2" borderId="26" xfId="253" applyNumberFormat="1" applyFont="1" applyFill="1" applyBorder="1"/>
    <xf numFmtId="178" fontId="86" fillId="2" borderId="26" xfId="253" applyNumberFormat="1" applyFont="1" applyFill="1" applyBorder="1" applyAlignment="1">
      <alignment vertical="center"/>
    </xf>
    <xf numFmtId="178" fontId="16" fillId="2" borderId="26" xfId="253" applyNumberFormat="1" applyFont="1" applyFill="1" applyBorder="1" applyAlignment="1">
      <alignment vertical="center"/>
    </xf>
    <xf numFmtId="178" fontId="72" fillId="2" borderId="26" xfId="7" applyNumberFormat="1" applyFont="1" applyFill="1" applyBorder="1" applyAlignment="1">
      <alignment vertical="center"/>
    </xf>
    <xf numFmtId="178" fontId="86" fillId="0" borderId="31" xfId="0" applyNumberFormat="1" applyFont="1" applyBorder="1" applyAlignment="1">
      <alignment vertical="center" wrapText="1"/>
    </xf>
    <xf numFmtId="167" fontId="16" fillId="59" borderId="31" xfId="96" applyNumberFormat="1" applyFont="1" applyFill="1" applyBorder="1" applyAlignment="1">
      <alignment horizontal="center" vertical="top" wrapText="1"/>
    </xf>
    <xf numFmtId="167" fontId="16" fillId="2" borderId="31" xfId="96" applyNumberFormat="1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center" wrapText="1"/>
    </xf>
    <xf numFmtId="0" fontId="73" fillId="2" borderId="31" xfId="0" applyFont="1" applyFill="1" applyBorder="1" applyAlignment="1">
      <alignment horizontal="center" vertical="center" wrapText="1"/>
    </xf>
    <xf numFmtId="166" fontId="86" fillId="2" borderId="31" xfId="223" applyNumberFormat="1" applyFont="1" applyFill="1" applyBorder="1" applyAlignment="1">
      <alignment vertical="center"/>
    </xf>
    <xf numFmtId="43" fontId="72" fillId="2" borderId="0" xfId="7" applyFont="1" applyFill="1" applyAlignment="1">
      <alignment horizontal="left" vertical="center" wrapText="1"/>
    </xf>
    <xf numFmtId="181" fontId="72" fillId="2" borderId="0" xfId="299" applyNumberFormat="1" applyFont="1" applyFill="1"/>
    <xf numFmtId="167" fontId="16" fillId="2" borderId="26" xfId="6" applyNumberFormat="1" applyFont="1" applyFill="1" applyBorder="1" applyAlignment="1">
      <alignment horizontal="center" vertical="center"/>
    </xf>
    <xf numFmtId="167" fontId="16" fillId="58" borderId="26" xfId="7" applyNumberFormat="1" applyFont="1" applyFill="1" applyBorder="1" applyAlignment="1">
      <alignment vertical="top" wrapText="1"/>
    </xf>
    <xf numFmtId="167" fontId="16" fillId="2" borderId="31" xfId="7" applyNumberFormat="1" applyFont="1" applyFill="1" applyBorder="1" applyAlignment="1">
      <alignment horizontal="center" vertical="center" wrapText="1"/>
    </xf>
    <xf numFmtId="167" fontId="16" fillId="2" borderId="31" xfId="7" applyNumberFormat="1" applyFont="1" applyFill="1" applyBorder="1" applyAlignment="1">
      <alignment horizontal="right" vertical="center" wrapText="1"/>
    </xf>
    <xf numFmtId="167" fontId="16" fillId="2" borderId="31" xfId="7" applyNumberFormat="1" applyFont="1" applyFill="1" applyBorder="1" applyAlignment="1">
      <alignment vertical="center" wrapText="1"/>
    </xf>
    <xf numFmtId="0" fontId="73" fillId="2" borderId="29" xfId="0" applyFont="1" applyFill="1" applyBorder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/>
    </xf>
    <xf numFmtId="0" fontId="72" fillId="2" borderId="31" xfId="0" applyFont="1" applyFill="1" applyBorder="1" applyAlignment="1">
      <alignment horizontal="center" vertical="top" wrapText="1"/>
    </xf>
    <xf numFmtId="0" fontId="72" fillId="2" borderId="26" xfId="0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left" vertical="top" wrapText="1"/>
    </xf>
    <xf numFmtId="0" fontId="16" fillId="2" borderId="22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26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 wrapText="1"/>
    </xf>
    <xf numFmtId="0" fontId="91" fillId="2" borderId="22" xfId="0" applyFont="1" applyFill="1" applyBorder="1" applyAlignment="1">
      <alignment horizontal="center" vertical="top" wrapText="1"/>
    </xf>
    <xf numFmtId="0" fontId="91" fillId="2" borderId="1" xfId="0" applyFont="1" applyFill="1" applyBorder="1" applyAlignment="1">
      <alignment horizontal="center" vertical="top" wrapText="1"/>
    </xf>
    <xf numFmtId="0" fontId="91" fillId="2" borderId="2" xfId="0" applyFont="1" applyFill="1" applyBorder="1" applyAlignment="1">
      <alignment horizontal="center" vertical="top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27" xfId="96" applyNumberFormat="1" applyFont="1" applyFill="1" applyBorder="1" applyAlignment="1">
      <alignment horizontal="center" vertical="center" wrapText="1"/>
    </xf>
    <xf numFmtId="49" fontId="16" fillId="2" borderId="29" xfId="96" applyNumberFormat="1" applyFont="1" applyFill="1" applyBorder="1" applyAlignment="1">
      <alignment horizontal="center" vertical="center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2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0" xfId="2028" applyFont="1" applyFill="1" applyBorder="1" applyAlignment="1">
      <alignment horizontal="right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72" fillId="2" borderId="32" xfId="96" applyNumberFormat="1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23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57" borderId="31" xfId="0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72" fillId="0" borderId="32" xfId="0" applyFont="1" applyBorder="1" applyAlignment="1">
      <alignment horizontal="center" vertical="center" wrapText="1"/>
    </xf>
    <xf numFmtId="0" fontId="72" fillId="0" borderId="33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16" fillId="59" borderId="31" xfId="0" applyFont="1" applyFill="1" applyBorder="1" applyAlignment="1">
      <alignment horizontal="center" vertical="top" wrapText="1"/>
    </xf>
    <xf numFmtId="0" fontId="89" fillId="0" borderId="31" xfId="0" applyFont="1" applyBorder="1" applyAlignment="1">
      <alignment horizontal="left" vertical="top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2" borderId="29" xfId="0" applyFont="1" applyFill="1" applyBorder="1" applyAlignment="1">
      <alignment horizontal="center" vertical="center" wrapText="1"/>
    </xf>
    <xf numFmtId="0" fontId="72" fillId="57" borderId="27" xfId="0" applyFont="1" applyFill="1" applyBorder="1" applyAlignment="1">
      <alignment horizontal="left" vertical="center" wrapText="1"/>
    </xf>
    <xf numFmtId="0" fontId="72" fillId="57" borderId="28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2" borderId="27" xfId="1735" applyFont="1" applyFill="1" applyBorder="1" applyAlignment="1">
      <alignment horizontal="center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16" fillId="58" borderId="26" xfId="0" applyFont="1" applyFill="1" applyBorder="1" applyAlignment="1">
      <alignment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23" xfId="0" applyFont="1" applyFill="1" applyBorder="1" applyAlignment="1">
      <alignment horizontal="center" vertical="center" wrapText="1"/>
    </xf>
    <xf numFmtId="0" fontId="72" fillId="2" borderId="27" xfId="299" applyFont="1" applyFill="1" applyBorder="1" applyAlignment="1">
      <alignment horizontal="left" vertical="top" wrapText="1"/>
    </xf>
    <xf numFmtId="0" fontId="72" fillId="2" borderId="28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0" borderId="31" xfId="0" applyFont="1" applyBorder="1" applyAlignment="1">
      <alignment horizontal="left" vertical="top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23"/>
  <sheetViews>
    <sheetView topLeftCell="A16" zoomScale="70" zoomScaleNormal="70" zoomScaleSheetLayoutView="100" workbookViewId="0">
      <selection activeCell="I17" sqref="I17"/>
    </sheetView>
  </sheetViews>
  <sheetFormatPr defaultColWidth="9.140625" defaultRowHeight="17.25"/>
  <cols>
    <col min="1" max="1" width="6.85546875" style="23" customWidth="1"/>
    <col min="2" max="2" width="10.42578125" style="104" customWidth="1"/>
    <col min="3" max="3" width="15.140625" style="23" customWidth="1"/>
    <col min="4" max="6" width="46.28515625" style="23" customWidth="1"/>
    <col min="7" max="9" width="18.140625" style="23" customWidth="1"/>
    <col min="10" max="11" width="12.140625" style="23" customWidth="1"/>
    <col min="12" max="16384" width="9.140625" style="23"/>
  </cols>
  <sheetData>
    <row r="1" spans="1:38" ht="37.35" customHeight="1">
      <c r="F1" s="231" t="s">
        <v>18</v>
      </c>
      <c r="G1" s="231"/>
      <c r="H1" s="231"/>
      <c r="I1" s="231"/>
    </row>
    <row r="2" spans="1:38" ht="17.649999999999999" customHeight="1">
      <c r="F2" s="231" t="s">
        <v>80</v>
      </c>
      <c r="G2" s="231"/>
      <c r="H2" s="231"/>
      <c r="I2" s="231"/>
    </row>
    <row r="3" spans="1:38" ht="17.649999999999999" customHeight="1">
      <c r="F3" s="231" t="s">
        <v>0</v>
      </c>
      <c r="G3" s="231"/>
      <c r="H3" s="231"/>
      <c r="I3" s="231"/>
    </row>
    <row r="6" spans="1:38" ht="75.95" customHeight="1">
      <c r="A6" s="232" t="s">
        <v>95</v>
      </c>
      <c r="B6" s="232"/>
      <c r="C6" s="232"/>
      <c r="D6" s="232"/>
      <c r="E6" s="232"/>
      <c r="F6" s="232"/>
      <c r="G6" s="232"/>
      <c r="H6" s="232"/>
      <c r="I6" s="232"/>
    </row>
    <row r="7" spans="1:38">
      <c r="A7" s="106"/>
      <c r="B7" s="106"/>
      <c r="C7" s="106"/>
      <c r="D7" s="106"/>
      <c r="E7" s="106"/>
      <c r="F7" s="106"/>
    </row>
    <row r="9" spans="1:38">
      <c r="D9" s="105"/>
      <c r="E9" s="105"/>
      <c r="F9" s="105"/>
      <c r="I9" s="105" t="s">
        <v>9</v>
      </c>
    </row>
    <row r="10" spans="1:38" ht="56.45" customHeight="1">
      <c r="A10" s="229" t="s">
        <v>96</v>
      </c>
      <c r="B10" s="229" t="s">
        <v>1</v>
      </c>
      <c r="C10" s="229"/>
      <c r="D10" s="229" t="s">
        <v>97</v>
      </c>
      <c r="E10" s="229" t="s">
        <v>98</v>
      </c>
      <c r="F10" s="229" t="s">
        <v>99</v>
      </c>
      <c r="G10" s="233" t="s">
        <v>26</v>
      </c>
      <c r="H10" s="234"/>
      <c r="I10" s="235"/>
    </row>
    <row r="11" spans="1:38" ht="17.850000000000001" customHeight="1">
      <c r="A11" s="229"/>
      <c r="B11" s="229"/>
      <c r="C11" s="229"/>
      <c r="D11" s="229"/>
      <c r="E11" s="229"/>
      <c r="F11" s="229"/>
      <c r="G11" s="229" t="s">
        <v>100</v>
      </c>
      <c r="H11" s="229" t="s">
        <v>2</v>
      </c>
      <c r="I11" s="229" t="s">
        <v>3</v>
      </c>
    </row>
    <row r="12" spans="1:38">
      <c r="A12" s="229"/>
      <c r="B12" s="107" t="s">
        <v>14</v>
      </c>
      <c r="C12" s="107" t="s">
        <v>15</v>
      </c>
      <c r="D12" s="229"/>
      <c r="E12" s="229"/>
      <c r="F12" s="229"/>
      <c r="G12" s="229"/>
      <c r="H12" s="229"/>
      <c r="I12" s="229"/>
    </row>
    <row r="13" spans="1:38" s="86" customFormat="1" ht="24.95" customHeight="1">
      <c r="A13" s="228" t="s">
        <v>101</v>
      </c>
      <c r="B13" s="228"/>
      <c r="C13" s="228"/>
      <c r="D13" s="228"/>
      <c r="E13" s="228"/>
      <c r="F13" s="228"/>
      <c r="G13" s="48">
        <f>+G15+G20</f>
        <v>0</v>
      </c>
      <c r="H13" s="48">
        <f>+H15+H20</f>
        <v>0</v>
      </c>
      <c r="I13" s="200">
        <f>+I15+I20</f>
        <v>0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</row>
    <row r="14" spans="1:38" s="86" customFormat="1">
      <c r="A14" s="230" t="s">
        <v>94</v>
      </c>
      <c r="B14" s="230"/>
      <c r="C14" s="230"/>
      <c r="D14" s="230"/>
      <c r="E14" s="230"/>
      <c r="F14" s="230"/>
      <c r="G14" s="48"/>
      <c r="H14" s="48"/>
      <c r="I14" s="200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</row>
    <row r="15" spans="1:38" s="86" customFormat="1">
      <c r="A15" s="228" t="s">
        <v>17</v>
      </c>
      <c r="B15" s="228"/>
      <c r="C15" s="228"/>
      <c r="D15" s="228"/>
      <c r="E15" s="228"/>
      <c r="F15" s="228"/>
      <c r="G15" s="48">
        <f>+G16</f>
        <v>0</v>
      </c>
      <c r="H15" s="48">
        <f t="shared" ref="H15:I15" si="0">+H16</f>
        <v>0</v>
      </c>
      <c r="I15" s="48">
        <f t="shared" si="0"/>
        <v>0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</row>
    <row r="16" spans="1:38" ht="69">
      <c r="A16" s="66"/>
      <c r="B16" s="64">
        <v>1075</v>
      </c>
      <c r="C16" s="78"/>
      <c r="D16" s="78" t="s">
        <v>67</v>
      </c>
      <c r="E16" s="78" t="s">
        <v>109</v>
      </c>
      <c r="F16" s="78" t="s">
        <v>110</v>
      </c>
      <c r="G16" s="226">
        <f>+G17+G18</f>
        <v>0</v>
      </c>
      <c r="H16" s="226">
        <f t="shared" ref="H16:I16" si="1">+H17+H18</f>
        <v>0</v>
      </c>
      <c r="I16" s="226">
        <f t="shared" si="1"/>
        <v>0</v>
      </c>
    </row>
    <row r="17" spans="1:38" ht="120.75">
      <c r="A17" s="66"/>
      <c r="B17" s="46"/>
      <c r="C17" s="66" t="s">
        <v>111</v>
      </c>
      <c r="D17" s="66" t="s">
        <v>112</v>
      </c>
      <c r="E17" s="66" t="s">
        <v>113</v>
      </c>
      <c r="F17" s="66" t="s">
        <v>114</v>
      </c>
      <c r="G17" s="201">
        <f>+'Հավելված N 2'!G26</f>
        <v>0</v>
      </c>
      <c r="H17" s="201">
        <f>+'Հավելված N 2'!H26</f>
        <v>-7369.3</v>
      </c>
      <c r="I17" s="201">
        <f>+'Հավելված N 2'!I26</f>
        <v>-7369.3</v>
      </c>
    </row>
    <row r="18" spans="1:38" ht="103.5">
      <c r="A18" s="66"/>
      <c r="B18" s="46"/>
      <c r="C18" s="66" t="s">
        <v>154</v>
      </c>
      <c r="D18" s="66" t="s">
        <v>155</v>
      </c>
      <c r="E18" s="66" t="s">
        <v>161</v>
      </c>
      <c r="F18" s="66" t="s">
        <v>114</v>
      </c>
      <c r="G18" s="201">
        <f>+'Հավելված N 2'!G35</f>
        <v>0</v>
      </c>
      <c r="H18" s="201">
        <f>+'Հավելված N 2'!H35</f>
        <v>7369.3000000000011</v>
      </c>
      <c r="I18" s="201">
        <f>+'Հավելված N 2'!I35</f>
        <v>7369.3000000000011</v>
      </c>
    </row>
    <row r="19" spans="1:38">
      <c r="G19" s="202"/>
      <c r="H19" s="202"/>
      <c r="I19" s="202"/>
    </row>
    <row r="20" spans="1:38" s="86" customFormat="1">
      <c r="A20" s="228" t="s">
        <v>103</v>
      </c>
      <c r="B20" s="228"/>
      <c r="C20" s="228"/>
      <c r="D20" s="228"/>
      <c r="E20" s="228"/>
      <c r="F20" s="228"/>
      <c r="G20" s="224">
        <f t="shared" ref="G20:I20" si="2">+G21+G24+G26</f>
        <v>0</v>
      </c>
      <c r="H20" s="224">
        <f t="shared" si="2"/>
        <v>0</v>
      </c>
      <c r="I20" s="224">
        <f t="shared" si="2"/>
        <v>0</v>
      </c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</row>
    <row r="21" spans="1:38" ht="69">
      <c r="A21" s="66"/>
      <c r="B21" s="64">
        <v>1139</v>
      </c>
      <c r="C21" s="78"/>
      <c r="D21" s="78" t="s">
        <v>104</v>
      </c>
      <c r="E21" s="78" t="s">
        <v>105</v>
      </c>
      <c r="F21" s="78" t="s">
        <v>106</v>
      </c>
      <c r="G21" s="225">
        <f t="shared" ref="G21:I21" si="3">+G22+G23</f>
        <v>0</v>
      </c>
      <c r="H21" s="225">
        <f t="shared" si="3"/>
        <v>0</v>
      </c>
      <c r="I21" s="225">
        <f t="shared" si="3"/>
        <v>0</v>
      </c>
    </row>
    <row r="22" spans="1:38" ht="103.5">
      <c r="A22" s="66"/>
      <c r="B22" s="46"/>
      <c r="C22" s="66" t="s">
        <v>107</v>
      </c>
      <c r="D22" s="66" t="s">
        <v>104</v>
      </c>
      <c r="E22" s="66" t="s">
        <v>108</v>
      </c>
      <c r="F22" s="66" t="s">
        <v>102</v>
      </c>
      <c r="G22" s="201">
        <f>+'Հավելված N 2'!G56</f>
        <v>0</v>
      </c>
      <c r="H22" s="201">
        <f>+'Հավելված N 2'!H56</f>
        <v>7369.3000000000011</v>
      </c>
      <c r="I22" s="201">
        <f>+'Հավելված N 2'!I56</f>
        <v>7369.3000000000011</v>
      </c>
    </row>
    <row r="23" spans="1:38" ht="103.5">
      <c r="A23" s="66"/>
      <c r="B23" s="46"/>
      <c r="C23" s="66" t="s">
        <v>107</v>
      </c>
      <c r="D23" s="66" t="s">
        <v>104</v>
      </c>
      <c r="E23" s="66" t="s">
        <v>108</v>
      </c>
      <c r="F23" s="66" t="s">
        <v>102</v>
      </c>
      <c r="G23" s="201">
        <f>+'Հավելված N 2'!G64</f>
        <v>0</v>
      </c>
      <c r="H23" s="201">
        <f>+'Հավելված N 2'!H64</f>
        <v>-7369.3000000000011</v>
      </c>
      <c r="I23" s="201">
        <f>+'Հավելված N 2'!I64</f>
        <v>-7369.3000000000011</v>
      </c>
    </row>
  </sheetData>
  <mergeCells count="17">
    <mergeCell ref="F1:I1"/>
    <mergeCell ref="F2:I2"/>
    <mergeCell ref="F3:I3"/>
    <mergeCell ref="A6:I6"/>
    <mergeCell ref="A10:A12"/>
    <mergeCell ref="B10:C11"/>
    <mergeCell ref="D10:D12"/>
    <mergeCell ref="E10:E12"/>
    <mergeCell ref="F10:F12"/>
    <mergeCell ref="G10:I10"/>
    <mergeCell ref="A15:F15"/>
    <mergeCell ref="A20:F20"/>
    <mergeCell ref="G11:G12"/>
    <mergeCell ref="H11:H12"/>
    <mergeCell ref="I11:I12"/>
    <mergeCell ref="A13:F13"/>
    <mergeCell ref="A14:F14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71"/>
  <sheetViews>
    <sheetView topLeftCell="A4" zoomScale="74" zoomScaleNormal="74" zoomScaleSheetLayoutView="100" workbookViewId="0">
      <selection activeCell="F35" sqref="F35"/>
    </sheetView>
  </sheetViews>
  <sheetFormatPr defaultColWidth="9.140625" defaultRowHeight="17.25"/>
  <cols>
    <col min="1" max="3" width="8.140625" style="189" customWidth="1"/>
    <col min="4" max="4" width="11.5703125" style="189" customWidth="1"/>
    <col min="5" max="5" width="13.85546875" style="189" customWidth="1"/>
    <col min="6" max="6" width="62.140625" style="189" customWidth="1"/>
    <col min="7" max="9" width="19.7109375" style="189" customWidth="1"/>
    <col min="10" max="12" width="15" style="189" customWidth="1"/>
    <col min="13" max="16384" width="9.140625" style="189"/>
  </cols>
  <sheetData>
    <row r="1" spans="1:9" s="183" customFormat="1" ht="37.5" customHeight="1">
      <c r="F1" s="253" t="s">
        <v>19</v>
      </c>
      <c r="G1" s="253"/>
      <c r="H1" s="253"/>
      <c r="I1" s="253"/>
    </row>
    <row r="2" spans="1:9" s="24" customFormat="1" ht="17.649999999999999" customHeight="1">
      <c r="F2" s="254" t="s">
        <v>80</v>
      </c>
      <c r="G2" s="254"/>
      <c r="H2" s="254"/>
      <c r="I2" s="254"/>
    </row>
    <row r="3" spans="1:9" s="24" customFormat="1" ht="17.649999999999999" customHeight="1">
      <c r="F3" s="254" t="s">
        <v>0</v>
      </c>
      <c r="G3" s="254"/>
      <c r="H3" s="254"/>
      <c r="I3" s="254"/>
    </row>
    <row r="4" spans="1:9" ht="13.7" customHeight="1"/>
    <row r="5" spans="1:9" ht="13.7" customHeight="1"/>
    <row r="6" spans="1:9" ht="13.7" customHeight="1"/>
    <row r="7" spans="1:9" s="2" customFormat="1" ht="52.5" customHeight="1">
      <c r="A7" s="256" t="s">
        <v>86</v>
      </c>
      <c r="B7" s="256"/>
      <c r="C7" s="256"/>
      <c r="D7" s="256"/>
      <c r="E7" s="256"/>
      <c r="F7" s="256"/>
      <c r="G7" s="256"/>
      <c r="H7" s="256"/>
      <c r="I7" s="256"/>
    </row>
    <row r="8" spans="1:9" s="2" customFormat="1">
      <c r="A8" s="185"/>
      <c r="B8" s="185"/>
      <c r="C8" s="185"/>
      <c r="D8" s="185"/>
      <c r="E8" s="185"/>
      <c r="F8" s="185"/>
      <c r="G8" s="185"/>
      <c r="H8" s="185"/>
      <c r="I8" s="185"/>
    </row>
    <row r="9" spans="1:9" s="2" customFormat="1"/>
    <row r="10" spans="1:9" s="2" customFormat="1">
      <c r="G10" s="24"/>
      <c r="I10" s="24" t="s">
        <v>9</v>
      </c>
    </row>
    <row r="11" spans="1:9" s="9" customFormat="1" ht="53.25" customHeight="1">
      <c r="A11" s="251" t="s">
        <v>10</v>
      </c>
      <c r="B11" s="251"/>
      <c r="C11" s="251"/>
      <c r="D11" s="251" t="s">
        <v>1</v>
      </c>
      <c r="E11" s="251"/>
      <c r="F11" s="251" t="s">
        <v>5</v>
      </c>
      <c r="G11" s="233" t="s">
        <v>26</v>
      </c>
      <c r="H11" s="234"/>
      <c r="I11" s="235"/>
    </row>
    <row r="12" spans="1:9" s="9" customFormat="1" ht="34.5">
      <c r="A12" s="186" t="s">
        <v>24</v>
      </c>
      <c r="B12" s="186" t="s">
        <v>25</v>
      </c>
      <c r="C12" s="186" t="s">
        <v>11</v>
      </c>
      <c r="D12" s="186" t="s">
        <v>4</v>
      </c>
      <c r="E12" s="186" t="s">
        <v>15</v>
      </c>
      <c r="F12" s="251"/>
      <c r="G12" s="186" t="s">
        <v>49</v>
      </c>
      <c r="H12" s="186" t="s">
        <v>2</v>
      </c>
      <c r="I12" s="186" t="s">
        <v>3</v>
      </c>
    </row>
    <row r="13" spans="1:9" s="9" customFormat="1" ht="34.9" customHeight="1">
      <c r="A13" s="8"/>
      <c r="B13" s="8"/>
      <c r="C13" s="8"/>
      <c r="D13" s="186"/>
      <c r="E13" s="186"/>
      <c r="F13" s="15" t="s">
        <v>8</v>
      </c>
      <c r="G13" s="7">
        <f>+G15+G45</f>
        <v>0</v>
      </c>
      <c r="H13" s="7">
        <f>+H15+H45</f>
        <v>0</v>
      </c>
      <c r="I13" s="7">
        <f>+I15+I45</f>
        <v>0</v>
      </c>
    </row>
    <row r="14" spans="1:9" s="9" customFormat="1">
      <c r="A14" s="8"/>
      <c r="B14" s="8"/>
      <c r="C14" s="8"/>
      <c r="D14" s="186"/>
      <c r="E14" s="186"/>
      <c r="F14" s="8" t="s">
        <v>72</v>
      </c>
      <c r="G14" s="1"/>
      <c r="H14" s="1"/>
      <c r="I14" s="1"/>
    </row>
    <row r="15" spans="1:9" s="9" customFormat="1" ht="34.5">
      <c r="A15" s="8"/>
      <c r="B15" s="8"/>
      <c r="C15" s="8"/>
      <c r="D15" s="186"/>
      <c r="E15" s="186"/>
      <c r="F15" s="3" t="s">
        <v>17</v>
      </c>
      <c r="G15" s="1">
        <f>+G16</f>
        <v>0</v>
      </c>
      <c r="H15" s="1">
        <f t="shared" ref="H15:I15" si="0">+H16</f>
        <v>0</v>
      </c>
      <c r="I15" s="1">
        <f t="shared" si="0"/>
        <v>0</v>
      </c>
    </row>
    <row r="16" spans="1:9" s="9" customFormat="1" ht="17.649999999999999" customHeight="1">
      <c r="A16" s="260" t="s">
        <v>22</v>
      </c>
      <c r="B16" s="238"/>
      <c r="C16" s="239"/>
      <c r="D16" s="37"/>
      <c r="E16" s="32"/>
      <c r="F16" s="16" t="s">
        <v>23</v>
      </c>
      <c r="G16" s="1">
        <f>+G18</f>
        <v>0</v>
      </c>
      <c r="H16" s="1">
        <f t="shared" ref="H16:I16" si="1">+H18</f>
        <v>0</v>
      </c>
      <c r="I16" s="1">
        <f t="shared" si="1"/>
        <v>0</v>
      </c>
    </row>
    <row r="17" spans="1:9" s="9" customFormat="1" ht="16.899999999999999" customHeight="1">
      <c r="A17" s="261"/>
      <c r="B17" s="238"/>
      <c r="C17" s="240"/>
      <c r="D17" s="38"/>
      <c r="E17" s="33"/>
      <c r="F17" s="17" t="s">
        <v>6</v>
      </c>
      <c r="G17" s="4"/>
      <c r="H17" s="4"/>
      <c r="I17" s="4"/>
    </row>
    <row r="18" spans="1:9" s="9" customFormat="1">
      <c r="A18" s="261"/>
      <c r="B18" s="260" t="s">
        <v>68</v>
      </c>
      <c r="C18" s="239"/>
      <c r="D18" s="38"/>
      <c r="E18" s="33"/>
      <c r="F18" s="16" t="s">
        <v>70</v>
      </c>
      <c r="G18" s="5">
        <f>+G20</f>
        <v>0</v>
      </c>
      <c r="H18" s="5">
        <f t="shared" ref="H18:I18" si="2">+H20</f>
        <v>0</v>
      </c>
      <c r="I18" s="5">
        <f t="shared" si="2"/>
        <v>0</v>
      </c>
    </row>
    <row r="19" spans="1:9" s="9" customFormat="1" ht="16.899999999999999" customHeight="1">
      <c r="A19" s="261"/>
      <c r="B19" s="261"/>
      <c r="C19" s="241"/>
      <c r="D19" s="38"/>
      <c r="E19" s="33"/>
      <c r="F19" s="17" t="s">
        <v>6</v>
      </c>
      <c r="G19" s="4"/>
      <c r="H19" s="4"/>
      <c r="I19" s="4"/>
    </row>
    <row r="20" spans="1:9" s="9" customFormat="1" ht="34.5">
      <c r="A20" s="261"/>
      <c r="B20" s="261"/>
      <c r="C20" s="260" t="s">
        <v>69</v>
      </c>
      <c r="D20" s="38"/>
      <c r="E20" s="33"/>
      <c r="F20" s="53" t="s">
        <v>63</v>
      </c>
      <c r="G20" s="5">
        <f>+G22</f>
        <v>0</v>
      </c>
      <c r="H20" s="5">
        <f t="shared" ref="H20:I20" si="3">+H22</f>
        <v>0</v>
      </c>
      <c r="I20" s="5">
        <f t="shared" si="3"/>
        <v>0</v>
      </c>
    </row>
    <row r="21" spans="1:9" s="9" customFormat="1" ht="16.899999999999999" customHeight="1">
      <c r="A21" s="261"/>
      <c r="B21" s="261"/>
      <c r="C21" s="261"/>
      <c r="D21" s="38"/>
      <c r="E21" s="33"/>
      <c r="F21" s="17" t="s">
        <v>6</v>
      </c>
      <c r="G21" s="10"/>
      <c r="H21" s="5"/>
      <c r="I21" s="10"/>
    </row>
    <row r="22" spans="1:9" s="9" customFormat="1" ht="34.5">
      <c r="A22" s="261"/>
      <c r="B22" s="261"/>
      <c r="C22" s="261"/>
      <c r="D22" s="38"/>
      <c r="E22" s="33"/>
      <c r="F22" s="18" t="s">
        <v>144</v>
      </c>
      <c r="G22" s="58">
        <f t="shared" ref="G22:I22" si="4">+G24</f>
        <v>0</v>
      </c>
      <c r="H22" s="58">
        <f t="shared" si="4"/>
        <v>0</v>
      </c>
      <c r="I22" s="58">
        <f t="shared" si="4"/>
        <v>0</v>
      </c>
    </row>
    <row r="23" spans="1:9" s="9" customFormat="1" ht="16.899999999999999" customHeight="1">
      <c r="A23" s="261"/>
      <c r="B23" s="261"/>
      <c r="C23" s="261"/>
      <c r="D23" s="39"/>
      <c r="E23" s="40"/>
      <c r="F23" s="17" t="s">
        <v>6</v>
      </c>
      <c r="G23" s="10"/>
      <c r="H23" s="5"/>
      <c r="I23" s="10"/>
    </row>
    <row r="24" spans="1:9" s="9" customFormat="1" ht="18" customHeight="1">
      <c r="A24" s="261"/>
      <c r="B24" s="261"/>
      <c r="C24" s="261"/>
      <c r="D24" s="182">
        <v>1075</v>
      </c>
      <c r="E24" s="255" t="s">
        <v>67</v>
      </c>
      <c r="F24" s="255"/>
      <c r="G24" s="1">
        <f>+G26+G35</f>
        <v>0</v>
      </c>
      <c r="H24" s="1">
        <f>+H26+H35</f>
        <v>0</v>
      </c>
      <c r="I24" s="1">
        <f>+I26+I35</f>
        <v>0</v>
      </c>
    </row>
    <row r="25" spans="1:9" s="9" customFormat="1" ht="16.899999999999999" customHeight="1">
      <c r="A25" s="261"/>
      <c r="B25" s="261"/>
      <c r="C25" s="261"/>
      <c r="D25" s="257"/>
      <c r="E25" s="19"/>
      <c r="F25" s="17" t="s">
        <v>6</v>
      </c>
      <c r="G25" s="1"/>
      <c r="H25" s="1"/>
      <c r="I25" s="1"/>
    </row>
    <row r="26" spans="1:9" s="9" customFormat="1" ht="34.5">
      <c r="A26" s="261"/>
      <c r="B26" s="261"/>
      <c r="C26" s="261"/>
      <c r="D26" s="258"/>
      <c r="E26" s="25">
        <v>21001</v>
      </c>
      <c r="F26" s="21" t="s">
        <v>59</v>
      </c>
      <c r="G26" s="11">
        <f>+G28</f>
        <v>0</v>
      </c>
      <c r="H26" s="11">
        <f>+H28</f>
        <v>-7369.3</v>
      </c>
      <c r="I26" s="11">
        <f>+I28</f>
        <v>-7369.3</v>
      </c>
    </row>
    <row r="27" spans="1:9" s="9" customFormat="1">
      <c r="A27" s="261"/>
      <c r="B27" s="261"/>
      <c r="C27" s="261"/>
      <c r="D27" s="258"/>
      <c r="E27" s="245"/>
      <c r="F27" s="17" t="s">
        <v>16</v>
      </c>
      <c r="G27" s="4"/>
      <c r="H27" s="5"/>
      <c r="I27" s="4"/>
    </row>
    <row r="28" spans="1:9" s="12" customFormat="1" ht="36.6" customHeight="1">
      <c r="A28" s="261"/>
      <c r="B28" s="261"/>
      <c r="C28" s="261"/>
      <c r="D28" s="258"/>
      <c r="E28" s="246"/>
      <c r="F28" s="20" t="s">
        <v>12</v>
      </c>
      <c r="G28" s="41">
        <f>+G30</f>
        <v>0</v>
      </c>
      <c r="H28" s="41">
        <f>+H30</f>
        <v>-7369.3</v>
      </c>
      <c r="I28" s="41">
        <f>+I30</f>
        <v>-7369.3</v>
      </c>
    </row>
    <row r="29" spans="1:9" s="9" customFormat="1" ht="51.75">
      <c r="A29" s="261"/>
      <c r="B29" s="261"/>
      <c r="C29" s="261"/>
      <c r="D29" s="258"/>
      <c r="E29" s="246"/>
      <c r="F29" s="17" t="s">
        <v>13</v>
      </c>
      <c r="G29" s="4"/>
      <c r="H29" s="42"/>
      <c r="I29" s="4"/>
    </row>
    <row r="30" spans="1:9" s="9" customFormat="1" ht="16.899999999999999" customHeight="1">
      <c r="A30" s="261"/>
      <c r="B30" s="261"/>
      <c r="C30" s="261"/>
      <c r="D30" s="258"/>
      <c r="E30" s="246"/>
      <c r="F30" s="184" t="s">
        <v>7</v>
      </c>
      <c r="G30" s="5">
        <f>+G31</f>
        <v>0</v>
      </c>
      <c r="H30" s="5">
        <f t="shared" ref="H30:I30" si="5">+H31</f>
        <v>-7369.3</v>
      </c>
      <c r="I30" s="5">
        <f t="shared" si="5"/>
        <v>-7369.3</v>
      </c>
    </row>
    <row r="31" spans="1:9" s="9" customFormat="1" ht="16.899999999999999" customHeight="1">
      <c r="A31" s="261"/>
      <c r="B31" s="261"/>
      <c r="C31" s="261"/>
      <c r="D31" s="258"/>
      <c r="E31" s="246"/>
      <c r="F31" s="17" t="s">
        <v>56</v>
      </c>
      <c r="G31" s="6">
        <f t="shared" ref="G31:I32" si="6">+G32</f>
        <v>0</v>
      </c>
      <c r="H31" s="6">
        <f t="shared" si="6"/>
        <v>-7369.3</v>
      </c>
      <c r="I31" s="6">
        <f t="shared" si="6"/>
        <v>-7369.3</v>
      </c>
    </row>
    <row r="32" spans="1:9" s="9" customFormat="1">
      <c r="A32" s="261"/>
      <c r="B32" s="261"/>
      <c r="C32" s="261"/>
      <c r="D32" s="258"/>
      <c r="E32" s="246"/>
      <c r="F32" s="17" t="s">
        <v>57</v>
      </c>
      <c r="G32" s="6">
        <f>+G33</f>
        <v>0</v>
      </c>
      <c r="H32" s="6">
        <f t="shared" si="6"/>
        <v>-7369.3</v>
      </c>
      <c r="I32" s="6">
        <f t="shared" si="6"/>
        <v>-7369.3</v>
      </c>
    </row>
    <row r="33" spans="1:10" s="9" customFormat="1">
      <c r="A33" s="261"/>
      <c r="B33" s="261"/>
      <c r="C33" s="261"/>
      <c r="D33" s="258"/>
      <c r="E33" s="246"/>
      <c r="F33" s="65" t="s">
        <v>58</v>
      </c>
      <c r="G33" s="34">
        <f>+G34</f>
        <v>0</v>
      </c>
      <c r="H33" s="22">
        <f>+H34</f>
        <v>-7369.3</v>
      </c>
      <c r="I33" s="34">
        <f>+I34</f>
        <v>-7369.3</v>
      </c>
      <c r="J33" s="14"/>
    </row>
    <row r="34" spans="1:10" s="9" customFormat="1">
      <c r="A34" s="261"/>
      <c r="B34" s="261"/>
      <c r="C34" s="261"/>
      <c r="D34" s="258"/>
      <c r="E34" s="246"/>
      <c r="F34" s="190" t="s">
        <v>79</v>
      </c>
      <c r="G34" s="34">
        <f>+'Հավելված N 4'!E17</f>
        <v>0</v>
      </c>
      <c r="H34" s="34">
        <f>+'Հավելված N 4'!F17</f>
        <v>-7369.3</v>
      </c>
      <c r="I34" s="34">
        <f>+'Հավելված N 4'!G17</f>
        <v>-7369.3</v>
      </c>
      <c r="J34" s="14"/>
    </row>
    <row r="35" spans="1:10" s="9" customFormat="1" ht="34.5">
      <c r="A35" s="261"/>
      <c r="B35" s="261"/>
      <c r="C35" s="261"/>
      <c r="D35" s="258"/>
      <c r="E35" s="64">
        <v>21006</v>
      </c>
      <c r="F35" s="50" t="s">
        <v>145</v>
      </c>
      <c r="G35" s="11">
        <f>+G37</f>
        <v>0</v>
      </c>
      <c r="H35" s="11">
        <f>+H37</f>
        <v>7369.3000000000011</v>
      </c>
      <c r="I35" s="11">
        <f>+I37</f>
        <v>7369.3000000000011</v>
      </c>
    </row>
    <row r="36" spans="1:10" s="9" customFormat="1">
      <c r="A36" s="261"/>
      <c r="B36" s="261"/>
      <c r="C36" s="261"/>
      <c r="D36" s="258"/>
      <c r="E36" s="245"/>
      <c r="F36" s="47" t="s">
        <v>16</v>
      </c>
      <c r="G36" s="4"/>
      <c r="H36" s="5"/>
      <c r="I36" s="4"/>
    </row>
    <row r="37" spans="1:10" s="12" customFormat="1" ht="36.6" customHeight="1">
      <c r="A37" s="261"/>
      <c r="B37" s="261"/>
      <c r="C37" s="261"/>
      <c r="D37" s="258"/>
      <c r="E37" s="246"/>
      <c r="F37" s="61" t="s">
        <v>12</v>
      </c>
      <c r="G37" s="41">
        <f>+G39</f>
        <v>0</v>
      </c>
      <c r="H37" s="41">
        <f>+H39</f>
        <v>7369.3000000000011</v>
      </c>
      <c r="I37" s="41">
        <f>+I39</f>
        <v>7369.3000000000011</v>
      </c>
    </row>
    <row r="38" spans="1:10" s="9" customFormat="1" ht="51.75">
      <c r="A38" s="261"/>
      <c r="B38" s="261"/>
      <c r="C38" s="261"/>
      <c r="D38" s="258"/>
      <c r="E38" s="246"/>
      <c r="F38" s="47" t="s">
        <v>13</v>
      </c>
      <c r="G38" s="4"/>
      <c r="H38" s="42"/>
      <c r="I38" s="4"/>
    </row>
    <row r="39" spans="1:10" s="9" customFormat="1" ht="16.899999999999999" customHeight="1">
      <c r="A39" s="261"/>
      <c r="B39" s="261"/>
      <c r="C39" s="261"/>
      <c r="D39" s="258"/>
      <c r="E39" s="246"/>
      <c r="F39" s="181" t="s">
        <v>7</v>
      </c>
      <c r="G39" s="5">
        <f>+G40</f>
        <v>0</v>
      </c>
      <c r="H39" s="5">
        <f t="shared" ref="H39" si="7">+H40</f>
        <v>7369.3000000000011</v>
      </c>
      <c r="I39" s="5">
        <f t="shared" ref="I39" si="8">+I40</f>
        <v>7369.3000000000011</v>
      </c>
    </row>
    <row r="40" spans="1:10" s="9" customFormat="1" ht="16.899999999999999" customHeight="1">
      <c r="A40" s="261"/>
      <c r="B40" s="261"/>
      <c r="C40" s="261"/>
      <c r="D40" s="258"/>
      <c r="E40" s="246"/>
      <c r="F40" s="17" t="s">
        <v>56</v>
      </c>
      <c r="G40" s="6">
        <f t="shared" ref="G40:I42" si="9">+G41</f>
        <v>0</v>
      </c>
      <c r="H40" s="6">
        <f t="shared" si="9"/>
        <v>7369.3000000000011</v>
      </c>
      <c r="I40" s="6">
        <f t="shared" si="9"/>
        <v>7369.3000000000011</v>
      </c>
    </row>
    <row r="41" spans="1:10" s="9" customFormat="1">
      <c r="A41" s="261"/>
      <c r="B41" s="261"/>
      <c r="C41" s="261"/>
      <c r="D41" s="258"/>
      <c r="E41" s="246"/>
      <c r="F41" s="17" t="s">
        <v>57</v>
      </c>
      <c r="G41" s="6">
        <f t="shared" si="9"/>
        <v>0</v>
      </c>
      <c r="H41" s="42">
        <f t="shared" si="9"/>
        <v>7369.3000000000011</v>
      </c>
      <c r="I41" s="6">
        <f t="shared" si="9"/>
        <v>7369.3000000000011</v>
      </c>
      <c r="J41" s="13"/>
    </row>
    <row r="42" spans="1:10" s="9" customFormat="1">
      <c r="A42" s="261"/>
      <c r="B42" s="261"/>
      <c r="C42" s="261"/>
      <c r="D42" s="258"/>
      <c r="E42" s="246"/>
      <c r="F42" s="65" t="s">
        <v>58</v>
      </c>
      <c r="G42" s="6">
        <f>+G43</f>
        <v>0</v>
      </c>
      <c r="H42" s="6">
        <f t="shared" si="9"/>
        <v>7369.3000000000011</v>
      </c>
      <c r="I42" s="6">
        <f t="shared" si="9"/>
        <v>7369.3000000000011</v>
      </c>
      <c r="J42" s="14"/>
    </row>
    <row r="43" spans="1:10" s="9" customFormat="1">
      <c r="A43" s="262"/>
      <c r="B43" s="262"/>
      <c r="C43" s="262"/>
      <c r="D43" s="259"/>
      <c r="E43" s="252"/>
      <c r="F43" s="190" t="s">
        <v>79</v>
      </c>
      <c r="G43" s="6">
        <f>+'Հավելված N 4'!E23</f>
        <v>0</v>
      </c>
      <c r="H43" s="6">
        <f>+'Հավելված N 4'!F23</f>
        <v>7369.3000000000011</v>
      </c>
      <c r="I43" s="6">
        <f>+'Հավելված N 4'!G23</f>
        <v>7369.3000000000011</v>
      </c>
    </row>
    <row r="45" spans="1:10" s="9" customFormat="1" ht="32.450000000000003" customHeight="1">
      <c r="A45" s="47"/>
      <c r="B45" s="47"/>
      <c r="C45" s="47"/>
      <c r="D45" s="46"/>
      <c r="E45" s="46"/>
      <c r="F45" s="49" t="s">
        <v>88</v>
      </c>
      <c r="G45" s="48">
        <f>+G46+G84</f>
        <v>0</v>
      </c>
      <c r="H45" s="48">
        <f>+ROUND(H46+H84,1)</f>
        <v>0</v>
      </c>
      <c r="I45" s="48">
        <f>+I46+I84</f>
        <v>0</v>
      </c>
    </row>
    <row r="46" spans="1:10" s="9" customFormat="1" ht="17.649999999999999" customHeight="1">
      <c r="A46" s="236" t="s">
        <v>89</v>
      </c>
      <c r="B46" s="237"/>
      <c r="C46" s="237"/>
      <c r="D46" s="248"/>
      <c r="E46" s="32"/>
      <c r="F46" s="49" t="s">
        <v>90</v>
      </c>
      <c r="G46" s="48">
        <f t="shared" ref="G46:I46" si="10">+G48</f>
        <v>0</v>
      </c>
      <c r="H46" s="48">
        <f t="shared" si="10"/>
        <v>0</v>
      </c>
      <c r="I46" s="48">
        <f t="shared" si="10"/>
        <v>0</v>
      </c>
    </row>
    <row r="47" spans="1:10" s="9" customFormat="1" ht="16.899999999999999" customHeight="1">
      <c r="A47" s="236"/>
      <c r="B47" s="237"/>
      <c r="C47" s="237"/>
      <c r="D47" s="249"/>
      <c r="E47" s="33"/>
      <c r="F47" s="47" t="s">
        <v>6</v>
      </c>
      <c r="G47" s="57"/>
      <c r="H47" s="58"/>
      <c r="I47" s="57"/>
    </row>
    <row r="48" spans="1:10" s="9" customFormat="1" ht="34.5">
      <c r="A48" s="236"/>
      <c r="B48" s="242" t="s">
        <v>77</v>
      </c>
      <c r="C48" s="237"/>
      <c r="D48" s="249"/>
      <c r="E48" s="33"/>
      <c r="F48" s="49" t="s">
        <v>91</v>
      </c>
      <c r="G48" s="58">
        <f t="shared" ref="G48:I48" si="11">+G50</f>
        <v>0</v>
      </c>
      <c r="H48" s="58">
        <f t="shared" si="11"/>
        <v>0</v>
      </c>
      <c r="I48" s="58">
        <f t="shared" si="11"/>
        <v>0</v>
      </c>
    </row>
    <row r="49" spans="1:10" s="9" customFormat="1" ht="16.899999999999999" customHeight="1">
      <c r="A49" s="236"/>
      <c r="B49" s="242"/>
      <c r="C49" s="237"/>
      <c r="D49" s="249"/>
      <c r="E49" s="33"/>
      <c r="F49" s="47" t="s">
        <v>6</v>
      </c>
      <c r="G49" s="57"/>
      <c r="H49" s="58"/>
      <c r="I49" s="57"/>
    </row>
    <row r="50" spans="1:10" s="9" customFormat="1">
      <c r="A50" s="236"/>
      <c r="B50" s="242"/>
      <c r="C50" s="242" t="s">
        <v>77</v>
      </c>
      <c r="D50" s="249"/>
      <c r="E50" s="33"/>
      <c r="F50" s="49" t="s">
        <v>92</v>
      </c>
      <c r="G50" s="58">
        <f t="shared" ref="G50:I50" si="12">+G52</f>
        <v>0</v>
      </c>
      <c r="H50" s="58">
        <f t="shared" si="12"/>
        <v>0</v>
      </c>
      <c r="I50" s="58">
        <f t="shared" si="12"/>
        <v>0</v>
      </c>
    </row>
    <row r="51" spans="1:10" s="9" customFormat="1" ht="16.899999999999999" customHeight="1">
      <c r="A51" s="236"/>
      <c r="B51" s="242"/>
      <c r="C51" s="242"/>
      <c r="D51" s="249"/>
      <c r="E51" s="33"/>
      <c r="F51" s="47" t="s">
        <v>6</v>
      </c>
      <c r="G51" s="59"/>
      <c r="H51" s="58"/>
      <c r="I51" s="59"/>
    </row>
    <row r="52" spans="1:10" s="9" customFormat="1">
      <c r="A52" s="236"/>
      <c r="B52" s="242"/>
      <c r="C52" s="242"/>
      <c r="D52" s="249"/>
      <c r="E52" s="33"/>
      <c r="F52" s="56" t="s">
        <v>115</v>
      </c>
      <c r="G52" s="58">
        <f t="shared" ref="G52:I52" si="13">+G54</f>
        <v>0</v>
      </c>
      <c r="H52" s="58">
        <f t="shared" si="13"/>
        <v>0</v>
      </c>
      <c r="I52" s="58">
        <f t="shared" si="13"/>
        <v>0</v>
      </c>
    </row>
    <row r="53" spans="1:10" s="9" customFormat="1" ht="16.899999999999999" customHeight="1">
      <c r="A53" s="236"/>
      <c r="B53" s="242"/>
      <c r="C53" s="242"/>
      <c r="D53" s="250"/>
      <c r="E53" s="40"/>
      <c r="F53" s="47" t="s">
        <v>6</v>
      </c>
      <c r="G53" s="59"/>
      <c r="H53" s="58"/>
      <c r="I53" s="59"/>
    </row>
    <row r="54" spans="1:10" s="9" customFormat="1" ht="18" customHeight="1">
      <c r="A54" s="236"/>
      <c r="B54" s="242"/>
      <c r="C54" s="242"/>
      <c r="D54" s="243">
        <v>1139</v>
      </c>
      <c r="E54" s="244" t="s">
        <v>92</v>
      </c>
      <c r="F54" s="244"/>
      <c r="G54" s="48">
        <f>+G56+G64</f>
        <v>0</v>
      </c>
      <c r="H54" s="48">
        <f>+H56+H64</f>
        <v>0</v>
      </c>
      <c r="I54" s="48">
        <f>+I56+I64</f>
        <v>0</v>
      </c>
    </row>
    <row r="55" spans="1:10" s="9" customFormat="1" ht="16.899999999999999" customHeight="1">
      <c r="A55" s="236"/>
      <c r="B55" s="242"/>
      <c r="C55" s="242"/>
      <c r="D55" s="243"/>
      <c r="E55" s="67"/>
      <c r="F55" s="47" t="s">
        <v>6</v>
      </c>
      <c r="G55" s="48"/>
      <c r="H55" s="48"/>
      <c r="I55" s="48"/>
    </row>
    <row r="56" spans="1:10" s="9" customFormat="1">
      <c r="A56" s="236"/>
      <c r="B56" s="242"/>
      <c r="C56" s="242"/>
      <c r="D56" s="243"/>
      <c r="E56" s="64">
        <v>11001</v>
      </c>
      <c r="F56" s="50" t="s">
        <v>92</v>
      </c>
      <c r="G56" s="51">
        <f t="shared" ref="G56:I56" si="14">+G58</f>
        <v>0</v>
      </c>
      <c r="H56" s="51">
        <f t="shared" si="14"/>
        <v>7369.3000000000011</v>
      </c>
      <c r="I56" s="51">
        <f t="shared" si="14"/>
        <v>7369.3000000000011</v>
      </c>
    </row>
    <row r="57" spans="1:10" s="9" customFormat="1" ht="15.6" customHeight="1">
      <c r="A57" s="236"/>
      <c r="B57" s="242"/>
      <c r="C57" s="242"/>
      <c r="D57" s="243"/>
      <c r="E57" s="245"/>
      <c r="F57" s="47" t="s">
        <v>16</v>
      </c>
      <c r="G57" s="57"/>
      <c r="H57" s="58"/>
      <c r="I57" s="57"/>
    </row>
    <row r="58" spans="1:10" s="12" customFormat="1" ht="36.6" customHeight="1">
      <c r="A58" s="236"/>
      <c r="B58" s="242"/>
      <c r="C58" s="242"/>
      <c r="D58" s="243"/>
      <c r="E58" s="246"/>
      <c r="F58" s="61" t="s">
        <v>27</v>
      </c>
      <c r="G58" s="62">
        <f t="shared" ref="G58:I58" si="15">+G60</f>
        <v>0</v>
      </c>
      <c r="H58" s="62">
        <f t="shared" si="15"/>
        <v>7369.3000000000011</v>
      </c>
      <c r="I58" s="62">
        <f t="shared" si="15"/>
        <v>7369.3000000000011</v>
      </c>
    </row>
    <row r="59" spans="1:10" s="9" customFormat="1" ht="51.75">
      <c r="A59" s="236"/>
      <c r="B59" s="242"/>
      <c r="C59" s="242"/>
      <c r="D59" s="243"/>
      <c r="E59" s="246"/>
      <c r="F59" s="47" t="s">
        <v>13</v>
      </c>
      <c r="G59" s="57"/>
      <c r="H59" s="63"/>
      <c r="I59" s="57"/>
    </row>
    <row r="60" spans="1:10" s="9" customFormat="1" ht="16.899999999999999" customHeight="1">
      <c r="A60" s="236"/>
      <c r="B60" s="242"/>
      <c r="C60" s="242"/>
      <c r="D60" s="243"/>
      <c r="E60" s="246"/>
      <c r="F60" s="181" t="s">
        <v>7</v>
      </c>
      <c r="G60" s="58">
        <f t="shared" ref="G60:I62" si="16">+G61</f>
        <v>0</v>
      </c>
      <c r="H60" s="58">
        <f t="shared" si="16"/>
        <v>7369.3000000000011</v>
      </c>
      <c r="I60" s="58">
        <f t="shared" si="16"/>
        <v>7369.3000000000011</v>
      </c>
    </row>
    <row r="61" spans="1:10" s="9" customFormat="1" ht="16.899999999999999" customHeight="1">
      <c r="A61" s="236"/>
      <c r="B61" s="242"/>
      <c r="C61" s="242"/>
      <c r="D61" s="243"/>
      <c r="E61" s="246"/>
      <c r="F61" s="47" t="s">
        <v>71</v>
      </c>
      <c r="G61" s="60">
        <f t="shared" si="16"/>
        <v>0</v>
      </c>
      <c r="H61" s="63">
        <f t="shared" si="16"/>
        <v>7369.3000000000011</v>
      </c>
      <c r="I61" s="60">
        <f t="shared" si="16"/>
        <v>7369.3000000000011</v>
      </c>
    </row>
    <row r="62" spans="1:10" s="9" customFormat="1" ht="15.6" customHeight="1">
      <c r="A62" s="236"/>
      <c r="B62" s="242"/>
      <c r="C62" s="242"/>
      <c r="D62" s="243"/>
      <c r="E62" s="246"/>
      <c r="F62" s="47" t="s">
        <v>87</v>
      </c>
      <c r="G62" s="60">
        <f t="shared" si="16"/>
        <v>0</v>
      </c>
      <c r="H62" s="60">
        <f t="shared" si="16"/>
        <v>7369.3000000000011</v>
      </c>
      <c r="I62" s="60">
        <f t="shared" si="16"/>
        <v>7369.3000000000011</v>
      </c>
    </row>
    <row r="63" spans="1:10" s="9" customFormat="1" ht="15.6" customHeight="1">
      <c r="A63" s="236"/>
      <c r="B63" s="242"/>
      <c r="C63" s="242"/>
      <c r="D63" s="243"/>
      <c r="E63" s="246"/>
      <c r="F63" s="103" t="s">
        <v>93</v>
      </c>
      <c r="G63" s="60">
        <f>+G35</f>
        <v>0</v>
      </c>
      <c r="H63" s="60">
        <f t="shared" ref="H63:I63" si="17">+H35</f>
        <v>7369.3000000000011</v>
      </c>
      <c r="I63" s="60">
        <f t="shared" si="17"/>
        <v>7369.3000000000011</v>
      </c>
      <c r="J63" s="14"/>
    </row>
    <row r="64" spans="1:10" s="9" customFormat="1">
      <c r="A64" s="236"/>
      <c r="B64" s="242"/>
      <c r="C64" s="242"/>
      <c r="D64" s="243"/>
      <c r="E64" s="64">
        <v>11001</v>
      </c>
      <c r="F64" s="50" t="s">
        <v>92</v>
      </c>
      <c r="G64" s="51">
        <f t="shared" ref="G64:I64" si="18">+G66</f>
        <v>0</v>
      </c>
      <c r="H64" s="51">
        <f t="shared" si="18"/>
        <v>-7369.3000000000011</v>
      </c>
      <c r="I64" s="51">
        <f t="shared" si="18"/>
        <v>-7369.3000000000011</v>
      </c>
    </row>
    <row r="65" spans="1:10" s="9" customFormat="1">
      <c r="A65" s="236"/>
      <c r="B65" s="242"/>
      <c r="C65" s="242"/>
      <c r="D65" s="243"/>
      <c r="E65" s="247"/>
      <c r="F65" s="47" t="s">
        <v>16</v>
      </c>
      <c r="G65" s="57"/>
      <c r="H65" s="58"/>
      <c r="I65" s="57"/>
    </row>
    <row r="66" spans="1:10" s="12" customFormat="1" ht="36.6" customHeight="1">
      <c r="A66" s="236"/>
      <c r="B66" s="242"/>
      <c r="C66" s="242"/>
      <c r="D66" s="243"/>
      <c r="E66" s="247"/>
      <c r="F66" s="61" t="s">
        <v>27</v>
      </c>
      <c r="G66" s="62">
        <f t="shared" ref="G66:I66" si="19">+G68</f>
        <v>0</v>
      </c>
      <c r="H66" s="62">
        <f t="shared" si="19"/>
        <v>-7369.3000000000011</v>
      </c>
      <c r="I66" s="62">
        <f t="shared" si="19"/>
        <v>-7369.3000000000011</v>
      </c>
    </row>
    <row r="67" spans="1:10" s="9" customFormat="1" ht="51.75">
      <c r="A67" s="236"/>
      <c r="B67" s="242"/>
      <c r="C67" s="242"/>
      <c r="D67" s="243"/>
      <c r="E67" s="247"/>
      <c r="F67" s="47" t="s">
        <v>13</v>
      </c>
      <c r="G67" s="57"/>
      <c r="H67" s="63"/>
      <c r="I67" s="57"/>
    </row>
    <row r="68" spans="1:10" s="9" customFormat="1" ht="16.899999999999999" customHeight="1">
      <c r="A68" s="236"/>
      <c r="B68" s="242"/>
      <c r="C68" s="242"/>
      <c r="D68" s="243"/>
      <c r="E68" s="247"/>
      <c r="F68" s="181" t="s">
        <v>7</v>
      </c>
      <c r="G68" s="58">
        <f t="shared" ref="G68:I70" si="20">+G69</f>
        <v>0</v>
      </c>
      <c r="H68" s="58">
        <f t="shared" si="20"/>
        <v>-7369.3000000000011</v>
      </c>
      <c r="I68" s="58">
        <f t="shared" si="20"/>
        <v>-7369.3000000000011</v>
      </c>
    </row>
    <row r="69" spans="1:10" s="9" customFormat="1" ht="16.899999999999999" customHeight="1">
      <c r="A69" s="236"/>
      <c r="B69" s="242"/>
      <c r="C69" s="242"/>
      <c r="D69" s="243"/>
      <c r="E69" s="247"/>
      <c r="F69" s="47" t="s">
        <v>71</v>
      </c>
      <c r="G69" s="60">
        <f t="shared" si="20"/>
        <v>0</v>
      </c>
      <c r="H69" s="63">
        <f t="shared" si="20"/>
        <v>-7369.3000000000011</v>
      </c>
      <c r="I69" s="60">
        <f t="shared" si="20"/>
        <v>-7369.3000000000011</v>
      </c>
    </row>
    <row r="70" spans="1:10" s="9" customFormat="1">
      <c r="A70" s="236"/>
      <c r="B70" s="242"/>
      <c r="C70" s="242"/>
      <c r="D70" s="243"/>
      <c r="E70" s="247"/>
      <c r="F70" s="47" t="s">
        <v>87</v>
      </c>
      <c r="G70" s="60">
        <f t="shared" si="20"/>
        <v>0</v>
      </c>
      <c r="H70" s="60">
        <f t="shared" si="20"/>
        <v>-7369.3000000000011</v>
      </c>
      <c r="I70" s="60">
        <f t="shared" si="20"/>
        <v>-7369.3000000000011</v>
      </c>
    </row>
    <row r="71" spans="1:10" s="9" customFormat="1">
      <c r="A71" s="236"/>
      <c r="B71" s="242"/>
      <c r="C71" s="242"/>
      <c r="D71" s="243"/>
      <c r="E71" s="247"/>
      <c r="F71" s="103" t="s">
        <v>93</v>
      </c>
      <c r="G71" s="60">
        <f t="shared" ref="G71:I71" si="21">-G63</f>
        <v>0</v>
      </c>
      <c r="H71" s="60">
        <f t="shared" si="21"/>
        <v>-7369.3000000000011</v>
      </c>
      <c r="I71" s="60">
        <f t="shared" si="21"/>
        <v>-7369.3000000000011</v>
      </c>
      <c r="J71" s="14"/>
    </row>
  </sheetData>
  <mergeCells count="28">
    <mergeCell ref="D11:E11"/>
    <mergeCell ref="F11:F12"/>
    <mergeCell ref="E27:E34"/>
    <mergeCell ref="E36:E43"/>
    <mergeCell ref="F1:I1"/>
    <mergeCell ref="F2:I2"/>
    <mergeCell ref="G11:I11"/>
    <mergeCell ref="E24:F24"/>
    <mergeCell ref="F3:I3"/>
    <mergeCell ref="A7:I7"/>
    <mergeCell ref="A11:C11"/>
    <mergeCell ref="D25:D43"/>
    <mergeCell ref="C20:C43"/>
    <mergeCell ref="A16:A43"/>
    <mergeCell ref="B18:B43"/>
    <mergeCell ref="D54:D71"/>
    <mergeCell ref="E54:F54"/>
    <mergeCell ref="E57:E63"/>
    <mergeCell ref="E65:E71"/>
    <mergeCell ref="D46:D53"/>
    <mergeCell ref="A46:A71"/>
    <mergeCell ref="B46:B47"/>
    <mergeCell ref="C46:C49"/>
    <mergeCell ref="B16:B17"/>
    <mergeCell ref="C16:C17"/>
    <mergeCell ref="C18:C19"/>
    <mergeCell ref="B48:B71"/>
    <mergeCell ref="C50:C7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3"/>
  <sheetViews>
    <sheetView zoomScale="85" zoomScaleNormal="85" workbookViewId="0">
      <selection activeCell="C20" sqref="C20"/>
    </sheetView>
  </sheetViews>
  <sheetFormatPr defaultColWidth="9.140625" defaultRowHeight="17.25"/>
  <cols>
    <col min="1" max="1" width="9.140625" style="68"/>
    <col min="2" max="2" width="9.140625" style="68" customWidth="1"/>
    <col min="3" max="3" width="54.140625" style="68" customWidth="1"/>
    <col min="4" max="4" width="16.42578125" style="68" customWidth="1"/>
    <col min="5" max="8" width="20.42578125" style="68" customWidth="1"/>
    <col min="9" max="9" width="15.42578125" style="68" bestFit="1" customWidth="1"/>
    <col min="10" max="10" width="13.7109375" style="68" bestFit="1" customWidth="1"/>
    <col min="11" max="16384" width="9.140625" style="68"/>
  </cols>
  <sheetData>
    <row r="1" spans="1:10" s="193" customFormat="1" ht="26.65" customHeight="1">
      <c r="A1" s="191"/>
      <c r="B1" s="192"/>
      <c r="C1" s="192"/>
      <c r="D1" s="192"/>
      <c r="E1" s="191"/>
      <c r="F1" s="272" t="s">
        <v>21</v>
      </c>
      <c r="G1" s="272"/>
      <c r="H1" s="272"/>
    </row>
    <row r="2" spans="1:10" s="26" customFormat="1">
      <c r="A2" s="194"/>
      <c r="B2" s="194"/>
      <c r="C2" s="194"/>
      <c r="D2" s="194"/>
      <c r="E2" s="160"/>
      <c r="F2" s="273" t="s">
        <v>85</v>
      </c>
      <c r="G2" s="273"/>
      <c r="H2" s="273"/>
    </row>
    <row r="3" spans="1:10" s="26" customFormat="1">
      <c r="A3" s="194"/>
      <c r="B3" s="194"/>
      <c r="C3" s="194"/>
      <c r="D3" s="194"/>
      <c r="E3" s="160"/>
      <c r="F3" s="273" t="s">
        <v>20</v>
      </c>
      <c r="G3" s="273"/>
      <c r="H3" s="273"/>
    </row>
    <row r="4" spans="1:10" s="26" customFormat="1">
      <c r="A4" s="195"/>
      <c r="B4" s="195"/>
      <c r="C4" s="196"/>
      <c r="D4" s="160"/>
      <c r="E4" s="160"/>
      <c r="F4" s="160"/>
      <c r="G4" s="160"/>
      <c r="H4" s="160"/>
    </row>
    <row r="5" spans="1:10" s="26" customFormat="1" ht="37.5" customHeight="1">
      <c r="A5" s="274" t="s">
        <v>152</v>
      </c>
      <c r="B5" s="275"/>
      <c r="C5" s="275"/>
      <c r="D5" s="275"/>
      <c r="E5" s="275"/>
      <c r="F5" s="275"/>
      <c r="G5" s="275"/>
      <c r="H5" s="275"/>
    </row>
    <row r="6" spans="1:10" s="26" customFormat="1" ht="37.5" customHeight="1">
      <c r="A6" s="275"/>
      <c r="B6" s="275"/>
      <c r="C6" s="275"/>
      <c r="D6" s="275"/>
      <c r="E6" s="275"/>
      <c r="F6" s="275"/>
      <c r="G6" s="275"/>
      <c r="H6" s="275"/>
    </row>
    <row r="7" spans="1:10">
      <c r="E7" s="129"/>
      <c r="F7" s="129"/>
      <c r="G7" s="129"/>
    </row>
    <row r="8" spans="1:10" s="26" customFormat="1">
      <c r="A8" s="159"/>
      <c r="B8" s="159"/>
      <c r="C8" s="159"/>
      <c r="D8" s="143"/>
      <c r="E8" s="160"/>
      <c r="F8" s="160"/>
      <c r="G8" s="276" t="s">
        <v>9</v>
      </c>
      <c r="H8" s="276"/>
    </row>
    <row r="9" spans="1:10" s="26" customFormat="1" ht="45" customHeight="1">
      <c r="A9" s="263" t="s">
        <v>37</v>
      </c>
      <c r="B9" s="264"/>
      <c r="C9" s="265" t="s">
        <v>38</v>
      </c>
      <c r="D9" s="267" t="s">
        <v>39</v>
      </c>
      <c r="E9" s="269" t="s">
        <v>55</v>
      </c>
      <c r="F9" s="270"/>
      <c r="G9" s="270"/>
      <c r="H9" s="271"/>
    </row>
    <row r="10" spans="1:10" s="26" customFormat="1" ht="103.5">
      <c r="A10" s="161" t="s">
        <v>14</v>
      </c>
      <c r="B10" s="161" t="s">
        <v>15</v>
      </c>
      <c r="C10" s="266"/>
      <c r="D10" s="268"/>
      <c r="E10" s="162" t="s">
        <v>40</v>
      </c>
      <c r="F10" s="162" t="s">
        <v>41</v>
      </c>
      <c r="G10" s="162" t="s">
        <v>42</v>
      </c>
      <c r="H10" s="162" t="s">
        <v>43</v>
      </c>
    </row>
    <row r="11" spans="1:10" s="26" customFormat="1">
      <c r="A11" s="161"/>
      <c r="B11" s="161"/>
      <c r="C11" s="145" t="s">
        <v>44</v>
      </c>
      <c r="D11" s="130">
        <f>SUM(E11:H11)</f>
        <v>0</v>
      </c>
      <c r="E11" s="130">
        <f>+E13</f>
        <v>0</v>
      </c>
      <c r="F11" s="130">
        <f>+F13</f>
        <v>0</v>
      </c>
      <c r="G11" s="130">
        <f>+G13</f>
        <v>0</v>
      </c>
      <c r="H11" s="130">
        <f>+H13</f>
        <v>0</v>
      </c>
      <c r="I11" s="101"/>
      <c r="J11" s="101"/>
    </row>
    <row r="12" spans="1:10" s="26" customFormat="1">
      <c r="A12" s="161"/>
      <c r="B12" s="161"/>
      <c r="C12" s="145" t="s">
        <v>45</v>
      </c>
      <c r="D12" s="130"/>
      <c r="E12" s="130"/>
      <c r="F12" s="130"/>
      <c r="G12" s="130"/>
      <c r="H12" s="130"/>
      <c r="I12" s="101"/>
      <c r="J12" s="75"/>
    </row>
    <row r="13" spans="1:10" s="26" customFormat="1" ht="51.75">
      <c r="A13" s="154"/>
      <c r="B13" s="163"/>
      <c r="C13" s="163" t="s">
        <v>17</v>
      </c>
      <c r="D13" s="130">
        <f>SUM(E13:H13)</f>
        <v>0</v>
      </c>
      <c r="E13" s="130">
        <f>+E15+E21</f>
        <v>0</v>
      </c>
      <c r="F13" s="130">
        <f t="shared" ref="F13:H13" si="0">+F15+F21</f>
        <v>0</v>
      </c>
      <c r="G13" s="130">
        <f t="shared" si="0"/>
        <v>0</v>
      </c>
      <c r="H13" s="130">
        <f t="shared" si="0"/>
        <v>0</v>
      </c>
      <c r="I13" s="101"/>
    </row>
    <row r="14" spans="1:10" s="26" customFormat="1">
      <c r="A14" s="154"/>
      <c r="B14" s="154"/>
      <c r="C14" s="154" t="s">
        <v>46</v>
      </c>
      <c r="D14" s="164"/>
      <c r="E14" s="164"/>
      <c r="F14" s="164"/>
      <c r="G14" s="164"/>
      <c r="H14" s="164"/>
    </row>
    <row r="15" spans="1:10" s="26" customFormat="1" ht="34.5">
      <c r="A15" s="145">
        <v>1075</v>
      </c>
      <c r="B15" s="25">
        <v>21001</v>
      </c>
      <c r="C15" s="146" t="s">
        <v>59</v>
      </c>
      <c r="D15" s="28">
        <f>SUM(E15:H15)</f>
        <v>-7369.3</v>
      </c>
      <c r="E15" s="28">
        <f>+E17</f>
        <v>0</v>
      </c>
      <c r="F15" s="28">
        <f t="shared" ref="F15:H15" si="1">+F17</f>
        <v>-7369.3</v>
      </c>
      <c r="G15" s="28">
        <f t="shared" si="1"/>
        <v>0</v>
      </c>
      <c r="H15" s="28">
        <f t="shared" si="1"/>
        <v>0</v>
      </c>
      <c r="I15" s="75"/>
    </row>
    <row r="16" spans="1:10" s="2" customFormat="1">
      <c r="A16" s="147"/>
      <c r="B16" s="147"/>
      <c r="C16" s="148" t="s">
        <v>6</v>
      </c>
      <c r="D16" s="149"/>
      <c r="E16" s="150"/>
      <c r="F16" s="150"/>
      <c r="G16" s="150"/>
      <c r="H16" s="150"/>
    </row>
    <row r="17" spans="1:10" s="29" customFormat="1">
      <c r="A17" s="31"/>
      <c r="B17" s="31"/>
      <c r="C17" s="151" t="s">
        <v>81</v>
      </c>
      <c r="D17" s="152">
        <f>SUM(E17:H17)</f>
        <v>-7369.3</v>
      </c>
      <c r="E17" s="152">
        <f>+E19</f>
        <v>0</v>
      </c>
      <c r="F17" s="152">
        <f t="shared" ref="F17:H17" si="2">+F19</f>
        <v>-7369.3</v>
      </c>
      <c r="G17" s="152">
        <f t="shared" si="2"/>
        <v>0</v>
      </c>
      <c r="H17" s="152">
        <f t="shared" si="2"/>
        <v>0</v>
      </c>
      <c r="I17" s="153"/>
    </row>
    <row r="18" spans="1:10" s="2" customFormat="1">
      <c r="A18" s="147"/>
      <c r="B18" s="147"/>
      <c r="C18" s="154" t="s">
        <v>60</v>
      </c>
      <c r="D18" s="155"/>
      <c r="E18" s="150"/>
      <c r="F18" s="150"/>
      <c r="G18" s="150"/>
      <c r="H18" s="150"/>
    </row>
    <row r="19" spans="1:10" s="29" customFormat="1" ht="16.899999999999999" customHeight="1">
      <c r="A19" s="31"/>
      <c r="B19" s="31"/>
      <c r="C19" s="156" t="s">
        <v>74</v>
      </c>
      <c r="D19" s="157">
        <f>SUM(E19:H19)</f>
        <v>-7369.3</v>
      </c>
      <c r="E19" s="157">
        <f>+E20</f>
        <v>0</v>
      </c>
      <c r="F19" s="157">
        <f t="shared" ref="F19:H19" si="3">+F20</f>
        <v>-7369.3</v>
      </c>
      <c r="G19" s="157">
        <f t="shared" si="3"/>
        <v>0</v>
      </c>
      <c r="H19" s="157">
        <f t="shared" si="3"/>
        <v>0</v>
      </c>
      <c r="I19" s="153"/>
    </row>
    <row r="20" spans="1:10" s="30" customFormat="1" ht="34.5">
      <c r="A20" s="128"/>
      <c r="B20" s="128"/>
      <c r="C20" s="81" t="s">
        <v>143</v>
      </c>
      <c r="D20" s="158">
        <f>+E20+F20+G20+H20</f>
        <v>-7369.3</v>
      </c>
      <c r="E20" s="158"/>
      <c r="F20" s="158">
        <f>+'Հավելված N 7'!I17+'Հավելված N 7'!I19+'Հավելված N 7'!I20</f>
        <v>-7369.3</v>
      </c>
      <c r="G20" s="158"/>
      <c r="H20" s="158"/>
    </row>
    <row r="21" spans="1:10" s="26" customFormat="1" ht="34.5">
      <c r="A21" s="77">
        <v>1075</v>
      </c>
      <c r="B21" s="77">
        <v>21006</v>
      </c>
      <c r="C21" s="78" t="s">
        <v>145</v>
      </c>
      <c r="D21" s="130">
        <f>SUM(E21:H21)</f>
        <v>7369.3000000000011</v>
      </c>
      <c r="E21" s="28">
        <f>+E23</f>
        <v>0</v>
      </c>
      <c r="F21" s="28">
        <f t="shared" ref="F21:H21" si="4">+F23</f>
        <v>7369.3000000000011</v>
      </c>
      <c r="G21" s="28">
        <f t="shared" si="4"/>
        <v>0</v>
      </c>
      <c r="H21" s="28">
        <f t="shared" si="4"/>
        <v>0</v>
      </c>
    </row>
    <row r="22" spans="1:10" s="137" customFormat="1">
      <c r="A22" s="131"/>
      <c r="B22" s="131"/>
      <c r="C22" s="132" t="s">
        <v>6</v>
      </c>
      <c r="D22" s="133"/>
      <c r="E22" s="134"/>
      <c r="F22" s="135"/>
      <c r="G22" s="136"/>
      <c r="H22" s="135"/>
    </row>
    <row r="23" spans="1:10" s="29" customFormat="1" ht="161.85" customHeight="1">
      <c r="A23" s="52"/>
      <c r="B23" s="52"/>
      <c r="C23" s="79" t="s">
        <v>146</v>
      </c>
      <c r="D23" s="219">
        <f>SUM(E23:H23)</f>
        <v>7369.3000000000011</v>
      </c>
      <c r="E23" s="219">
        <v>0</v>
      </c>
      <c r="F23" s="219">
        <f>+'Հավելված N 7'!I23+'Հավելված N 7'!I25+'Հավելված N 7'!I26</f>
        <v>7369.3000000000011</v>
      </c>
      <c r="G23" s="219">
        <v>0</v>
      </c>
      <c r="H23" s="219">
        <v>0</v>
      </c>
      <c r="I23" s="80"/>
      <c r="J23" s="80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K25"/>
  <sheetViews>
    <sheetView zoomScale="85" zoomScaleNormal="85" workbookViewId="0">
      <selection activeCell="B6" sqref="B6:G6"/>
    </sheetView>
  </sheetViews>
  <sheetFormatPr defaultColWidth="9.140625" defaultRowHeight="17.25"/>
  <cols>
    <col min="1" max="3" width="9.140625" style="69"/>
    <col min="4" max="4" width="54.140625" style="69" customWidth="1"/>
    <col min="5" max="7" width="18.85546875" style="69" customWidth="1"/>
    <col min="8" max="8" width="33.7109375" style="69" customWidth="1"/>
    <col min="9" max="9" width="13.85546875" style="69" bestFit="1" customWidth="1"/>
    <col min="10" max="10" width="11.42578125" style="69" bestFit="1" customWidth="1"/>
    <col min="11" max="11" width="12.140625" style="69" customWidth="1"/>
    <col min="12" max="16384" width="9.140625" style="69"/>
  </cols>
  <sheetData>
    <row r="1" spans="2:11" s="172" customFormat="1" ht="25.5" customHeight="1">
      <c r="E1" s="173"/>
      <c r="F1" s="277" t="s">
        <v>78</v>
      </c>
      <c r="G1" s="277"/>
    </row>
    <row r="2" spans="2:11" s="74" customFormat="1" ht="17.850000000000001" customHeight="1">
      <c r="D2" s="174"/>
      <c r="E2" s="273" t="s">
        <v>85</v>
      </c>
      <c r="F2" s="273"/>
      <c r="G2" s="273"/>
    </row>
    <row r="3" spans="2:11" s="74" customFormat="1">
      <c r="D3" s="174"/>
      <c r="E3" s="175"/>
      <c r="F3" s="278" t="s">
        <v>20</v>
      </c>
      <c r="G3" s="278"/>
    </row>
    <row r="4" spans="2:11" s="74" customFormat="1" ht="13.7" customHeight="1">
      <c r="D4" s="174"/>
      <c r="E4" s="174"/>
      <c r="F4" s="174"/>
      <c r="G4" s="174"/>
    </row>
    <row r="5" spans="2:11" s="74" customFormat="1" ht="13.7" customHeight="1">
      <c r="D5" s="174"/>
      <c r="E5" s="174"/>
      <c r="F5" s="174"/>
      <c r="G5" s="174"/>
    </row>
    <row r="6" spans="2:11" s="74" customFormat="1" ht="85.7" customHeight="1">
      <c r="B6" s="279" t="s">
        <v>153</v>
      </c>
      <c r="C6" s="279"/>
      <c r="D6" s="279"/>
      <c r="E6" s="279"/>
      <c r="F6" s="279"/>
      <c r="G6" s="279"/>
      <c r="H6" s="176"/>
    </row>
    <row r="7" spans="2:11" s="74" customFormat="1"/>
    <row r="8" spans="2:11" s="74" customFormat="1">
      <c r="E8" s="177"/>
      <c r="F8" s="177"/>
      <c r="G8" s="177" t="s">
        <v>9</v>
      </c>
    </row>
    <row r="9" spans="2:11" s="74" customFormat="1" ht="52.7" customHeight="1">
      <c r="B9" s="263" t="s">
        <v>37</v>
      </c>
      <c r="C9" s="264"/>
      <c r="D9" s="265" t="s">
        <v>38</v>
      </c>
      <c r="E9" s="280" t="s">
        <v>55</v>
      </c>
      <c r="F9" s="281"/>
      <c r="G9" s="271"/>
    </row>
    <row r="10" spans="2:11" s="74" customFormat="1" ht="88.5" customHeight="1">
      <c r="B10" s="161" t="s">
        <v>14</v>
      </c>
      <c r="C10" s="161" t="s">
        <v>15</v>
      </c>
      <c r="D10" s="266"/>
      <c r="E10" s="178" t="s">
        <v>49</v>
      </c>
      <c r="F10" s="178" t="s">
        <v>2</v>
      </c>
      <c r="G10" s="178" t="s">
        <v>3</v>
      </c>
    </row>
    <row r="11" spans="2:11" s="74" customFormat="1" ht="51.75">
      <c r="B11" s="161"/>
      <c r="C11" s="161"/>
      <c r="D11" s="179" t="s">
        <v>17</v>
      </c>
      <c r="E11" s="222">
        <f>+E13+E21</f>
        <v>0</v>
      </c>
      <c r="F11" s="222">
        <f t="shared" ref="F11:G11" si="0">+F13+F21</f>
        <v>0</v>
      </c>
      <c r="G11" s="222">
        <f t="shared" si="0"/>
        <v>0</v>
      </c>
      <c r="H11" s="91"/>
    </row>
    <row r="12" spans="2:11" s="74" customFormat="1">
      <c r="B12" s="161"/>
      <c r="C12" s="161"/>
      <c r="D12" s="180" t="s">
        <v>47</v>
      </c>
      <c r="E12" s="187"/>
      <c r="F12" s="187"/>
      <c r="G12" s="162"/>
      <c r="H12" s="91"/>
      <c r="I12" s="91"/>
      <c r="J12" s="91"/>
      <c r="K12" s="91"/>
    </row>
    <row r="13" spans="2:11" s="74" customFormat="1" ht="34.5">
      <c r="B13" s="145">
        <v>1075</v>
      </c>
      <c r="C13" s="25">
        <v>21001</v>
      </c>
      <c r="D13" s="146" t="s">
        <v>59</v>
      </c>
      <c r="E13" s="207">
        <f>+E15</f>
        <v>0</v>
      </c>
      <c r="F13" s="207">
        <f t="shared" ref="F13:G13" si="1">+F15</f>
        <v>-7369.3</v>
      </c>
      <c r="G13" s="207">
        <f t="shared" si="1"/>
        <v>-7369.3</v>
      </c>
    </row>
    <row r="14" spans="2:11" s="74" customFormat="1">
      <c r="B14" s="169"/>
      <c r="C14" s="169"/>
      <c r="D14" s="170" t="s">
        <v>16</v>
      </c>
      <c r="E14" s="208"/>
      <c r="F14" s="208"/>
      <c r="G14" s="208"/>
    </row>
    <row r="15" spans="2:11" s="74" customFormat="1" ht="34.5">
      <c r="B15" s="168"/>
      <c r="C15" s="168"/>
      <c r="D15" s="171" t="s">
        <v>12</v>
      </c>
      <c r="E15" s="209">
        <f>+E17</f>
        <v>0</v>
      </c>
      <c r="F15" s="209">
        <f t="shared" ref="F15:G15" si="2">+F17</f>
        <v>-7369.3</v>
      </c>
      <c r="G15" s="209">
        <f t="shared" si="2"/>
        <v>-7369.3</v>
      </c>
    </row>
    <row r="16" spans="2:11" s="74" customFormat="1">
      <c r="B16" s="168"/>
      <c r="C16" s="168"/>
      <c r="D16" s="148" t="s">
        <v>48</v>
      </c>
      <c r="E16" s="210"/>
      <c r="F16" s="210"/>
      <c r="G16" s="210"/>
    </row>
    <row r="17" spans="2:8" s="74" customFormat="1">
      <c r="B17" s="168"/>
      <c r="C17" s="168"/>
      <c r="D17" s="151" t="s">
        <v>81</v>
      </c>
      <c r="E17" s="211">
        <f>+E19</f>
        <v>0</v>
      </c>
      <c r="F17" s="211">
        <f t="shared" ref="F17:G17" si="3">+F19</f>
        <v>-7369.3</v>
      </c>
      <c r="G17" s="211">
        <f t="shared" si="3"/>
        <v>-7369.3</v>
      </c>
    </row>
    <row r="18" spans="2:8" s="74" customFormat="1">
      <c r="B18" s="168"/>
      <c r="C18" s="168"/>
      <c r="D18" s="148" t="s">
        <v>60</v>
      </c>
      <c r="E18" s="210"/>
      <c r="F18" s="210"/>
      <c r="G18" s="210"/>
    </row>
    <row r="19" spans="2:8" s="74" customFormat="1">
      <c r="B19" s="165"/>
      <c r="C19" s="165"/>
      <c r="D19" s="156" t="s">
        <v>74</v>
      </c>
      <c r="E19" s="212">
        <f>+E20</f>
        <v>0</v>
      </c>
      <c r="F19" s="212">
        <f t="shared" ref="F19:G19" si="4">+F20</f>
        <v>-7369.3</v>
      </c>
      <c r="G19" s="212">
        <f t="shared" si="4"/>
        <v>-7369.3</v>
      </c>
    </row>
    <row r="20" spans="2:8" s="74" customFormat="1" ht="34.5">
      <c r="B20" s="166"/>
      <c r="C20" s="166"/>
      <c r="D20" s="167" t="s">
        <v>143</v>
      </c>
      <c r="E20" s="213">
        <v>0</v>
      </c>
      <c r="F20" s="213">
        <f>+G20</f>
        <v>-7369.3</v>
      </c>
      <c r="G20" s="213">
        <f>+'Հավելված N 3'!D20</f>
        <v>-7369.3</v>
      </c>
    </row>
    <row r="21" spans="2:8" s="74" customFormat="1" ht="34.5">
      <c r="B21" s="77">
        <v>1075</v>
      </c>
      <c r="C21" s="77">
        <v>21006</v>
      </c>
      <c r="D21" s="78" t="s">
        <v>145</v>
      </c>
      <c r="E21" s="203">
        <f>+E23</f>
        <v>0</v>
      </c>
      <c r="F21" s="203">
        <f>+F23</f>
        <v>7369.3000000000011</v>
      </c>
      <c r="G21" s="203">
        <f>+G23</f>
        <v>7369.3000000000011</v>
      </c>
      <c r="H21" s="91"/>
    </row>
    <row r="22" spans="2:8" s="74" customFormat="1">
      <c r="B22" s="89"/>
      <c r="C22" s="89"/>
      <c r="D22" s="92" t="s">
        <v>16</v>
      </c>
      <c r="E22" s="204"/>
      <c r="F22" s="204"/>
      <c r="G22" s="204"/>
      <c r="H22" s="91"/>
    </row>
    <row r="23" spans="2:8" s="74" customFormat="1" ht="34.5">
      <c r="B23" s="54"/>
      <c r="C23" s="54"/>
      <c r="D23" s="55" t="s">
        <v>12</v>
      </c>
      <c r="E23" s="205">
        <f>+E25</f>
        <v>0</v>
      </c>
      <c r="F23" s="205">
        <f>+F25</f>
        <v>7369.3000000000011</v>
      </c>
      <c r="G23" s="205">
        <f>+G25</f>
        <v>7369.3000000000011</v>
      </c>
    </row>
    <row r="24" spans="2:8" s="74" customFormat="1">
      <c r="B24" s="76"/>
      <c r="C24" s="76"/>
      <c r="D24" s="72" t="s">
        <v>84</v>
      </c>
      <c r="E24" s="206"/>
      <c r="F24" s="206"/>
      <c r="G24" s="206"/>
    </row>
    <row r="25" spans="2:8" s="74" customFormat="1" ht="156.6" customHeight="1">
      <c r="B25" s="54"/>
      <c r="C25" s="54"/>
      <c r="D25" s="90" t="str">
        <f>+'Հավելված N 3'!C23</f>
        <v>Կառավարական տուն 1 հասցեի վարչական շենքի 3-րդ հարկի նիստերի մեծ դահլիճում գտնվող՝ Մինաս Ավետիսյանի «Հանդիպում» և «Խաչքարի մոտ» որմնանկարների տեղափոխում ՀՀ Շիրակի մարզի Ախուրյան համայնքի Ջաջուռ բնակավայրում գտնվող «Հայաստանի ազգային պատկերասրահ» պետական ոչ առևտրային կազմակերպության «Մինաս Ավետիսյանի թանգարան» մասնաճյուղ</v>
      </c>
      <c r="E25" s="214">
        <v>0</v>
      </c>
      <c r="F25" s="214">
        <f>+G25</f>
        <v>7369.3000000000011</v>
      </c>
      <c r="G25" s="214">
        <f>+'Հավելված N 3'!D23</f>
        <v>7369.3000000000011</v>
      </c>
    </row>
  </sheetData>
  <mergeCells count="7"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4"/>
  <sheetViews>
    <sheetView zoomScale="70" zoomScaleNormal="70" workbookViewId="0">
      <selection activeCell="A6" sqref="A6:L6"/>
    </sheetView>
  </sheetViews>
  <sheetFormatPr defaultColWidth="8.85546875" defaultRowHeight="17.25"/>
  <cols>
    <col min="1" max="1" width="6.42578125" style="109" bestFit="1" customWidth="1"/>
    <col min="2" max="2" width="9.7109375" style="109" customWidth="1"/>
    <col min="3" max="3" width="13.140625" style="109" customWidth="1"/>
    <col min="4" max="4" width="16.7109375" style="127" customWidth="1"/>
    <col min="5" max="5" width="13.140625" style="109" customWidth="1"/>
    <col min="6" max="6" width="15.42578125" style="109" customWidth="1"/>
    <col min="7" max="7" width="10.42578125" style="109" customWidth="1"/>
    <col min="8" max="8" width="22.5703125" style="109" customWidth="1"/>
    <col min="9" max="9" width="46.28515625" style="109" customWidth="1"/>
    <col min="10" max="12" width="20.7109375" style="109" customWidth="1"/>
    <col min="13" max="16384" width="8.85546875" style="109"/>
  </cols>
  <sheetData>
    <row r="1" spans="1:21" ht="28.5" customHeight="1">
      <c r="D1" s="110"/>
      <c r="E1" s="110"/>
      <c r="F1" s="110"/>
      <c r="G1" s="296"/>
      <c r="H1" s="296"/>
      <c r="J1" s="296" t="s">
        <v>156</v>
      </c>
      <c r="K1" s="296"/>
      <c r="L1" s="296"/>
    </row>
    <row r="2" spans="1:21" ht="17.850000000000001" customHeight="1">
      <c r="D2" s="111"/>
      <c r="E2" s="111"/>
      <c r="F2" s="112"/>
      <c r="H2" s="113"/>
      <c r="I2" s="113"/>
      <c r="J2" s="297" t="s">
        <v>85</v>
      </c>
      <c r="K2" s="297"/>
      <c r="L2" s="297"/>
    </row>
    <row r="3" spans="1:21">
      <c r="D3" s="111"/>
      <c r="E3" s="111"/>
      <c r="F3" s="112"/>
      <c r="G3" s="297"/>
      <c r="H3" s="297"/>
      <c r="J3" s="297" t="s">
        <v>20</v>
      </c>
      <c r="K3" s="297"/>
      <c r="L3" s="297"/>
    </row>
    <row r="4" spans="1:21">
      <c r="D4" s="111"/>
      <c r="E4" s="111"/>
      <c r="F4" s="112"/>
      <c r="G4" s="113"/>
      <c r="H4" s="113"/>
      <c r="I4" s="113"/>
    </row>
    <row r="5" spans="1:21">
      <c r="D5" s="111"/>
      <c r="E5" s="111"/>
      <c r="F5" s="112"/>
      <c r="G5" s="113"/>
      <c r="H5" s="113"/>
      <c r="I5" s="113"/>
    </row>
    <row r="6" spans="1:21" ht="33.4" customHeight="1">
      <c r="A6" s="279" t="s">
        <v>116</v>
      </c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</row>
    <row r="9" spans="1:21" ht="51" customHeight="1">
      <c r="A9" s="229" t="s">
        <v>117</v>
      </c>
      <c r="B9" s="229" t="s">
        <v>118</v>
      </c>
      <c r="C9" s="229"/>
      <c r="D9" s="229" t="s">
        <v>119</v>
      </c>
      <c r="E9" s="229"/>
      <c r="F9" s="229"/>
      <c r="G9" s="229"/>
      <c r="H9" s="229" t="s">
        <v>120</v>
      </c>
      <c r="I9" s="229" t="s">
        <v>121</v>
      </c>
      <c r="J9" s="291" t="s">
        <v>55</v>
      </c>
      <c r="K9" s="292"/>
      <c r="L9" s="293"/>
    </row>
    <row r="10" spans="1:21" ht="51" customHeight="1">
      <c r="A10" s="229"/>
      <c r="B10" s="107" t="s">
        <v>122</v>
      </c>
      <c r="C10" s="107" t="s">
        <v>123</v>
      </c>
      <c r="D10" s="107" t="s">
        <v>124</v>
      </c>
      <c r="E10" s="107" t="s">
        <v>123</v>
      </c>
      <c r="F10" s="107" t="s">
        <v>125</v>
      </c>
      <c r="G10" s="107" t="s">
        <v>126</v>
      </c>
      <c r="H10" s="229"/>
      <c r="I10" s="229"/>
      <c r="J10" s="107" t="s">
        <v>127</v>
      </c>
      <c r="K10" s="107" t="s">
        <v>128</v>
      </c>
      <c r="L10" s="107" t="s">
        <v>129</v>
      </c>
    </row>
    <row r="11" spans="1:21" s="115" customFormat="1" ht="48.6" customHeight="1">
      <c r="A11" s="294" t="s">
        <v>130</v>
      </c>
      <c r="B11" s="294"/>
      <c r="C11" s="294"/>
      <c r="D11" s="294"/>
      <c r="E11" s="294"/>
      <c r="F11" s="294"/>
      <c r="G11" s="294"/>
      <c r="H11" s="294"/>
      <c r="I11" s="294"/>
      <c r="J11" s="114">
        <f>+J13+J25</f>
        <v>0</v>
      </c>
      <c r="K11" s="114">
        <f>+K13+K25</f>
        <v>0</v>
      </c>
      <c r="L11" s="215">
        <f>+L13+L25</f>
        <v>0</v>
      </c>
      <c r="M11" s="198"/>
      <c r="N11" s="198"/>
      <c r="O11" s="198"/>
      <c r="P11" s="198"/>
      <c r="Q11" s="198"/>
      <c r="R11" s="198"/>
      <c r="S11" s="198"/>
      <c r="T11" s="198"/>
      <c r="U11" s="198"/>
    </row>
    <row r="12" spans="1:21" s="117" customFormat="1">
      <c r="A12" s="295" t="s">
        <v>94</v>
      </c>
      <c r="B12" s="295"/>
      <c r="C12" s="295"/>
      <c r="D12" s="295"/>
      <c r="E12" s="295"/>
      <c r="F12" s="295"/>
      <c r="G12" s="295"/>
      <c r="H12" s="295"/>
      <c r="I12" s="295"/>
      <c r="J12" s="116"/>
      <c r="K12" s="116"/>
      <c r="L12" s="216"/>
      <c r="M12" s="199"/>
      <c r="N12" s="199"/>
      <c r="O12" s="199"/>
      <c r="P12" s="199"/>
      <c r="Q12" s="199"/>
      <c r="R12" s="199"/>
      <c r="S12" s="199"/>
      <c r="T12" s="199"/>
      <c r="U12" s="199"/>
    </row>
    <row r="13" spans="1:21" s="119" customFormat="1" ht="30" customHeight="1">
      <c r="A13" s="288" t="s">
        <v>131</v>
      </c>
      <c r="B13" s="288"/>
      <c r="C13" s="288"/>
      <c r="D13" s="288"/>
      <c r="E13" s="288"/>
      <c r="F13" s="288"/>
      <c r="G13" s="288"/>
      <c r="H13" s="288"/>
      <c r="I13" s="288"/>
      <c r="J13" s="118">
        <f>+J14</f>
        <v>0</v>
      </c>
      <c r="K13" s="118">
        <f t="shared" ref="K13:L13" si="0">+K14</f>
        <v>0</v>
      </c>
      <c r="L13" s="118">
        <f t="shared" si="0"/>
        <v>0</v>
      </c>
      <c r="M13" s="9"/>
      <c r="N13" s="9"/>
      <c r="O13" s="9"/>
      <c r="P13" s="9"/>
      <c r="Q13" s="9"/>
      <c r="R13" s="9"/>
      <c r="S13" s="9"/>
      <c r="T13" s="9"/>
      <c r="U13" s="9"/>
    </row>
    <row r="14" spans="1:21" s="124" customFormat="1">
      <c r="A14" s="289"/>
      <c r="B14" s="188">
        <v>1075</v>
      </c>
      <c r="C14" s="284" t="s">
        <v>138</v>
      </c>
      <c r="D14" s="284"/>
      <c r="E14" s="284"/>
      <c r="F14" s="284"/>
      <c r="G14" s="284"/>
      <c r="H14" s="284"/>
      <c r="I14" s="284"/>
      <c r="J14" s="116">
        <f>+J15+J19</f>
        <v>0</v>
      </c>
      <c r="K14" s="116">
        <f t="shared" ref="K14:L14" si="1">+K15+K19</f>
        <v>0</v>
      </c>
      <c r="L14" s="116">
        <f t="shared" si="1"/>
        <v>0</v>
      </c>
    </row>
    <row r="15" spans="1:21" s="125" customFormat="1" ht="33" customHeight="1">
      <c r="A15" s="289"/>
      <c r="B15" s="287"/>
      <c r="C15" s="287"/>
      <c r="D15" s="188" t="s">
        <v>111</v>
      </c>
      <c r="E15" s="284" t="s">
        <v>112</v>
      </c>
      <c r="F15" s="284"/>
      <c r="G15" s="284"/>
      <c r="H15" s="284"/>
      <c r="I15" s="284"/>
      <c r="J15" s="108">
        <f>+'Հավելված N 1'!G17</f>
        <v>0</v>
      </c>
      <c r="K15" s="108">
        <f>+'Հավելված N 1'!H17</f>
        <v>-7369.3</v>
      </c>
      <c r="L15" s="108">
        <f>+'Հավելված N 1'!I17</f>
        <v>-7369.3</v>
      </c>
    </row>
    <row r="16" spans="1:21" s="124" customFormat="1">
      <c r="A16" s="289"/>
      <c r="B16" s="287"/>
      <c r="C16" s="287"/>
      <c r="D16" s="298"/>
      <c r="E16" s="287"/>
      <c r="F16" s="285" t="s">
        <v>139</v>
      </c>
      <c r="G16" s="285"/>
      <c r="H16" s="285"/>
      <c r="I16" s="285"/>
      <c r="J16" s="285"/>
      <c r="K16" s="285"/>
      <c r="L16" s="286"/>
    </row>
    <row r="17" spans="1:21" s="124" customFormat="1" ht="17.850000000000001" customHeight="1">
      <c r="A17" s="289"/>
      <c r="B17" s="287"/>
      <c r="C17" s="287"/>
      <c r="D17" s="298"/>
      <c r="E17" s="287"/>
      <c r="F17" s="287"/>
      <c r="G17" s="285" t="s">
        <v>140</v>
      </c>
      <c r="H17" s="285"/>
      <c r="I17" s="285"/>
      <c r="J17" s="285"/>
      <c r="K17" s="285"/>
      <c r="L17" s="286"/>
    </row>
    <row r="18" spans="1:21" s="124" customFormat="1">
      <c r="A18" s="289"/>
      <c r="B18" s="287"/>
      <c r="C18" s="287"/>
      <c r="D18" s="298"/>
      <c r="E18" s="287"/>
      <c r="F18" s="287"/>
      <c r="G18" s="64"/>
      <c r="H18" s="285" t="s">
        <v>141</v>
      </c>
      <c r="I18" s="285"/>
      <c r="J18" s="285"/>
      <c r="K18" s="285"/>
      <c r="L18" s="286"/>
    </row>
    <row r="19" spans="1:21" s="125" customFormat="1" ht="33" customHeight="1">
      <c r="A19" s="289"/>
      <c r="B19" s="287"/>
      <c r="C19" s="287"/>
      <c r="D19" s="188" t="s">
        <v>154</v>
      </c>
      <c r="E19" s="284" t="s">
        <v>155</v>
      </c>
      <c r="F19" s="284"/>
      <c r="G19" s="284"/>
      <c r="H19" s="284"/>
      <c r="I19" s="284"/>
      <c r="J19" s="108">
        <f>+'Հավելված N 1'!G18</f>
        <v>0</v>
      </c>
      <c r="K19" s="108">
        <f>+'Հավելված N 1'!H18</f>
        <v>7369.3000000000011</v>
      </c>
      <c r="L19" s="108">
        <f>+'Հավելված N 1'!I18</f>
        <v>7369.3000000000011</v>
      </c>
    </row>
    <row r="20" spans="1:21" s="124" customFormat="1" ht="35.65" customHeight="1">
      <c r="A20" s="289"/>
      <c r="B20" s="287"/>
      <c r="C20" s="287"/>
      <c r="D20" s="298"/>
      <c r="E20" s="287"/>
      <c r="F20" s="285" t="s">
        <v>157</v>
      </c>
      <c r="G20" s="285"/>
      <c r="H20" s="285"/>
      <c r="I20" s="285"/>
      <c r="J20" s="285"/>
      <c r="K20" s="285"/>
      <c r="L20" s="286"/>
    </row>
    <row r="21" spans="1:21" s="124" customFormat="1" ht="17.850000000000001" customHeight="1">
      <c r="A21" s="289"/>
      <c r="B21" s="287"/>
      <c r="C21" s="287"/>
      <c r="D21" s="298"/>
      <c r="E21" s="287"/>
      <c r="F21" s="287"/>
      <c r="G21" s="285" t="s">
        <v>140</v>
      </c>
      <c r="H21" s="285"/>
      <c r="I21" s="285"/>
      <c r="J21" s="285"/>
      <c r="K21" s="285"/>
      <c r="L21" s="286"/>
    </row>
    <row r="22" spans="1:21" s="124" customFormat="1" ht="17.850000000000001" customHeight="1">
      <c r="A22" s="289"/>
      <c r="B22" s="287"/>
      <c r="C22" s="287"/>
      <c r="D22" s="298"/>
      <c r="E22" s="287"/>
      <c r="F22" s="287"/>
      <c r="G22" s="287"/>
      <c r="H22" s="285" t="s">
        <v>141</v>
      </c>
      <c r="I22" s="285"/>
      <c r="J22" s="285"/>
      <c r="K22" s="285"/>
      <c r="L22" s="286"/>
    </row>
    <row r="23" spans="1:21" ht="34.5">
      <c r="A23" s="289"/>
      <c r="B23" s="287"/>
      <c r="C23" s="287"/>
      <c r="D23" s="298"/>
      <c r="E23" s="287"/>
      <c r="F23" s="287"/>
      <c r="G23" s="287"/>
      <c r="H23" s="218"/>
      <c r="I23" s="227" t="s">
        <v>158</v>
      </c>
      <c r="J23" s="197"/>
      <c r="K23" s="123" t="s">
        <v>132</v>
      </c>
      <c r="L23" s="123">
        <v>2</v>
      </c>
    </row>
    <row r="25" spans="1:21" s="119" customFormat="1" ht="30" customHeight="1">
      <c r="A25" s="288" t="s">
        <v>103</v>
      </c>
      <c r="B25" s="288"/>
      <c r="C25" s="288"/>
      <c r="D25" s="288"/>
      <c r="E25" s="288"/>
      <c r="F25" s="288"/>
      <c r="G25" s="288"/>
      <c r="H25" s="288"/>
      <c r="I25" s="288"/>
      <c r="J25" s="118">
        <f>+J26+J40+J46</f>
        <v>0</v>
      </c>
      <c r="K25" s="118">
        <f>+K26+K40+K46</f>
        <v>0</v>
      </c>
      <c r="L25" s="118">
        <f>+L26+L40+L46</f>
        <v>0</v>
      </c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289"/>
      <c r="B26" s="120">
        <v>1139</v>
      </c>
      <c r="C26" s="290" t="s">
        <v>134</v>
      </c>
      <c r="D26" s="290"/>
      <c r="E26" s="290"/>
      <c r="F26" s="290"/>
      <c r="G26" s="290"/>
      <c r="H26" s="290"/>
      <c r="I26" s="290"/>
      <c r="J26" s="126">
        <f>+J27+J31</f>
        <v>0</v>
      </c>
      <c r="K26" s="126">
        <f>+K27+K31</f>
        <v>0</v>
      </c>
      <c r="L26" s="126">
        <f>+L27+L31</f>
        <v>0</v>
      </c>
    </row>
    <row r="27" spans="1:21" s="122" customFormat="1" ht="33" customHeight="1">
      <c r="A27" s="289"/>
      <c r="B27" s="282"/>
      <c r="C27" s="289"/>
      <c r="D27" s="120" t="s">
        <v>135</v>
      </c>
      <c r="E27" s="283" t="s">
        <v>104</v>
      </c>
      <c r="F27" s="283"/>
      <c r="G27" s="283"/>
      <c r="H27" s="283"/>
      <c r="I27" s="283"/>
      <c r="J27" s="121">
        <f>+'Հավելված N 1'!G22</f>
        <v>0</v>
      </c>
      <c r="K27" s="121">
        <f>+'Հավելված N 1'!H22</f>
        <v>7369.3000000000011</v>
      </c>
      <c r="L27" s="121">
        <f>+'Հավելված N 1'!I22</f>
        <v>7369.3000000000011</v>
      </c>
    </row>
    <row r="28" spans="1:21" ht="33.4" customHeight="1">
      <c r="A28" s="289"/>
      <c r="B28" s="282"/>
      <c r="C28" s="289"/>
      <c r="D28" s="282"/>
      <c r="E28" s="282"/>
      <c r="F28" s="283" t="s">
        <v>136</v>
      </c>
      <c r="G28" s="283"/>
      <c r="H28" s="283"/>
      <c r="I28" s="283"/>
      <c r="J28" s="283"/>
      <c r="K28" s="283"/>
      <c r="L28" s="283"/>
    </row>
    <row r="29" spans="1:21" ht="33.4" customHeight="1">
      <c r="A29" s="289"/>
      <c r="B29" s="282"/>
      <c r="C29" s="289"/>
      <c r="D29" s="282"/>
      <c r="E29" s="282"/>
      <c r="F29" s="282"/>
      <c r="G29" s="283" t="s">
        <v>133</v>
      </c>
      <c r="H29" s="283"/>
      <c r="I29" s="283"/>
      <c r="J29" s="283"/>
      <c r="K29" s="283"/>
      <c r="L29" s="283"/>
    </row>
    <row r="30" spans="1:21" ht="33.4" customHeight="1">
      <c r="A30" s="289"/>
      <c r="B30" s="282"/>
      <c r="C30" s="289"/>
      <c r="D30" s="282"/>
      <c r="E30" s="282"/>
      <c r="F30" s="282"/>
      <c r="G30" s="120"/>
      <c r="H30" s="283" t="s">
        <v>137</v>
      </c>
      <c r="I30" s="283"/>
      <c r="J30" s="283"/>
      <c r="K30" s="283"/>
      <c r="L30" s="283"/>
    </row>
    <row r="31" spans="1:21" s="122" customFormat="1" ht="33" customHeight="1">
      <c r="A31" s="289"/>
      <c r="B31" s="282"/>
      <c r="C31" s="289"/>
      <c r="D31" s="120" t="s">
        <v>135</v>
      </c>
      <c r="E31" s="283" t="s">
        <v>104</v>
      </c>
      <c r="F31" s="283"/>
      <c r="G31" s="283"/>
      <c r="H31" s="283"/>
      <c r="I31" s="283"/>
      <c r="J31" s="121">
        <f>+'Հավելված N 1'!G23</f>
        <v>0</v>
      </c>
      <c r="K31" s="121">
        <f>+'Հավելված N 1'!H23</f>
        <v>-7369.3000000000011</v>
      </c>
      <c r="L31" s="121">
        <f>+'Հավելված N 1'!I23</f>
        <v>-7369.3000000000011</v>
      </c>
    </row>
    <row r="32" spans="1:21" ht="33.4" customHeight="1">
      <c r="A32" s="289"/>
      <c r="B32" s="282"/>
      <c r="C32" s="289"/>
      <c r="D32" s="282"/>
      <c r="E32" s="282"/>
      <c r="F32" s="283" t="s">
        <v>136</v>
      </c>
      <c r="G32" s="283"/>
      <c r="H32" s="283"/>
      <c r="I32" s="283"/>
      <c r="J32" s="283"/>
      <c r="K32" s="283"/>
      <c r="L32" s="283"/>
    </row>
    <row r="33" spans="1:12" ht="33.4" customHeight="1">
      <c r="A33" s="289"/>
      <c r="B33" s="282"/>
      <c r="C33" s="289"/>
      <c r="D33" s="282"/>
      <c r="E33" s="282"/>
      <c r="F33" s="282"/>
      <c r="G33" s="283" t="s">
        <v>133</v>
      </c>
      <c r="H33" s="283"/>
      <c r="I33" s="283"/>
      <c r="J33" s="283"/>
      <c r="K33" s="283"/>
      <c r="L33" s="283"/>
    </row>
    <row r="34" spans="1:12" ht="33.4" customHeight="1">
      <c r="A34" s="289"/>
      <c r="B34" s="282"/>
      <c r="C34" s="289"/>
      <c r="D34" s="282"/>
      <c r="E34" s="282"/>
      <c r="F34" s="282"/>
      <c r="G34" s="120"/>
      <c r="H34" s="283" t="s">
        <v>137</v>
      </c>
      <c r="I34" s="283"/>
      <c r="J34" s="283"/>
      <c r="K34" s="283"/>
      <c r="L34" s="283"/>
    </row>
  </sheetData>
  <mergeCells count="53">
    <mergeCell ref="C14:I14"/>
    <mergeCell ref="C15:C23"/>
    <mergeCell ref="E15:I15"/>
    <mergeCell ref="H22:L22"/>
    <mergeCell ref="G21:L21"/>
    <mergeCell ref="D16:D18"/>
    <mergeCell ref="E16:E18"/>
    <mergeCell ref="F17:F18"/>
    <mergeCell ref="F16:L16"/>
    <mergeCell ref="G17:L17"/>
    <mergeCell ref="H18:L18"/>
    <mergeCell ref="G1:H1"/>
    <mergeCell ref="J1:L1"/>
    <mergeCell ref="J2:L2"/>
    <mergeCell ref="G3:H3"/>
    <mergeCell ref="J3:L3"/>
    <mergeCell ref="D32:D34"/>
    <mergeCell ref="E32:E34"/>
    <mergeCell ref="F32:L32"/>
    <mergeCell ref="A6:L6"/>
    <mergeCell ref="J9:L9"/>
    <mergeCell ref="A11:I11"/>
    <mergeCell ref="A12:I12"/>
    <mergeCell ref="A13:I13"/>
    <mergeCell ref="A9:A10"/>
    <mergeCell ref="B9:C9"/>
    <mergeCell ref="D9:G9"/>
    <mergeCell ref="H9:H10"/>
    <mergeCell ref="I9:I10"/>
    <mergeCell ref="D20:D23"/>
    <mergeCell ref="A14:A23"/>
    <mergeCell ref="B15:B23"/>
    <mergeCell ref="F28:L28"/>
    <mergeCell ref="F29:F30"/>
    <mergeCell ref="G29:L29"/>
    <mergeCell ref="H30:L30"/>
    <mergeCell ref="E31:I31"/>
    <mergeCell ref="F33:F34"/>
    <mergeCell ref="G33:L33"/>
    <mergeCell ref="H34:L34"/>
    <mergeCell ref="E19:I19"/>
    <mergeCell ref="F20:L20"/>
    <mergeCell ref="G22:G23"/>
    <mergeCell ref="F21:F23"/>
    <mergeCell ref="E20:E23"/>
    <mergeCell ref="A25:I25"/>
    <mergeCell ref="A26:A34"/>
    <mergeCell ref="C26:I26"/>
    <mergeCell ref="B27:B34"/>
    <mergeCell ref="C27:C34"/>
    <mergeCell ref="E27:I27"/>
    <mergeCell ref="D28:D30"/>
    <mergeCell ref="E28:E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4"/>
  <sheetViews>
    <sheetView topLeftCell="A10" zoomScale="70" zoomScaleNormal="70" workbookViewId="0">
      <selection activeCell="R16" sqref="R16"/>
    </sheetView>
  </sheetViews>
  <sheetFormatPr defaultColWidth="8.85546875" defaultRowHeight="17.25"/>
  <cols>
    <col min="1" max="1" width="6.42578125" style="109" bestFit="1" customWidth="1"/>
    <col min="2" max="2" width="9.7109375" style="109" customWidth="1"/>
    <col min="3" max="3" width="13.140625" style="109" customWidth="1"/>
    <col min="4" max="4" width="16.7109375" style="127" customWidth="1"/>
    <col min="5" max="5" width="13.140625" style="109" customWidth="1"/>
    <col min="6" max="6" width="15.42578125" style="109" customWidth="1"/>
    <col min="7" max="7" width="10.42578125" style="109" customWidth="1"/>
    <col min="8" max="8" width="22.5703125" style="109" customWidth="1"/>
    <col min="9" max="9" width="46.28515625" style="109" customWidth="1"/>
    <col min="10" max="12" width="20.7109375" style="109" customWidth="1"/>
    <col min="13" max="16384" width="8.85546875" style="109"/>
  </cols>
  <sheetData>
    <row r="1" spans="1:21" ht="28.5" customHeight="1">
      <c r="D1" s="110"/>
      <c r="E1" s="110"/>
      <c r="F1" s="110"/>
      <c r="G1" s="296"/>
      <c r="H1" s="296"/>
      <c r="J1" s="296" t="s">
        <v>36</v>
      </c>
      <c r="K1" s="296"/>
      <c r="L1" s="296"/>
    </row>
    <row r="2" spans="1:21" ht="17.850000000000001" customHeight="1">
      <c r="D2" s="111"/>
      <c r="E2" s="111"/>
      <c r="F2" s="112"/>
      <c r="H2" s="113"/>
      <c r="I2" s="113"/>
      <c r="J2" s="297" t="s">
        <v>85</v>
      </c>
      <c r="K2" s="297"/>
      <c r="L2" s="297"/>
    </row>
    <row r="3" spans="1:21">
      <c r="D3" s="111"/>
      <c r="E3" s="111"/>
      <c r="F3" s="112"/>
      <c r="G3" s="297"/>
      <c r="H3" s="297"/>
      <c r="J3" s="297" t="s">
        <v>20</v>
      </c>
      <c r="K3" s="297"/>
      <c r="L3" s="297"/>
    </row>
    <row r="4" spans="1:21">
      <c r="D4" s="111"/>
      <c r="E4" s="111"/>
      <c r="F4" s="112"/>
      <c r="G4" s="113"/>
      <c r="H4" s="113"/>
      <c r="I4" s="113"/>
    </row>
    <row r="5" spans="1:21">
      <c r="D5" s="111"/>
      <c r="E5" s="111"/>
      <c r="F5" s="112"/>
      <c r="G5" s="113"/>
      <c r="H5" s="113"/>
      <c r="I5" s="113"/>
    </row>
    <row r="6" spans="1:21" ht="37.15" customHeight="1">
      <c r="A6" s="279" t="s">
        <v>142</v>
      </c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</row>
    <row r="9" spans="1:21" ht="51" customHeight="1">
      <c r="A9" s="229" t="s">
        <v>159</v>
      </c>
      <c r="B9" s="229" t="s">
        <v>118</v>
      </c>
      <c r="C9" s="229"/>
      <c r="D9" s="229" t="s">
        <v>119</v>
      </c>
      <c r="E9" s="229"/>
      <c r="F9" s="229"/>
      <c r="G9" s="229"/>
      <c r="H9" s="229" t="s">
        <v>120</v>
      </c>
      <c r="I9" s="229" t="s">
        <v>121</v>
      </c>
      <c r="J9" s="291" t="s">
        <v>55</v>
      </c>
      <c r="K9" s="292"/>
      <c r="L9" s="293"/>
    </row>
    <row r="10" spans="1:21" ht="51" customHeight="1">
      <c r="A10" s="229"/>
      <c r="B10" s="107" t="s">
        <v>122</v>
      </c>
      <c r="C10" s="107" t="s">
        <v>123</v>
      </c>
      <c r="D10" s="107" t="s">
        <v>124</v>
      </c>
      <c r="E10" s="107" t="s">
        <v>123</v>
      </c>
      <c r="F10" s="107" t="s">
        <v>125</v>
      </c>
      <c r="G10" s="107" t="s">
        <v>126</v>
      </c>
      <c r="H10" s="229"/>
      <c r="I10" s="229"/>
      <c r="J10" s="107" t="s">
        <v>127</v>
      </c>
      <c r="K10" s="107" t="s">
        <v>128</v>
      </c>
      <c r="L10" s="107" t="s">
        <v>129</v>
      </c>
    </row>
    <row r="11" spans="1:21" s="115" customFormat="1" ht="48.6" customHeight="1">
      <c r="A11" s="294" t="s">
        <v>130</v>
      </c>
      <c r="B11" s="294"/>
      <c r="C11" s="294"/>
      <c r="D11" s="294"/>
      <c r="E11" s="294"/>
      <c r="F11" s="294"/>
      <c r="G11" s="294"/>
      <c r="H11" s="294"/>
      <c r="I11" s="294"/>
      <c r="J11" s="114">
        <f>+J13+J25</f>
        <v>0</v>
      </c>
      <c r="K11" s="114">
        <f>+K13+K25</f>
        <v>0</v>
      </c>
      <c r="L11" s="215">
        <f>+L13+L25</f>
        <v>0</v>
      </c>
      <c r="M11" s="198"/>
      <c r="N11" s="198"/>
      <c r="O11" s="198"/>
      <c r="P11" s="198"/>
      <c r="Q11" s="198"/>
      <c r="R11" s="198"/>
      <c r="S11" s="198"/>
      <c r="T11" s="198"/>
      <c r="U11" s="198"/>
    </row>
    <row r="12" spans="1:21" s="117" customFormat="1">
      <c r="A12" s="295" t="s">
        <v>94</v>
      </c>
      <c r="B12" s="295"/>
      <c r="C12" s="295"/>
      <c r="D12" s="295"/>
      <c r="E12" s="295"/>
      <c r="F12" s="295"/>
      <c r="G12" s="295"/>
      <c r="H12" s="295"/>
      <c r="I12" s="295"/>
      <c r="J12" s="116"/>
      <c r="K12" s="116"/>
      <c r="L12" s="216"/>
      <c r="M12" s="199"/>
      <c r="N12" s="199"/>
      <c r="O12" s="199"/>
      <c r="P12" s="199"/>
      <c r="Q12" s="199"/>
      <c r="R12" s="199"/>
      <c r="S12" s="199"/>
      <c r="T12" s="199"/>
      <c r="U12" s="199"/>
    </row>
    <row r="13" spans="1:21" s="119" customFormat="1" ht="30" customHeight="1">
      <c r="A13" s="288" t="s">
        <v>131</v>
      </c>
      <c r="B13" s="288"/>
      <c r="C13" s="288"/>
      <c r="D13" s="288"/>
      <c r="E13" s="288"/>
      <c r="F13" s="288"/>
      <c r="G13" s="288"/>
      <c r="H13" s="288"/>
      <c r="I13" s="288"/>
      <c r="J13" s="118">
        <f>+J14</f>
        <v>0</v>
      </c>
      <c r="K13" s="118">
        <f t="shared" ref="K13:L13" si="0">+K14</f>
        <v>0</v>
      </c>
      <c r="L13" s="118">
        <f t="shared" si="0"/>
        <v>0</v>
      </c>
      <c r="M13" s="9"/>
      <c r="N13" s="9"/>
      <c r="O13" s="9"/>
      <c r="P13" s="9"/>
      <c r="Q13" s="9"/>
      <c r="R13" s="9"/>
      <c r="S13" s="9"/>
      <c r="T13" s="9"/>
      <c r="U13" s="9"/>
    </row>
    <row r="14" spans="1:21" s="124" customFormat="1">
      <c r="A14" s="289"/>
      <c r="B14" s="188">
        <v>1075</v>
      </c>
      <c r="C14" s="284" t="s">
        <v>138</v>
      </c>
      <c r="D14" s="284"/>
      <c r="E14" s="284"/>
      <c r="F14" s="284"/>
      <c r="G14" s="284"/>
      <c r="H14" s="284"/>
      <c r="I14" s="284"/>
      <c r="J14" s="116">
        <f>+J15+J19</f>
        <v>0</v>
      </c>
      <c r="K14" s="116">
        <f t="shared" ref="K14:L14" si="1">+K15+K19</f>
        <v>0</v>
      </c>
      <c r="L14" s="116">
        <f t="shared" si="1"/>
        <v>0</v>
      </c>
    </row>
    <row r="15" spans="1:21" s="125" customFormat="1" ht="33" customHeight="1">
      <c r="A15" s="289"/>
      <c r="B15" s="287"/>
      <c r="C15" s="287"/>
      <c r="D15" s="188" t="s">
        <v>111</v>
      </c>
      <c r="E15" s="284" t="s">
        <v>112</v>
      </c>
      <c r="F15" s="284"/>
      <c r="G15" s="284"/>
      <c r="H15" s="284"/>
      <c r="I15" s="284"/>
      <c r="J15" s="108">
        <f>+'Հավելված N 2'!G28</f>
        <v>0</v>
      </c>
      <c r="K15" s="108">
        <f>+'Հավելված N 2'!H28</f>
        <v>-7369.3</v>
      </c>
      <c r="L15" s="108">
        <f>+'Հավելված N 2'!I28</f>
        <v>-7369.3</v>
      </c>
    </row>
    <row r="16" spans="1:21" s="124" customFormat="1">
      <c r="A16" s="289"/>
      <c r="B16" s="287"/>
      <c r="C16" s="287"/>
      <c r="D16" s="298"/>
      <c r="E16" s="287"/>
      <c r="F16" s="285" t="s">
        <v>139</v>
      </c>
      <c r="G16" s="285"/>
      <c r="H16" s="285"/>
      <c r="I16" s="285"/>
      <c r="J16" s="285"/>
      <c r="K16" s="285"/>
      <c r="L16" s="286"/>
    </row>
    <row r="17" spans="1:21" s="124" customFormat="1" ht="17.850000000000001" customHeight="1">
      <c r="A17" s="289"/>
      <c r="B17" s="287"/>
      <c r="C17" s="287"/>
      <c r="D17" s="298"/>
      <c r="E17" s="287"/>
      <c r="F17" s="287"/>
      <c r="G17" s="285" t="s">
        <v>140</v>
      </c>
      <c r="H17" s="285"/>
      <c r="I17" s="285"/>
      <c r="J17" s="285"/>
      <c r="K17" s="285"/>
      <c r="L17" s="286"/>
    </row>
    <row r="18" spans="1:21" s="124" customFormat="1">
      <c r="A18" s="289"/>
      <c r="B18" s="287"/>
      <c r="C18" s="287"/>
      <c r="D18" s="298"/>
      <c r="E18" s="287"/>
      <c r="F18" s="287"/>
      <c r="G18" s="64"/>
      <c r="H18" s="285" t="s">
        <v>141</v>
      </c>
      <c r="I18" s="285"/>
      <c r="J18" s="285"/>
      <c r="K18" s="285"/>
      <c r="L18" s="286"/>
    </row>
    <row r="19" spans="1:21" s="125" customFormat="1" ht="33" customHeight="1">
      <c r="A19" s="289"/>
      <c r="B19" s="287"/>
      <c r="C19" s="287"/>
      <c r="D19" s="188" t="s">
        <v>154</v>
      </c>
      <c r="E19" s="284" t="s">
        <v>155</v>
      </c>
      <c r="F19" s="284"/>
      <c r="G19" s="284"/>
      <c r="H19" s="284"/>
      <c r="I19" s="284"/>
      <c r="J19" s="108">
        <f>+'Հավելված N 2'!G37</f>
        <v>0</v>
      </c>
      <c r="K19" s="108">
        <f>+'Հավելված N 2'!H37</f>
        <v>7369.3000000000011</v>
      </c>
      <c r="L19" s="108">
        <f>+'Հավելված N 2'!I37</f>
        <v>7369.3000000000011</v>
      </c>
    </row>
    <row r="20" spans="1:21" s="124" customFormat="1" ht="35.65" customHeight="1">
      <c r="A20" s="289"/>
      <c r="B20" s="287"/>
      <c r="C20" s="287"/>
      <c r="D20" s="298"/>
      <c r="E20" s="287"/>
      <c r="F20" s="285" t="s">
        <v>157</v>
      </c>
      <c r="G20" s="285"/>
      <c r="H20" s="285"/>
      <c r="I20" s="285"/>
      <c r="J20" s="285"/>
      <c r="K20" s="285"/>
      <c r="L20" s="286"/>
    </row>
    <row r="21" spans="1:21" s="124" customFormat="1" ht="17.850000000000001" customHeight="1">
      <c r="A21" s="289"/>
      <c r="B21" s="287"/>
      <c r="C21" s="287"/>
      <c r="D21" s="298"/>
      <c r="E21" s="287"/>
      <c r="F21" s="287"/>
      <c r="G21" s="285" t="s">
        <v>140</v>
      </c>
      <c r="H21" s="285"/>
      <c r="I21" s="285"/>
      <c r="J21" s="285"/>
      <c r="K21" s="285"/>
      <c r="L21" s="286"/>
    </row>
    <row r="22" spans="1:21" s="124" customFormat="1" ht="17.850000000000001" customHeight="1">
      <c r="A22" s="289"/>
      <c r="B22" s="287"/>
      <c r="C22" s="287"/>
      <c r="D22" s="298"/>
      <c r="E22" s="287"/>
      <c r="F22" s="287"/>
      <c r="G22" s="287"/>
      <c r="H22" s="285" t="s">
        <v>141</v>
      </c>
      <c r="I22" s="285"/>
      <c r="J22" s="285"/>
      <c r="K22" s="285"/>
      <c r="L22" s="286"/>
    </row>
    <row r="23" spans="1:21" ht="34.5">
      <c r="A23" s="289"/>
      <c r="B23" s="287"/>
      <c r="C23" s="287"/>
      <c r="D23" s="298"/>
      <c r="E23" s="287"/>
      <c r="F23" s="287"/>
      <c r="G23" s="287"/>
      <c r="H23" s="218"/>
      <c r="I23" s="227" t="s">
        <v>158</v>
      </c>
      <c r="J23" s="197"/>
      <c r="K23" s="123" t="s">
        <v>132</v>
      </c>
      <c r="L23" s="123">
        <v>2</v>
      </c>
    </row>
    <row r="25" spans="1:21" s="119" customFormat="1" ht="30" customHeight="1">
      <c r="A25" s="288" t="s">
        <v>103</v>
      </c>
      <c r="B25" s="288"/>
      <c r="C25" s="288"/>
      <c r="D25" s="288"/>
      <c r="E25" s="288"/>
      <c r="F25" s="288"/>
      <c r="G25" s="288"/>
      <c r="H25" s="288"/>
      <c r="I25" s="288"/>
      <c r="J25" s="118">
        <f>+J26+J40+J46</f>
        <v>0</v>
      </c>
      <c r="K25" s="118">
        <f>+K26+K40+K46</f>
        <v>0</v>
      </c>
      <c r="L25" s="118">
        <f>+L26+L40+L46</f>
        <v>0</v>
      </c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289"/>
      <c r="B26" s="120">
        <v>1139</v>
      </c>
      <c r="C26" s="290" t="s">
        <v>134</v>
      </c>
      <c r="D26" s="290"/>
      <c r="E26" s="290"/>
      <c r="F26" s="290"/>
      <c r="G26" s="290"/>
      <c r="H26" s="290"/>
      <c r="I26" s="290"/>
      <c r="J26" s="126">
        <f>+J27+J31</f>
        <v>0</v>
      </c>
      <c r="K26" s="126">
        <f>+K27+K31</f>
        <v>0</v>
      </c>
      <c r="L26" s="126">
        <f>+L27+L31</f>
        <v>0</v>
      </c>
    </row>
    <row r="27" spans="1:21" s="122" customFormat="1" ht="33" customHeight="1">
      <c r="A27" s="289"/>
      <c r="B27" s="282"/>
      <c r="C27" s="289"/>
      <c r="D27" s="120" t="s">
        <v>135</v>
      </c>
      <c r="E27" s="283" t="s">
        <v>104</v>
      </c>
      <c r="F27" s="283"/>
      <c r="G27" s="283"/>
      <c r="H27" s="283"/>
      <c r="I27" s="283"/>
      <c r="J27" s="121">
        <f>+'Հավելված N 2'!G58</f>
        <v>0</v>
      </c>
      <c r="K27" s="121">
        <f>+'Հավելված N 2'!H58</f>
        <v>7369.3000000000011</v>
      </c>
      <c r="L27" s="121">
        <f>+'Հավելված N 2'!I58</f>
        <v>7369.3000000000011</v>
      </c>
    </row>
    <row r="28" spans="1:21" ht="33.4" customHeight="1">
      <c r="A28" s="289"/>
      <c r="B28" s="282"/>
      <c r="C28" s="289"/>
      <c r="D28" s="282"/>
      <c r="E28" s="282"/>
      <c r="F28" s="283" t="s">
        <v>136</v>
      </c>
      <c r="G28" s="283"/>
      <c r="H28" s="283"/>
      <c r="I28" s="283"/>
      <c r="J28" s="283"/>
      <c r="K28" s="283"/>
      <c r="L28" s="283"/>
    </row>
    <row r="29" spans="1:21" ht="33.4" customHeight="1">
      <c r="A29" s="289"/>
      <c r="B29" s="282"/>
      <c r="C29" s="289"/>
      <c r="D29" s="282"/>
      <c r="E29" s="282"/>
      <c r="F29" s="282"/>
      <c r="G29" s="283" t="s">
        <v>133</v>
      </c>
      <c r="H29" s="283"/>
      <c r="I29" s="283"/>
      <c r="J29" s="283"/>
      <c r="K29" s="283"/>
      <c r="L29" s="283"/>
    </row>
    <row r="30" spans="1:21" ht="33.4" customHeight="1">
      <c r="A30" s="289"/>
      <c r="B30" s="282"/>
      <c r="C30" s="289"/>
      <c r="D30" s="282"/>
      <c r="E30" s="282"/>
      <c r="F30" s="282"/>
      <c r="G30" s="120"/>
      <c r="H30" s="283" t="s">
        <v>137</v>
      </c>
      <c r="I30" s="283"/>
      <c r="J30" s="283"/>
      <c r="K30" s="283"/>
      <c r="L30" s="283"/>
    </row>
    <row r="31" spans="1:21" s="122" customFormat="1" ht="33" customHeight="1">
      <c r="A31" s="289"/>
      <c r="B31" s="282"/>
      <c r="C31" s="289"/>
      <c r="D31" s="120" t="s">
        <v>135</v>
      </c>
      <c r="E31" s="283" t="s">
        <v>104</v>
      </c>
      <c r="F31" s="283"/>
      <c r="G31" s="283"/>
      <c r="H31" s="283"/>
      <c r="I31" s="283"/>
      <c r="J31" s="121">
        <f>+'Հավելված N 2'!G66</f>
        <v>0</v>
      </c>
      <c r="K31" s="121">
        <f>+'Հավելված N 2'!H66</f>
        <v>-7369.3000000000011</v>
      </c>
      <c r="L31" s="121">
        <f>+'Հավելված N 2'!I66</f>
        <v>-7369.3000000000011</v>
      </c>
    </row>
    <row r="32" spans="1:21" ht="33.4" customHeight="1">
      <c r="A32" s="289"/>
      <c r="B32" s="282"/>
      <c r="C32" s="289"/>
      <c r="D32" s="282"/>
      <c r="E32" s="282"/>
      <c r="F32" s="283" t="s">
        <v>136</v>
      </c>
      <c r="G32" s="283"/>
      <c r="H32" s="283"/>
      <c r="I32" s="283"/>
      <c r="J32" s="283"/>
      <c r="K32" s="283"/>
      <c r="L32" s="283"/>
    </row>
    <row r="33" spans="1:12" ht="33.4" customHeight="1">
      <c r="A33" s="289"/>
      <c r="B33" s="282"/>
      <c r="C33" s="289"/>
      <c r="D33" s="282"/>
      <c r="E33" s="282"/>
      <c r="F33" s="282"/>
      <c r="G33" s="283" t="s">
        <v>133</v>
      </c>
      <c r="H33" s="283"/>
      <c r="I33" s="283"/>
      <c r="J33" s="283"/>
      <c r="K33" s="283"/>
      <c r="L33" s="283"/>
    </row>
    <row r="34" spans="1:12" ht="33.4" customHeight="1">
      <c r="A34" s="289"/>
      <c r="B34" s="282"/>
      <c r="C34" s="289"/>
      <c r="D34" s="282"/>
      <c r="E34" s="282"/>
      <c r="F34" s="282"/>
      <c r="G34" s="120"/>
      <c r="H34" s="283" t="s">
        <v>137</v>
      </c>
      <c r="I34" s="283"/>
      <c r="J34" s="283"/>
      <c r="K34" s="283"/>
      <c r="L34" s="283"/>
    </row>
  </sheetData>
  <mergeCells count="53">
    <mergeCell ref="F32:L32"/>
    <mergeCell ref="F33:F34"/>
    <mergeCell ref="G33:L33"/>
    <mergeCell ref="H34:L34"/>
    <mergeCell ref="F28:L28"/>
    <mergeCell ref="F29:F30"/>
    <mergeCell ref="G29:L29"/>
    <mergeCell ref="H30:L30"/>
    <mergeCell ref="E31:I31"/>
    <mergeCell ref="H22:L22"/>
    <mergeCell ref="A25:I25"/>
    <mergeCell ref="A26:A34"/>
    <mergeCell ref="C26:I26"/>
    <mergeCell ref="B27:B34"/>
    <mergeCell ref="C27:C34"/>
    <mergeCell ref="E27:I27"/>
    <mergeCell ref="D28:D30"/>
    <mergeCell ref="E28:E30"/>
    <mergeCell ref="D20:D23"/>
    <mergeCell ref="E20:E23"/>
    <mergeCell ref="F20:L20"/>
    <mergeCell ref="F21:F23"/>
    <mergeCell ref="G21:L21"/>
    <mergeCell ref="D32:D34"/>
    <mergeCell ref="E32:E34"/>
    <mergeCell ref="A11:I11"/>
    <mergeCell ref="A12:I12"/>
    <mergeCell ref="A13:I13"/>
    <mergeCell ref="A14:A23"/>
    <mergeCell ref="C14:I14"/>
    <mergeCell ref="B15:B23"/>
    <mergeCell ref="C15:C23"/>
    <mergeCell ref="E15:I15"/>
    <mergeCell ref="D16:D18"/>
    <mergeCell ref="E16:E18"/>
    <mergeCell ref="F16:L16"/>
    <mergeCell ref="F17:F18"/>
    <mergeCell ref="G17:L17"/>
    <mergeCell ref="H18:L18"/>
    <mergeCell ref="E19:I19"/>
    <mergeCell ref="G22:G23"/>
    <mergeCell ref="J9:L9"/>
    <mergeCell ref="G1:H1"/>
    <mergeCell ref="J1:L1"/>
    <mergeCell ref="J2:L2"/>
    <mergeCell ref="G3:H3"/>
    <mergeCell ref="J3:L3"/>
    <mergeCell ref="A6:L6"/>
    <mergeCell ref="A9:A10"/>
    <mergeCell ref="B9:C9"/>
    <mergeCell ref="D9:G9"/>
    <mergeCell ref="H9:H10"/>
    <mergeCell ref="I9:I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26"/>
  <sheetViews>
    <sheetView tabSelected="1" topLeftCell="A4" zoomScale="85" zoomScaleNormal="85" workbookViewId="0">
      <selection activeCell="H10" sqref="H10:I10"/>
    </sheetView>
  </sheetViews>
  <sheetFormatPr defaultColWidth="9.140625" defaultRowHeight="17.25"/>
  <cols>
    <col min="1" max="4" width="18.140625" style="68" customWidth="1"/>
    <col min="5" max="6" width="14.42578125" style="70" customWidth="1"/>
    <col min="7" max="7" width="17.7109375" style="71" customWidth="1"/>
    <col min="8" max="8" width="14.42578125" style="71" customWidth="1"/>
    <col min="9" max="9" width="30.140625" style="70" customWidth="1"/>
    <col min="10" max="10" width="18" style="68" customWidth="1"/>
    <col min="11" max="11" width="37.140625" style="68" customWidth="1"/>
    <col min="12" max="12" width="20.140625" style="68" customWidth="1"/>
    <col min="13" max="13" width="14" style="68" bestFit="1" customWidth="1"/>
    <col min="14" max="16384" width="9.140625" style="68"/>
  </cols>
  <sheetData>
    <row r="1" spans="1:10" s="26" customFormat="1" ht="33.4" customHeight="1">
      <c r="A1" s="93"/>
      <c r="B1" s="93"/>
      <c r="C1" s="93"/>
      <c r="D1" s="93"/>
      <c r="E1" s="94"/>
      <c r="F1" s="94"/>
      <c r="G1" s="95"/>
      <c r="H1" s="306" t="s">
        <v>160</v>
      </c>
      <c r="I1" s="306"/>
    </row>
    <row r="2" spans="1:10" s="26" customFormat="1">
      <c r="A2" s="93"/>
      <c r="B2" s="93"/>
      <c r="C2" s="93"/>
      <c r="D2" s="93"/>
      <c r="E2" s="94"/>
      <c r="F2" s="94"/>
      <c r="G2" s="95"/>
      <c r="H2" s="307" t="s">
        <v>80</v>
      </c>
      <c r="I2" s="307"/>
    </row>
    <row r="3" spans="1:10" s="26" customFormat="1">
      <c r="A3" s="93"/>
      <c r="B3" s="93"/>
      <c r="C3" s="93"/>
      <c r="D3" s="93"/>
      <c r="E3" s="94"/>
      <c r="F3" s="94"/>
      <c r="G3" s="95"/>
      <c r="H3" s="307" t="s">
        <v>0</v>
      </c>
      <c r="I3" s="307"/>
    </row>
    <row r="4" spans="1:10" s="26" customFormat="1">
      <c r="A4" s="93"/>
      <c r="B4" s="93"/>
      <c r="C4" s="93"/>
      <c r="D4" s="93"/>
      <c r="E4" s="94"/>
      <c r="F4" s="94"/>
      <c r="G4" s="95"/>
      <c r="H4" s="95"/>
      <c r="I4" s="96"/>
    </row>
    <row r="5" spans="1:10" s="26" customFormat="1">
      <c r="A5" s="93"/>
      <c r="B5" s="93"/>
      <c r="C5" s="93"/>
      <c r="D5" s="93"/>
      <c r="E5" s="94"/>
      <c r="F5" s="94"/>
      <c r="G5" s="95"/>
      <c r="H5" s="95"/>
      <c r="I5" s="96"/>
    </row>
    <row r="6" spans="1:10" s="26" customFormat="1" ht="32.25" customHeight="1">
      <c r="A6" s="308" t="s">
        <v>162</v>
      </c>
      <c r="B6" s="308"/>
      <c r="C6" s="308"/>
      <c r="D6" s="308"/>
      <c r="E6" s="308"/>
      <c r="F6" s="308"/>
      <c r="G6" s="308"/>
      <c r="H6" s="308"/>
      <c r="I6" s="308"/>
    </row>
    <row r="7" spans="1:10" s="26" customFormat="1" ht="21" customHeight="1">
      <c r="A7" s="308"/>
      <c r="B7" s="308"/>
      <c r="C7" s="308"/>
      <c r="D7" s="308"/>
      <c r="E7" s="308"/>
      <c r="F7" s="308"/>
      <c r="G7" s="308"/>
      <c r="H7" s="308"/>
      <c r="I7" s="308"/>
    </row>
    <row r="8" spans="1:10" s="26" customFormat="1" ht="21" customHeight="1">
      <c r="A8" s="97"/>
      <c r="B8" s="97"/>
      <c r="C8" s="97"/>
      <c r="D8" s="97"/>
      <c r="E8" s="97"/>
      <c r="F8" s="97"/>
      <c r="G8" s="97"/>
      <c r="H8" s="97"/>
      <c r="I8" s="97"/>
    </row>
    <row r="9" spans="1:10" s="26" customFormat="1" ht="21" customHeight="1">
      <c r="A9" s="97"/>
      <c r="B9" s="97"/>
      <c r="C9" s="97"/>
      <c r="D9" s="97"/>
      <c r="E9" s="97"/>
      <c r="F9" s="97"/>
      <c r="G9" s="97"/>
      <c r="H9" s="97"/>
      <c r="I9" s="97"/>
    </row>
    <row r="10" spans="1:10" s="26" customFormat="1" ht="73.7" customHeight="1">
      <c r="A10" s="309" t="s">
        <v>28</v>
      </c>
      <c r="B10" s="309" t="s">
        <v>29</v>
      </c>
      <c r="C10" s="309"/>
      <c r="D10" s="309"/>
      <c r="E10" s="309" t="s">
        <v>30</v>
      </c>
      <c r="F10" s="309" t="s">
        <v>31</v>
      </c>
      <c r="G10" s="309" t="s">
        <v>32</v>
      </c>
      <c r="H10" s="310" t="s">
        <v>73</v>
      </c>
      <c r="I10" s="310"/>
    </row>
    <row r="11" spans="1:10" s="26" customFormat="1" ht="29.25" customHeight="1">
      <c r="A11" s="309"/>
      <c r="B11" s="309"/>
      <c r="C11" s="309"/>
      <c r="D11" s="309"/>
      <c r="E11" s="309"/>
      <c r="F11" s="309"/>
      <c r="G11" s="309"/>
      <c r="H11" s="98" t="s">
        <v>33</v>
      </c>
      <c r="I11" s="99" t="s">
        <v>34</v>
      </c>
    </row>
    <row r="12" spans="1:10" s="26" customFormat="1">
      <c r="A12" s="100">
        <v>1</v>
      </c>
      <c r="B12" s="302">
        <v>2</v>
      </c>
      <c r="C12" s="303"/>
      <c r="D12" s="304"/>
      <c r="E12" s="98">
        <v>3</v>
      </c>
      <c r="F12" s="98">
        <v>4</v>
      </c>
      <c r="G12" s="98">
        <v>5</v>
      </c>
      <c r="H12" s="98">
        <v>6</v>
      </c>
      <c r="I12" s="98">
        <v>7</v>
      </c>
      <c r="J12" s="101"/>
    </row>
    <row r="13" spans="1:10" s="26" customFormat="1" ht="44.85" customHeight="1">
      <c r="A13" s="305" t="s">
        <v>12</v>
      </c>
      <c r="B13" s="305"/>
      <c r="C13" s="305"/>
      <c r="D13" s="305"/>
      <c r="E13" s="305"/>
      <c r="F13" s="305"/>
      <c r="G13" s="305"/>
      <c r="H13" s="305"/>
      <c r="I13" s="223">
        <f>+I14</f>
        <v>0</v>
      </c>
      <c r="J13" s="102"/>
    </row>
    <row r="14" spans="1:10" s="43" customFormat="1" ht="38.1" customHeight="1">
      <c r="A14" s="138" t="s">
        <v>35</v>
      </c>
      <c r="B14" s="138" t="s">
        <v>61</v>
      </c>
      <c r="C14" s="138" t="s">
        <v>62</v>
      </c>
      <c r="D14" s="299" t="s">
        <v>63</v>
      </c>
      <c r="E14" s="300"/>
      <c r="F14" s="300"/>
      <c r="G14" s="300"/>
      <c r="H14" s="301"/>
      <c r="I14" s="139">
        <f>+I15+I21</f>
        <v>0</v>
      </c>
      <c r="J14" s="140"/>
    </row>
    <row r="15" spans="1:10" s="26" customFormat="1" ht="33.75" customHeight="1">
      <c r="A15" s="141" t="s">
        <v>64</v>
      </c>
      <c r="B15" s="313" t="s">
        <v>59</v>
      </c>
      <c r="C15" s="314"/>
      <c r="D15" s="314"/>
      <c r="E15" s="314"/>
      <c r="F15" s="314"/>
      <c r="G15" s="314"/>
      <c r="H15" s="315"/>
      <c r="I15" s="142">
        <f>+I16+I18</f>
        <v>-7369.3</v>
      </c>
    </row>
    <row r="16" spans="1:10" s="45" customFormat="1" ht="21" customHeight="1">
      <c r="A16" s="56"/>
      <c r="B16" s="233" t="s">
        <v>50</v>
      </c>
      <c r="C16" s="234"/>
      <c r="D16" s="312"/>
      <c r="E16" s="82"/>
      <c r="F16" s="82"/>
      <c r="G16" s="82"/>
      <c r="H16" s="88"/>
      <c r="I16" s="83">
        <f>+I17</f>
        <v>-7159.2</v>
      </c>
    </row>
    <row r="17" spans="1:23" s="27" customFormat="1">
      <c r="A17" s="65" t="s">
        <v>149</v>
      </c>
      <c r="B17" s="316" t="s">
        <v>82</v>
      </c>
      <c r="C17" s="316"/>
      <c r="D17" s="316"/>
      <c r="E17" s="46" t="s">
        <v>83</v>
      </c>
      <c r="F17" s="46" t="s">
        <v>75</v>
      </c>
      <c r="G17" s="44"/>
      <c r="H17" s="35"/>
      <c r="I17" s="36">
        <v>-7159.2</v>
      </c>
      <c r="J17" s="144"/>
    </row>
    <row r="18" spans="1:23" s="45" customFormat="1" ht="21" customHeight="1">
      <c r="A18" s="56"/>
      <c r="B18" s="233" t="s">
        <v>52</v>
      </c>
      <c r="C18" s="234"/>
      <c r="D18" s="312"/>
      <c r="E18" s="82" t="s">
        <v>76</v>
      </c>
      <c r="F18" s="82" t="s">
        <v>76</v>
      </c>
      <c r="G18" s="82" t="s">
        <v>76</v>
      </c>
      <c r="H18" s="88"/>
      <c r="I18" s="83">
        <f>SUM(I19:I20)</f>
        <v>-210.1</v>
      </c>
    </row>
    <row r="19" spans="1:23" s="86" customFormat="1">
      <c r="A19" s="217" t="s">
        <v>150</v>
      </c>
      <c r="B19" s="230" t="s">
        <v>65</v>
      </c>
      <c r="C19" s="230"/>
      <c r="D19" s="230"/>
      <c r="E19" s="84" t="s">
        <v>53</v>
      </c>
      <c r="F19" s="84" t="s">
        <v>51</v>
      </c>
      <c r="G19" s="85"/>
      <c r="H19" s="87"/>
      <c r="I19" s="36">
        <v>-143.1</v>
      </c>
      <c r="J19" s="220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3" s="45" customFormat="1">
      <c r="A20" s="56" t="s">
        <v>151</v>
      </c>
      <c r="B20" s="311" t="s">
        <v>66</v>
      </c>
      <c r="C20" s="311"/>
      <c r="D20" s="311"/>
      <c r="E20" s="46" t="s">
        <v>54</v>
      </c>
      <c r="F20" s="46" t="s">
        <v>51</v>
      </c>
      <c r="G20" s="73"/>
      <c r="H20" s="87"/>
      <c r="I20" s="36">
        <v>-67</v>
      </c>
      <c r="J20" s="220"/>
    </row>
    <row r="21" spans="1:23" s="26" customFormat="1" ht="30.75" customHeight="1">
      <c r="A21" s="141" t="s">
        <v>147</v>
      </c>
      <c r="B21" s="313" t="s">
        <v>145</v>
      </c>
      <c r="C21" s="314"/>
      <c r="D21" s="314"/>
      <c r="E21" s="314"/>
      <c r="F21" s="314"/>
      <c r="G21" s="314"/>
      <c r="H21" s="315"/>
      <c r="I21" s="142">
        <f>+I22+I24</f>
        <v>7369.3</v>
      </c>
      <c r="J21" s="221"/>
    </row>
    <row r="22" spans="1:23" s="45" customFormat="1" ht="21" customHeight="1">
      <c r="A22" s="56"/>
      <c r="B22" s="233" t="s">
        <v>50</v>
      </c>
      <c r="C22" s="234"/>
      <c r="D22" s="312"/>
      <c r="E22" s="82"/>
      <c r="F22" s="82"/>
      <c r="G22" s="82"/>
      <c r="H22" s="88"/>
      <c r="I22" s="83">
        <f>+I23</f>
        <v>6952.1</v>
      </c>
    </row>
    <row r="23" spans="1:23" s="86" customFormat="1">
      <c r="A23" s="217">
        <v>45261168</v>
      </c>
      <c r="B23" s="230" t="s">
        <v>148</v>
      </c>
      <c r="C23" s="230"/>
      <c r="D23" s="230"/>
      <c r="E23" s="84" t="s">
        <v>53</v>
      </c>
      <c r="F23" s="84" t="s">
        <v>75</v>
      </c>
      <c r="G23" s="85">
        <v>6952018</v>
      </c>
      <c r="H23" s="87">
        <v>1</v>
      </c>
      <c r="I23" s="36">
        <f>+ROUNDUP(H23*G23/1000,1)</f>
        <v>6952.1</v>
      </c>
      <c r="J23" s="220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</row>
    <row r="24" spans="1:23" s="45" customFormat="1" ht="21" customHeight="1">
      <c r="A24" s="56"/>
      <c r="B24" s="233" t="s">
        <v>52</v>
      </c>
      <c r="C24" s="234"/>
      <c r="D24" s="312"/>
      <c r="E24" s="82" t="s">
        <v>76</v>
      </c>
      <c r="F24" s="82" t="s">
        <v>76</v>
      </c>
      <c r="G24" s="82" t="s">
        <v>76</v>
      </c>
      <c r="H24" s="88"/>
      <c r="I24" s="83">
        <f>SUM(I25:I26)</f>
        <v>417.20000000000005</v>
      </c>
    </row>
    <row r="25" spans="1:23" s="86" customFormat="1">
      <c r="A25" s="217">
        <v>71351540</v>
      </c>
      <c r="B25" s="230" t="s">
        <v>65</v>
      </c>
      <c r="C25" s="230"/>
      <c r="D25" s="230"/>
      <c r="E25" s="84" t="s">
        <v>53</v>
      </c>
      <c r="F25" s="84" t="s">
        <v>51</v>
      </c>
      <c r="G25" s="85">
        <v>139038</v>
      </c>
      <c r="H25" s="87">
        <v>1</v>
      </c>
      <c r="I25" s="36">
        <f>+ROUNDUP(H25*G25/1000,1)</f>
        <v>139.1</v>
      </c>
      <c r="J25" s="220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</row>
    <row r="26" spans="1:23" s="45" customFormat="1">
      <c r="A26" s="56">
        <v>98111140</v>
      </c>
      <c r="B26" s="311" t="s">
        <v>66</v>
      </c>
      <c r="C26" s="311"/>
      <c r="D26" s="311"/>
      <c r="E26" s="46" t="s">
        <v>54</v>
      </c>
      <c r="F26" s="46" t="s">
        <v>51</v>
      </c>
      <c r="G26" s="73">
        <v>278075</v>
      </c>
      <c r="H26" s="87">
        <v>1</v>
      </c>
      <c r="I26" s="36">
        <f>+ROUNDUP(H26*G26/1000,1)</f>
        <v>278.10000000000002</v>
      </c>
      <c r="J26" s="220"/>
    </row>
  </sheetData>
  <mergeCells count="25">
    <mergeCell ref="B25:D25"/>
    <mergeCell ref="B26:D26"/>
    <mergeCell ref="B23:D23"/>
    <mergeCell ref="B24:D24"/>
    <mergeCell ref="B15:H15"/>
    <mergeCell ref="B17:D17"/>
    <mergeCell ref="B16:D16"/>
    <mergeCell ref="B18:D18"/>
    <mergeCell ref="B19:D19"/>
    <mergeCell ref="B21:H21"/>
    <mergeCell ref="B22:D22"/>
    <mergeCell ref="B20:D20"/>
    <mergeCell ref="D14:H14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https://mul2.gov.am/tasks/1172397/oneclick?token=d3fa5f4ad8b24f5333758663fe9b98d2</cp:keywords>
  <cp:lastModifiedBy>Arpine Martirosyan</cp:lastModifiedBy>
  <cp:lastPrinted>2024-01-29T13:27:34Z</cp:lastPrinted>
  <dcterms:created xsi:type="dcterms:W3CDTF">2022-01-04T07:12:58Z</dcterms:created>
  <dcterms:modified xsi:type="dcterms:W3CDTF">2025-06-24T10:30:12Z</dcterms:modified>
</cp:coreProperties>
</file>