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11November\34023Տկեն նախագիծ բարգուշատ\նիստ գնացող լրամշակված\attachments_1234411\"/>
    </mc:Choice>
  </mc:AlternateContent>
  <bookViews>
    <workbookView xWindow="-120" yWindow="-120" windowWidth="29040" windowHeight="15840" tabRatio="423" activeTab="5"/>
  </bookViews>
  <sheets>
    <sheet name="h1" sheetId="102" r:id="rId1"/>
    <sheet name="h2" sheetId="66" r:id="rId2"/>
    <sheet name="h3" sheetId="82" r:id="rId3"/>
    <sheet name="հ4" sheetId="100" r:id="rId4"/>
    <sheet name="հ5" sheetId="109" r:id="rId5"/>
    <sheet name="h6" sheetId="110" r:id="rId6"/>
  </sheets>
  <definedNames>
    <definedName name="_xlnm._FilterDatabase" localSheetId="1" hidden="1">'h2'!$E$1:$F$11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 localSheetId="1">#REF!</definedName>
    <definedName name="åû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hav">#REF!</definedName>
    <definedName name="havelvac">#REF!</definedName>
    <definedName name="mas" localSheetId="1">#REF!</definedName>
    <definedName name="mas">#REF!</definedName>
    <definedName name="mass" localSheetId="1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'h2'!$B$1:$H$109</definedName>
    <definedName name="_xlnm.Print_Area" localSheetId="2">'h3'!$B$1:$G$78</definedName>
    <definedName name="_xlnm.Print_Area" localSheetId="3">հ4!$A$1:$J$68</definedName>
    <definedName name="_xlnm.Print_Area" localSheetId="4">հ5!$A$1:$J$66</definedName>
    <definedName name="program">#REF!,#REF!,#REF!,#REF!,#REF!,#REF!,#REF!,#REF!,#REF!,#REF!,#REF!,#REF!,#REF!,#REF!,#REF!,#REF!,#REF!,#REF!,#REF!,#REF!</definedName>
    <definedName name="x" localSheetId="1">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6" i="66" l="1"/>
  <c r="H104" i="66"/>
  <c r="G27" i="82"/>
  <c r="F44" i="82" l="1"/>
  <c r="F43" i="82" s="1"/>
  <c r="F42" i="82" s="1"/>
  <c r="F41" i="82" s="1"/>
  <c r="F39" i="82" s="1"/>
  <c r="F37" i="82" s="1"/>
  <c r="J11" i="100"/>
  <c r="I51" i="109"/>
  <c r="J51" i="109" l="1"/>
  <c r="J50" i="109"/>
  <c r="I50" i="109"/>
  <c r="H49" i="109"/>
  <c r="G48" i="109"/>
  <c r="E47" i="100"/>
  <c r="E46" i="109" s="1"/>
  <c r="F30" i="110"/>
  <c r="E30" i="110"/>
  <c r="D19" i="102"/>
  <c r="C19" i="102"/>
  <c r="D47" i="100" s="1"/>
  <c r="D46" i="109" s="1"/>
  <c r="C18" i="102"/>
  <c r="G76" i="66"/>
  <c r="G75" i="66"/>
  <c r="G74" i="66"/>
  <c r="G73" i="66"/>
  <c r="G72" i="66"/>
  <c r="G71" i="66"/>
  <c r="G70" i="66"/>
  <c r="G69" i="66"/>
  <c r="G68" i="66"/>
  <c r="F68" i="66"/>
  <c r="E74" i="82" l="1"/>
  <c r="H76" i="66" s="1"/>
  <c r="G73" i="82"/>
  <c r="F73" i="82"/>
  <c r="F72" i="82" s="1"/>
  <c r="E73" i="82" l="1"/>
  <c r="H75" i="66" s="1"/>
  <c r="H74" i="66" s="1"/>
  <c r="G72" i="82"/>
  <c r="G71" i="82" s="1"/>
  <c r="G70" i="82" s="1"/>
  <c r="G68" i="82" s="1"/>
  <c r="G66" i="82" s="1"/>
  <c r="G38" i="110" s="1"/>
  <c r="G37" i="110" s="1"/>
  <c r="G36" i="110" s="1"/>
  <c r="G35" i="110" s="1"/>
  <c r="F71" i="82"/>
  <c r="E54" i="82"/>
  <c r="H56" i="66" s="1"/>
  <c r="G55" i="82"/>
  <c r="E55" i="82" s="1"/>
  <c r="H57" i="66" s="1"/>
  <c r="E56" i="82"/>
  <c r="H58" i="66" s="1"/>
  <c r="F53" i="82"/>
  <c r="F52" i="82" s="1"/>
  <c r="F51" i="82" s="1"/>
  <c r="F50" i="82" s="1"/>
  <c r="F48" i="82" s="1"/>
  <c r="F46" i="82" s="1"/>
  <c r="G53" i="82"/>
  <c r="G52" i="82" l="1"/>
  <c r="E52" i="82" s="1"/>
  <c r="H54" i="66" s="1"/>
  <c r="G34" i="110"/>
  <c r="G32" i="110"/>
  <c r="G30" i="110" s="1"/>
  <c r="E72" i="82"/>
  <c r="F70" i="82"/>
  <c r="E71" i="82"/>
  <c r="H73" i="66" s="1"/>
  <c r="H72" i="66" s="1"/>
  <c r="E53" i="82"/>
  <c r="H55" i="66" s="1"/>
  <c r="D18" i="102"/>
  <c r="G19" i="66"/>
  <c r="G51" i="82" l="1"/>
  <c r="E70" i="82"/>
  <c r="F68" i="82"/>
  <c r="E51" i="82"/>
  <c r="H53" i="66" s="1"/>
  <c r="G50" i="82"/>
  <c r="F66" i="82" l="1"/>
  <c r="E66" i="82" s="1"/>
  <c r="E68" i="82"/>
  <c r="H70" i="66" s="1"/>
  <c r="G48" i="82"/>
  <c r="E50" i="82"/>
  <c r="H52" i="66" s="1"/>
  <c r="H68" i="66" l="1"/>
  <c r="G19" i="102" s="1"/>
  <c r="J47" i="100"/>
  <c r="J46" i="109" s="1"/>
  <c r="E48" i="82"/>
  <c r="H50" i="66" s="1"/>
  <c r="G46" i="82"/>
  <c r="E46" i="82" s="1"/>
  <c r="H42" i="109"/>
  <c r="G41" i="109"/>
  <c r="H33" i="109"/>
  <c r="G32" i="109"/>
  <c r="E40" i="100"/>
  <c r="E39" i="109" s="1"/>
  <c r="J29" i="109"/>
  <c r="I29" i="109"/>
  <c r="J28" i="109"/>
  <c r="I28" i="109"/>
  <c r="H27" i="109"/>
  <c r="G26" i="109"/>
  <c r="I17" i="109"/>
  <c r="J17" i="109"/>
  <c r="I16" i="109"/>
  <c r="J16" i="109"/>
  <c r="H48" i="66" l="1"/>
  <c r="G17" i="102" s="1"/>
  <c r="E31" i="100"/>
  <c r="E30" i="109" s="1"/>
  <c r="E25" i="100"/>
  <c r="E24" i="109" s="1"/>
  <c r="E19" i="100" l="1"/>
  <c r="E18" i="109" s="1"/>
  <c r="E13" i="100"/>
  <c r="G44" i="82" l="1"/>
  <c r="D15" i="102"/>
  <c r="D14" i="102"/>
  <c r="D40" i="100"/>
  <c r="D39" i="109" s="1"/>
  <c r="D31" i="100"/>
  <c r="D25" i="100"/>
  <c r="D24" i="109" s="1"/>
  <c r="C15" i="102"/>
  <c r="D19" i="100" s="1"/>
  <c r="C14" i="102"/>
  <c r="D13" i="100" s="1"/>
  <c r="E45" i="82"/>
  <c r="F21" i="66" l="1"/>
  <c r="G21" i="66"/>
  <c r="G22" i="66"/>
  <c r="G23" i="66"/>
  <c r="G24" i="66"/>
  <c r="G25" i="66"/>
  <c r="G26" i="66"/>
  <c r="G27" i="66"/>
  <c r="G28" i="66"/>
  <c r="G29" i="66"/>
  <c r="F35" i="82"/>
  <c r="F34" i="82" s="1"/>
  <c r="G26" i="82"/>
  <c r="G25" i="82" s="1"/>
  <c r="G24" i="82" s="1"/>
  <c r="G23" i="82" s="1"/>
  <c r="G21" i="82" s="1"/>
  <c r="G19" i="82" s="1"/>
  <c r="G14" i="82" s="1"/>
  <c r="E27" i="82"/>
  <c r="H29" i="66" s="1"/>
  <c r="G35" i="82"/>
  <c r="G34" i="82" s="1"/>
  <c r="F26" i="82" l="1"/>
  <c r="E26" i="82" l="1"/>
  <c r="H28" i="66" s="1"/>
  <c r="F25" i="82"/>
  <c r="F24" i="82" s="1"/>
  <c r="E25" i="82"/>
  <c r="H27" i="66" s="1"/>
  <c r="E24" i="82" l="1"/>
  <c r="H26" i="66" s="1"/>
  <c r="F23" i="82"/>
  <c r="E23" i="82" l="1"/>
  <c r="H25" i="66" s="1"/>
  <c r="F21" i="82"/>
  <c r="F59" i="66"/>
  <c r="E65" i="82"/>
  <c r="G64" i="82"/>
  <c r="G63" i="82" s="1"/>
  <c r="G43" i="82" l="1"/>
  <c r="G42" i="82" s="1"/>
  <c r="G41" i="82" s="1"/>
  <c r="G39" i="82" s="1"/>
  <c r="G37" i="82" s="1"/>
  <c r="E21" i="82"/>
  <c r="H23" i="66" s="1"/>
  <c r="F19" i="82"/>
  <c r="F14" i="82" s="1"/>
  <c r="F64" i="82"/>
  <c r="G62" i="82"/>
  <c r="G61" i="82" s="1"/>
  <c r="G59" i="82" s="1"/>
  <c r="G57" i="82" s="1"/>
  <c r="G29" i="110" l="1"/>
  <c r="G28" i="110" s="1"/>
  <c r="G27" i="110" s="1"/>
  <c r="G26" i="110" s="1"/>
  <c r="E64" i="82"/>
  <c r="F63" i="82"/>
  <c r="E63" i="82" s="1"/>
  <c r="E19" i="82"/>
  <c r="J13" i="100" s="1"/>
  <c r="F62" i="82"/>
  <c r="G23" i="110" l="1"/>
  <c r="G21" i="110" s="1"/>
  <c r="G19" i="110" s="1"/>
  <c r="G25" i="110"/>
  <c r="E14" i="82"/>
  <c r="H21" i="66"/>
  <c r="G14" i="102" s="1"/>
  <c r="J12" i="109"/>
  <c r="F61" i="82"/>
  <c r="E62" i="82"/>
  <c r="H64" i="66" s="1"/>
  <c r="H63" i="66" s="1"/>
  <c r="G17" i="110" l="1"/>
  <c r="G15" i="110" s="1"/>
  <c r="G13" i="110" s="1"/>
  <c r="G11" i="110" s="1"/>
  <c r="E44" i="82"/>
  <c r="F59" i="82"/>
  <c r="F57" i="82" s="1"/>
  <c r="E61" i="82"/>
  <c r="D18" i="109"/>
  <c r="E43" i="82" l="1"/>
  <c r="E59" i="82"/>
  <c r="G47" i="66"/>
  <c r="G46" i="66"/>
  <c r="G45" i="66"/>
  <c r="G44" i="66"/>
  <c r="G43" i="66"/>
  <c r="G42" i="66"/>
  <c r="G41" i="66"/>
  <c r="G40" i="66"/>
  <c r="G39" i="66"/>
  <c r="F39" i="66"/>
  <c r="E57" i="82" l="1"/>
  <c r="E42" i="82"/>
  <c r="G67" i="66"/>
  <c r="G66" i="66"/>
  <c r="G65" i="66"/>
  <c r="G64" i="66"/>
  <c r="G63" i="66"/>
  <c r="G62" i="66"/>
  <c r="J40" i="100" l="1"/>
  <c r="E41" i="82"/>
  <c r="H46" i="66"/>
  <c r="H47" i="66"/>
  <c r="J39" i="109" l="1"/>
  <c r="E39" i="82"/>
  <c r="H45" i="66"/>
  <c r="H67" i="66"/>
  <c r="H66" i="66"/>
  <c r="H65" i="66" s="1"/>
  <c r="E37" i="82" l="1"/>
  <c r="H44" i="66"/>
  <c r="J25" i="100" l="1"/>
  <c r="H43" i="66"/>
  <c r="H41" i="66" l="1"/>
  <c r="H39" i="66" l="1"/>
  <c r="G16" i="102" s="1"/>
  <c r="D13" i="102"/>
  <c r="G31" i="66"/>
  <c r="G33" i="66"/>
  <c r="F30" i="66"/>
  <c r="G30" i="66"/>
  <c r="G32" i="66"/>
  <c r="G34" i="66"/>
  <c r="G35" i="66"/>
  <c r="G36" i="66"/>
  <c r="G37" i="66"/>
  <c r="G38" i="66"/>
  <c r="G59" i="66"/>
  <c r="G60" i="66"/>
  <c r="G61" i="66"/>
  <c r="E19" i="66"/>
  <c r="J24" i="109" l="1"/>
  <c r="H59" i="66"/>
  <c r="G18" i="102" l="1"/>
  <c r="H61" i="66"/>
  <c r="H103" i="66" l="1"/>
  <c r="H102" i="66" s="1"/>
  <c r="H101" i="66" s="1"/>
  <c r="H99" i="66" s="1"/>
  <c r="H97" i="66" s="1"/>
  <c r="G33" i="82"/>
  <c r="H95" i="66" l="1"/>
  <c r="H94" i="66" s="1"/>
  <c r="H93" i="66" s="1"/>
  <c r="H91" i="66" s="1"/>
  <c r="H89" i="66" s="1"/>
  <c r="G23" i="102"/>
  <c r="G32" i="82"/>
  <c r="G30" i="82" s="1"/>
  <c r="G28" i="82" s="1"/>
  <c r="G17" i="82" l="1"/>
  <c r="G15" i="82"/>
  <c r="J59" i="100"/>
  <c r="J58" i="109"/>
  <c r="G58" i="110"/>
  <c r="G57" i="110" s="1"/>
  <c r="G56" i="110" s="1"/>
  <c r="G55" i="110" s="1"/>
  <c r="G53" i="110" s="1"/>
  <c r="G51" i="110" s="1"/>
  <c r="G49" i="110" s="1"/>
  <c r="G47" i="110" s="1"/>
  <c r="G45" i="110" s="1"/>
  <c r="G43" i="110" s="1"/>
  <c r="G41" i="110" s="1"/>
  <c r="G39" i="110" s="1"/>
  <c r="G9" i="110" s="1"/>
  <c r="G22" i="102"/>
  <c r="H87" i="66"/>
  <c r="H85" i="66" s="1"/>
  <c r="H83" i="66" s="1"/>
  <c r="H81" i="66" s="1"/>
  <c r="H79" i="66" s="1"/>
  <c r="H77" i="66" s="1"/>
  <c r="G12" i="82"/>
  <c r="E36" i="82"/>
  <c r="H38" i="66" s="1"/>
  <c r="E35" i="82"/>
  <c r="G16" i="82" l="1"/>
  <c r="E17" i="82"/>
  <c r="J55" i="100"/>
  <c r="J54" i="100" s="1"/>
  <c r="J53" i="100" s="1"/>
  <c r="J10" i="100" s="1"/>
  <c r="J54" i="109"/>
  <c r="J53" i="109" s="1"/>
  <c r="J52" i="109" s="1"/>
  <c r="J43" i="109" s="1"/>
  <c r="G21" i="102"/>
  <c r="G20" i="102" s="1"/>
  <c r="H37" i="66"/>
  <c r="F33" i="82" l="1"/>
  <c r="E34" i="82"/>
  <c r="H36" i="66" s="1"/>
  <c r="F32" i="82" l="1"/>
  <c r="E33" i="82"/>
  <c r="H35" i="66" s="1"/>
  <c r="F30" i="82" l="1"/>
  <c r="E32" i="82"/>
  <c r="H34" i="66" s="1"/>
  <c r="F28" i="82" l="1"/>
  <c r="E30" i="82"/>
  <c r="H32" i="66" s="1"/>
  <c r="F16" i="82" l="1"/>
  <c r="F12" i="82"/>
  <c r="E12" i="82" s="1"/>
  <c r="E28" i="82"/>
  <c r="E16" i="82" l="1"/>
  <c r="E15" i="82"/>
  <c r="J19" i="100"/>
  <c r="G12" i="102"/>
  <c r="G11" i="102" s="1"/>
  <c r="H30" i="66"/>
  <c r="J31" i="100"/>
  <c r="J30" i="109"/>
  <c r="H17" i="66" l="1"/>
  <c r="H15" i="66" s="1"/>
  <c r="H13" i="66" s="1"/>
  <c r="H11" i="66" s="1"/>
  <c r="H9" i="66" s="1"/>
  <c r="G15" i="102"/>
  <c r="J18" i="109"/>
  <c r="J10" i="109" l="1"/>
  <c r="J9" i="109" s="1"/>
</calcChain>
</file>

<file path=xl/sharedStrings.xml><?xml version="1.0" encoding="utf-8"?>
<sst xmlns="http://schemas.openxmlformats.org/spreadsheetml/2006/main" count="411" uniqueCount="167">
  <si>
    <t xml:space="preserve"> այդ թվում`</t>
  </si>
  <si>
    <t xml:space="preserve"> ԸՆԴԱՄԵՆԸ ԾԱԽՍԵՐ</t>
  </si>
  <si>
    <t>Ծրագիր</t>
  </si>
  <si>
    <t>Միջոցառում</t>
  </si>
  <si>
    <t>Տարի</t>
  </si>
  <si>
    <t xml:space="preserve"> այդ թվում` բյուջետային ծախսերի տնտեսագիտական դասակարգման հոդվածներ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</si>
  <si>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</si>
  <si>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</si>
  <si>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</si>
  <si>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</si>
  <si>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</si>
  <si>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-----------------ի N -----------Ն որոշման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</si>
  <si>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</si>
  <si>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</si>
  <si>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</si>
  <si>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</si>
  <si>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</si>
  <si>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</si>
  <si>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</si>
  <si>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 xml:space="preserve"> Միջոցառում</t>
  </si>
  <si>
    <t xml:space="preserve"> 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</si>
  <si>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</si>
  <si>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</si>
  <si>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</si>
  <si>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</si>
  <si>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Հավելված N 1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</si>
  <si>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</si>
  <si>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 2</t>
  </si>
  <si>
    <t xml:space="preserve"> 04</t>
  </si>
  <si>
    <t xml:space="preserve"> ՏՆՏԵՍԱԿԱՆ ՀԱՐԱԲԵՐՈՒԹՅՈՒՆՆԵՐ</t>
  </si>
  <si>
    <t>Ծրագրային դասիչը</t>
  </si>
  <si>
    <t>Ցուցանիշների փոփոխությունը 
(ավելացումները նշված են դրական նշանով,  նվազեցումները` փակագծերում)</t>
  </si>
  <si>
    <t xml:space="preserve"> ՀՀ ՏԱՐԱԾՔԱՅԻՆ ԿԱՌԱՎԱՐՄԱՆ ԵՎ ԵՆԹԱԿԱՌՈՒՑՎԱԾՔՆԵՐԻ ՆԱԽԱՐԱՐՈՒԹՅՈՒՆ</t>
  </si>
  <si>
    <t xml:space="preserve">Ցուցանիշների փոփոխությունը (ավելացումները նշված են դրական նշանով, իսկ նվազեցումները` փակագծերում)     </t>
  </si>
  <si>
    <t xml:space="preserve"> Տարի </t>
  </si>
  <si>
    <t>ՀՀ տարածքային կառավարման և ենթակառուցվածքների նախարարություն</t>
  </si>
  <si>
    <t xml:space="preserve"> Ընդամենը </t>
  </si>
  <si>
    <t>Համաֆինանսավորում</t>
  </si>
  <si>
    <t xml:space="preserve"> 05</t>
  </si>
  <si>
    <t xml:space="preserve"> ԸՆԴԱՄԵՆԸ </t>
  </si>
  <si>
    <t xml:space="preserve"> Տարի</t>
  </si>
  <si>
    <t>հազար դրամներով</t>
  </si>
  <si>
    <t xml:space="preserve"> ՀՀ կառավարության 2025 թվականի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</si>
  <si>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</si>
  <si>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</si>
  <si>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</si>
  <si>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</si>
  <si>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</si>
  <si>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</si>
  <si>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</si>
  <si>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</si>
  <si>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</si>
  <si>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</si>
  <si>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</si>
  <si>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</si>
  <si>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</si>
  <si>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</si>
  <si>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ԲՍԿ </t>
  </si>
  <si>
    <t>N ------------ -Ն որոշման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</si>
  <si>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</si>
  <si>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</si>
  <si>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</si>
  <si>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</si>
  <si>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</si>
  <si>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</si>
  <si>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ՀՀ կառավարության  2025 թվականի </t>
  </si>
  <si>
    <t xml:space="preserve"> ՀԱՅԱՍՏԱՆԻ ՀԱՆՐԱՊԵՏՈՒԹՅԱՆ ԿԱՌԱՎԱՐՈՒԹՅԱՆ 2024 ԹՎԱԿԱՆԻ ԴԵԿՏԵՄԲԵՐԻ 27-Ի N 2060-Ն ՈՐՈՇՄԱՆ NN 3  ԵՎ 4  ՀԱՎԵԼՎԱԾՆԵՐՈՒՄ ԿԱՏԱՐՎՈՂ ՓՈՓՈԽՈՒԹՅՈՒՆՆԵՐԸ ԵՎ ԼՐԱՑՈՒՄՆԵՐԸ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</si>
  <si>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</si>
  <si>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 </t>
  </si>
  <si>
    <t>Վարկային միջոցներ</t>
  </si>
  <si>
    <t>«ՀԱՅԱՍՏԱՆԻ ՀԱՆՐԱՊԵՏՈՒԹՅԱՆ 2025 ԹՎԱԿԱՆԻ ՊԵՏԱԿԱՆ ԲՅՈՒՋԵԻ ՄԱՍԻՆ» ՀԱՅԱՍՏԱՆԻ ՀԱՆՐԱՊԵՏՈՒԹՅԱՆ
ՕՐԵՆՔԻ N 1 ՀԱՎԵԼՎԱԾԻ N 4 ԱՂՅՈՒՍԱԿՈՒՄ ԵՎ ՀԱՅԱՍՏԱՆԻ ՀԱՆՐԱՊԵՏՈՒԹՅԱՆ ԿԱՌԱՎԱՐՈՒԹՅԱՆ 2024 ԹՎԱԿԱՆԻ
ԴԵԿՏԵՄԲԵՐԻ 27-Ի N 2060-Ն ՈՐՈՇՄԱՆ N 5 ՀԱՎԵԼՎԱԾԻ N 3 ԱՂՅՈՒՍԱԿՈՒՄ ԿԱՏԱՐՎՈՂ ՓՈՓՈԽՈՒԹՅՈՒՆՆԵՐԸ ԵՎ ԼՐԱՑՈՒՄՆԵՐԸ</t>
  </si>
  <si>
    <t>ԸՆԹԱՑԻԿ ԾԱԽՍԵՐ</t>
  </si>
  <si>
    <t xml:space="preserve"> ԸՆԹԱՑԻԿ ԾԱԽՍԵՐ</t>
  </si>
  <si>
    <t xml:space="preserve"> Ճանապարհային ցանցի բարելավում</t>
  </si>
  <si>
    <t xml:space="preserve"> ԱՅԼ ՀԻՄՆԱԿԱՆ ՄԻՋՈՑՆԵՐ</t>
  </si>
  <si>
    <t xml:space="preserve"> - Նախագծահետազոտական ծախսեր</t>
  </si>
  <si>
    <t xml:space="preserve"> Տրանսպորտ</t>
  </si>
  <si>
    <t xml:space="preserve"> Ճանապարհային տրանսպորտ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</si>
  <si>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</si>
  <si>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</si>
  <si>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Խորհրդատվական ծառայություններ և պահպանման ծախսեր</t>
  </si>
  <si>
    <t>Ծառայությունների մատուցում</t>
  </si>
  <si>
    <t>Ճանապարհաշինական աշխատանքներ</t>
  </si>
  <si>
    <t>Հանրության կողմից անմիջականորեն օգտագործվող ակտիվների հետ կապված միջոցառումներ</t>
  </si>
  <si>
    <t xml:space="preserve"> Ճանապարհային ցանցի բարելավում </t>
  </si>
  <si>
    <t xml:space="preserve"> Ծառայությունը մատուցողի անվանումը` Մասնագիտացված միավոր </t>
  </si>
  <si>
    <t xml:space="preserve"> Խորհրդատվական ծառայություններ և պահպանման ծախսեր </t>
  </si>
  <si>
    <t xml:space="preserve">  Ծառայությունների մատուցում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</si>
  <si>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</si>
  <si>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</si>
  <si>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Մասնագիտացված միավոր </t>
  </si>
  <si>
    <t xml:space="preserve"> Հանրության կողմից անմիջականորեն օգտագործվող ակտիվների հետ կապված միջոցառումներ</t>
  </si>
  <si>
    <t>Պայմանագրերի քանակը, հատ այդ թվում՛</t>
  </si>
  <si>
    <t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</si>
  <si>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</si>
  <si>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</si>
  <si>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</si>
  <si>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1049 - 11016 </t>
  </si>
  <si>
    <t xml:space="preserve"> 21012</t>
  </si>
  <si>
    <t xml:space="preserve"> Եվրասիական զարգացման բանկի աջակցությամբ իրականացվող Հյուսիս-հարավ միջանցքի զարգացման ծրագիր</t>
  </si>
  <si>
    <t>Միջոցառման շրջանակներում իրականացվող ծախսերի կատարման տոկոս (ծրագրի սկզբից ներառյալ հաշվետու տարին)</t>
  </si>
  <si>
    <t xml:space="preserve"> Միջոցառումն իրականացնողի անվանումը` Մասնագիտացված միավոր  </t>
  </si>
  <si>
    <t xml:space="preserve"> ՀՀ  տարածքային կառավարման և ենթակառուցվածքների նախարարություն</t>
  </si>
  <si>
    <t>ՀԱՅԱՍՏԱՆԻ ՀԱՆՐԱՊԵՏՈՒԹՅԱՆ
ՎԱՐՉԱՊԵՏԻ ԱՇԽԱՏԱԿԱԶՄԻ ՂԵԿԱՎԱՐ</t>
  </si>
  <si>
    <t xml:space="preserve"> Հյուսիս-հարավ ճանապարհային միջանցքի զարգացման ծրագրի Քաջարանի թունելի և մոտեցումների կառուցում</t>
  </si>
  <si>
    <t>ՍիսիանՔաջարան շուրջ 60 կմ ընդհանուր երկարությամբ նոր ճանապարհահատվածի կառուցում</t>
  </si>
  <si>
    <t>ՀՕՏԾ գնահատում, հատ</t>
  </si>
  <si>
    <t>ՀՕՏԾ նախագծում, հատ</t>
  </si>
  <si>
    <t xml:space="preserve"> 1049 - 21018 </t>
  </si>
  <si>
    <t xml:space="preserve"> 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</si>
  <si>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</si>
  <si>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t>
  </si>
  <si>
    <t xml:space="preserve">                 ՂԵԿԱՎԱՐ ՝                                                                                                                                         Ա. ՀԱՐՈՒԹՅՈՒՆՅԱՆ</t>
  </si>
  <si>
    <t>Հավելված 3</t>
  </si>
  <si>
    <t>Քաջարանի թունելի և մոտեցումների շինարարություն</t>
  </si>
  <si>
    <t>Հողերի օտարում, շահառուների քանակ</t>
  </si>
  <si>
    <t>Ջրաբանական ուսումնասիրությունների ծառայություն, հատ</t>
  </si>
  <si>
    <t>Վարչական սարքավորումներ, քանակ</t>
  </si>
  <si>
    <t>Ոչ նյութական հիմնական միջոցներ, քանակ</t>
  </si>
  <si>
    <t>Կապալի պայմանագրերի քանակը (հատ)այդ թվում`</t>
  </si>
  <si>
    <t>Տեխնիկական հսկողություն (հատ)</t>
  </si>
  <si>
    <t>Հեղինակային հսկողություն</t>
  </si>
  <si>
    <t>Թունելների պահպանման նորմատիվային բազայի և համակարգի մշակման ծառայություն</t>
  </si>
  <si>
    <t>Կառուցվող ճանապարհահատված, կանխավճար, ընդհանուր ծավալի մեջ, տոկոս</t>
  </si>
  <si>
    <t>ՀՀ կառավարության 2025 թվականի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</si>
  <si>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</si>
  <si>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Գործառական դասիչը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</si>
  <si>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</si>
  <si>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(ավելացումները նշված են դրական նշանով, իսկ նվազեցումները` փակագծերում)</t>
  </si>
  <si>
    <t>Բաժին</t>
  </si>
  <si>
    <t>Խումբ</t>
  </si>
  <si>
    <t>Դաս</t>
  </si>
  <si>
    <t xml:space="preserve">ՀՀ տարածքային կառավարման և ենթակառուցվածքների նախարարություն 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</si>
  <si>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</si>
  <si>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</si>
  <si>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</si>
  <si>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</si>
  <si>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</si>
  <si>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</si>
  <si>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>ՀՀ կառավարության պահուստային ֆոնդ</t>
  </si>
  <si>
    <t xml:space="preserve"> ԱՅԼ  ԾԱԽՍԵՐ</t>
  </si>
  <si>
    <t xml:space="preserve"> Պահուստային միջոցներ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</si>
  <si>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</si>
  <si>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</si>
  <si>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</si>
  <si>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</si>
  <si>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</si>
  <si>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</si>
  <si>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</si>
  <si>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</si>
  <si>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</si>
  <si>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</si>
  <si>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</si>
  <si>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</si>
  <si>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</si>
  <si>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N 4</t>
  </si>
  <si>
    <t>Հավելված N 5</t>
  </si>
  <si>
    <t>Հավելված N 6</t>
  </si>
  <si>
    <t xml:space="preserve"> Ֆրանսիայի աջակցությամբ իրականացվող Սիսիան-Քաջարան ճանապարհահատվածի Բարգուշատի թունելի կառուցում</t>
  </si>
  <si>
    <t>Նախագծային աշխատանքների փորձաքննություն</t>
  </si>
  <si>
    <t xml:space="preserve">Սիսիան-Քաջարան ճանապարհահատվածի Բարգուշատի 8.65 կմ թունելի կառուցում </t>
  </si>
  <si>
    <t>Սիսիան-Քաջարան շուրջ 60 կմ ընդհանուր երկարությամբ նոր ճանապարհահատվածի կառուցում</t>
  </si>
  <si>
    <t>1049 - 21012</t>
  </si>
  <si>
    <t>Եվրասիական զարգացման բանկի աջակցությամբ իրականացվող Հյուսիս-հարավ միջանցքի զարգացման ծրագիր</t>
  </si>
  <si>
    <t>1049 - 21018</t>
  </si>
  <si>
    <t>Հյուսիս-հարավ ճանապարհային միջանցքի զարգացման ծրագրի Քաջարանի թունելի և մոտեցումների կառուցում</t>
  </si>
  <si>
    <t xml:space="preserve"> Ճանապարհաշինական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</si>
</sst>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_);_(@_)"/>
    <numFmt numFmtId="176" formatCode="_(* #,##0.0_);_(* \(#,##0.0\);_(* &quot;-&quot;??_);_(@_)"/>
    <numFmt numFmtId="177" formatCode="_(* #,##0.000_);_(* \(#,##0.000\);_(* &quot;-&quot;??_);_(@_)"/>
    <numFmt numFmtId="178" formatCode="_-* #,##0.0_-;\-* #,##0.0_-;_-* &quot;-&quot;??_-;_-@_-"/>
    <numFmt numFmtId="179" formatCode="#,##0.0000"/>
    <numFmt numFmtId="180" formatCode="##,##0;\(##,##0\);\-"/>
    <numFmt numFmtId="181" formatCode="_(* #,##0_);_(* \(#,##0\);_(* &quot;-&quot;??_);_(@_)"/>
    <numFmt numFmtId="182" formatCode="_-* #,##0_-;\-* #,##0_-;_-* &quot;-&quot;??_-;_-@_-"/>
    <numFmt numFmtId="183" formatCode="0.0000000000000E+00"/>
  </numFmts>
  <fonts count="15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b/>
      <sz val="8"/>
      <name val="GHEA Grapalat"/>
      <family val="2"/>
    </font>
    <font>
      <b/>
      <sz val="12"/>
      <color rgb="FF000000"/>
      <name val="GHEA Grapalat"/>
      <family val="3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GHEA Grapalat"/>
      <family val="3"/>
    </font>
    <font>
      <b/>
      <sz val="12"/>
      <name val="GHEA Grapalat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b/>
      <sz val="11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04">
    <xf numFmtId="0" fontId="0" fillId="0" borderId="0"/>
    <xf numFmtId="0" fontId="22" fillId="0" borderId="0"/>
    <xf numFmtId="9" fontId="23" fillId="0" borderId="0" applyFont="0" applyFill="0" applyBorder="0" applyAlignment="0" applyProtection="0"/>
    <xf numFmtId="0" fontId="24" fillId="0" borderId="0"/>
    <xf numFmtId="0" fontId="25" fillId="0" borderId="0">
      <alignment horizontal="left" vertical="top" wrapText="1"/>
    </xf>
    <xf numFmtId="0" fontId="26" fillId="0" borderId="0"/>
    <xf numFmtId="168" fontId="27" fillId="0" borderId="0" applyFill="0" applyBorder="0" applyProtection="0">
      <alignment horizontal="right" vertical="top"/>
    </xf>
    <xf numFmtId="0" fontId="27" fillId="0" borderId="0">
      <alignment horizontal="left" vertical="top" wrapText="1"/>
    </xf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30" fillId="0" borderId="0"/>
    <xf numFmtId="0" fontId="31" fillId="0" borderId="0"/>
    <xf numFmtId="167" fontId="30" fillId="0" borderId="0" applyFont="0" applyFill="0" applyBorder="0" applyAlignment="0" applyProtection="0"/>
    <xf numFmtId="0" fontId="26" fillId="0" borderId="0"/>
    <xf numFmtId="43" fontId="33" fillId="0" borderId="0" applyFont="0" applyFill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11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6" fillId="3" borderId="0" applyNumberFormat="0" applyBorder="0" applyAlignment="0" applyProtection="0"/>
    <xf numFmtId="0" fontId="37" fillId="6" borderId="4" applyNumberFormat="0" applyAlignment="0" applyProtection="0"/>
    <xf numFmtId="0" fontId="38" fillId="7" borderId="7" applyNumberFormat="0" applyAlignment="0" applyProtection="0"/>
    <xf numFmtId="0" fontId="39" fillId="0" borderId="0" applyNumberFormat="0" applyFill="0" applyBorder="0" applyAlignment="0" applyProtection="0"/>
    <xf numFmtId="0" fontId="40" fillId="2" borderId="0" applyNumberFormat="0" applyBorder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4" fillId="5" borderId="4" applyNumberFormat="0" applyAlignment="0" applyProtection="0"/>
    <xf numFmtId="0" fontId="45" fillId="0" borderId="6" applyNumberFormat="0" applyFill="0" applyAlignment="0" applyProtection="0"/>
    <xf numFmtId="0" fontId="46" fillId="4" borderId="0" applyNumberFormat="0" applyBorder="0" applyAlignment="0" applyProtection="0"/>
    <xf numFmtId="0" fontId="47" fillId="0" borderId="0"/>
    <xf numFmtId="0" fontId="27" fillId="0" borderId="0">
      <alignment horizontal="left" vertical="top" wrapText="1"/>
    </xf>
    <xf numFmtId="0" fontId="24" fillId="0" borderId="0"/>
    <xf numFmtId="0" fontId="34" fillId="8" borderId="8" applyNumberFormat="0" applyFont="0" applyAlignment="0" applyProtection="0"/>
    <xf numFmtId="0" fontId="30" fillId="8" borderId="8" applyNumberFormat="0" applyFont="0" applyAlignment="0" applyProtection="0"/>
    <xf numFmtId="0" fontId="49" fillId="6" borderId="5" applyNumberFormat="0" applyAlignment="0" applyProtection="0"/>
    <xf numFmtId="9" fontId="2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9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4" fillId="0" borderId="0"/>
    <xf numFmtId="0" fontId="29" fillId="0" borderId="0"/>
    <xf numFmtId="0" fontId="55" fillId="4" borderId="0" applyNumberFormat="0" applyBorder="0" applyAlignment="0" applyProtection="0"/>
    <xf numFmtId="0" fontId="32" fillId="0" borderId="0"/>
    <xf numFmtId="0" fontId="48" fillId="33" borderId="0" applyNumberFormat="0" applyBorder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40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37" borderId="0" applyNumberFormat="0" applyBorder="0" applyAlignment="0" applyProtection="0"/>
    <xf numFmtId="0" fontId="48" fillId="36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0" applyNumberFormat="0" applyAlignment="0" applyProtection="0"/>
    <xf numFmtId="0" fontId="59" fillId="52" borderId="11" applyNumberFormat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2" applyNumberFormat="0" applyFill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0" applyNumberFormat="0" applyAlignment="0" applyProtection="0"/>
    <xf numFmtId="0" fontId="66" fillId="0" borderId="15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30" fillId="0" borderId="0"/>
    <xf numFmtId="0" fontId="24" fillId="0" borderId="0"/>
    <xf numFmtId="0" fontId="24" fillId="0" borderId="0"/>
    <xf numFmtId="0" fontId="29" fillId="54" borderId="16" applyNumberFormat="0" applyFont="0" applyAlignment="0" applyProtection="0"/>
    <xf numFmtId="0" fontId="68" fillId="51" borderId="17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18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24" fillId="0" borderId="0"/>
    <xf numFmtId="0" fontId="30" fillId="0" borderId="0"/>
    <xf numFmtId="0" fontId="27" fillId="0" borderId="0">
      <alignment horizontal="left" vertical="top" wrapText="1"/>
    </xf>
    <xf numFmtId="0" fontId="32" fillId="0" borderId="0"/>
    <xf numFmtId="0" fontId="75" fillId="0" borderId="0"/>
    <xf numFmtId="0" fontId="24" fillId="0" borderId="0"/>
    <xf numFmtId="0" fontId="24" fillId="0" borderId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43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2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3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9" fontId="29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78" fillId="9" borderId="0" applyNumberFormat="0" applyBorder="0" applyAlignment="0" applyProtection="0"/>
    <xf numFmtId="0" fontId="78" fillId="13" borderId="0" applyNumberFormat="0" applyBorder="0" applyAlignment="0" applyProtection="0"/>
    <xf numFmtId="0" fontId="78" fillId="17" borderId="0" applyNumberFormat="0" applyBorder="0" applyAlignment="0" applyProtection="0"/>
    <xf numFmtId="0" fontId="78" fillId="21" borderId="0" applyNumberFormat="0" applyBorder="0" applyAlignment="0" applyProtection="0"/>
    <xf numFmtId="0" fontId="78" fillId="25" borderId="0" applyNumberFormat="0" applyBorder="0" applyAlignment="0" applyProtection="0"/>
    <xf numFmtId="0" fontId="78" fillId="29" borderId="0" applyNumberFormat="0" applyBorder="0" applyAlignment="0" applyProtection="0"/>
    <xf numFmtId="0" fontId="79" fillId="3" borderId="0" applyNumberFormat="0" applyBorder="0" applyAlignment="0" applyProtection="0"/>
    <xf numFmtId="0" fontId="80" fillId="6" borderId="4" applyNumberFormat="0" applyAlignment="0" applyProtection="0"/>
    <xf numFmtId="0" fontId="81" fillId="7" borderId="7" applyNumberFormat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0" borderId="1" applyNumberFormat="0" applyFill="0" applyAlignment="0" applyProtection="0"/>
    <xf numFmtId="0" fontId="85" fillId="0" borderId="2" applyNumberFormat="0" applyFill="0" applyAlignment="0" applyProtection="0"/>
    <xf numFmtId="0" fontId="86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87" fillId="5" borderId="4" applyNumberFormat="0" applyAlignment="0" applyProtection="0"/>
    <xf numFmtId="0" fontId="88" fillId="0" borderId="6" applyNumberFormat="0" applyFill="0" applyAlignment="0" applyProtection="0"/>
    <xf numFmtId="0" fontId="55" fillId="4" borderId="0" applyNumberFormat="0" applyBorder="0" applyAlignment="0" applyProtection="0"/>
    <xf numFmtId="0" fontId="89" fillId="6" borderId="5" applyNumberFormat="0" applyAlignment="0" applyProtection="0"/>
    <xf numFmtId="0" fontId="77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91" fillId="0" borderId="0" applyNumberFormat="0" applyFill="0" applyBorder="0" applyAlignment="0" applyProtection="0"/>
    <xf numFmtId="43" fontId="30" fillId="0" borderId="0" applyFont="0" applyFill="0" applyBorder="0" applyAlignment="0" applyProtection="0"/>
    <xf numFmtId="0" fontId="21" fillId="0" borderId="0"/>
    <xf numFmtId="167" fontId="21" fillId="0" borderId="0" applyFont="0" applyFill="0" applyBorder="0" applyAlignment="0" applyProtection="0"/>
    <xf numFmtId="0" fontId="21" fillId="8" borderId="8" applyNumberFormat="0" applyFont="0" applyAlignment="0" applyProtection="0"/>
    <xf numFmtId="43" fontId="21" fillId="0" borderId="0" applyFont="0" applyFill="0" applyBorder="0" applyAlignment="0" applyProtection="0"/>
    <xf numFmtId="0" fontId="58" fillId="51" borderId="20" applyNumberFormat="0" applyAlignment="0" applyProtection="0"/>
    <xf numFmtId="43" fontId="21" fillId="0" borderId="0" applyFont="0" applyFill="0" applyBorder="0" applyAlignment="0" applyProtection="0"/>
    <xf numFmtId="0" fontId="65" fillId="41" borderId="20" applyNumberFormat="0" applyAlignment="0" applyProtection="0"/>
    <xf numFmtId="0" fontId="21" fillId="0" borderId="0"/>
    <xf numFmtId="0" fontId="29" fillId="54" borderId="21" applyNumberFormat="0" applyFont="0" applyAlignment="0" applyProtection="0"/>
    <xf numFmtId="0" fontId="68" fillId="51" borderId="22" applyNumberFormat="0" applyAlignment="0" applyProtection="0"/>
    <xf numFmtId="0" fontId="70" fillId="0" borderId="23" applyNumberFormat="0" applyFill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8" borderId="8" applyNumberFormat="0" applyFont="0" applyAlignment="0" applyProtection="0"/>
    <xf numFmtId="43" fontId="20" fillId="0" borderId="0" applyFont="0" applyFill="0" applyBorder="0" applyAlignment="0" applyProtection="0"/>
    <xf numFmtId="0" fontId="65" fillId="41" borderId="24" applyNumberFormat="0" applyAlignment="0" applyProtection="0"/>
    <xf numFmtId="0" fontId="68" fillId="51" borderId="26" applyNumberFormat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58" fillId="51" borderId="24" applyNumberFormat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70" fillId="0" borderId="27" applyNumberFormat="0" applyFill="0" applyAlignment="0" applyProtection="0"/>
    <xf numFmtId="0" fontId="29" fillId="54" borderId="25" applyNumberFormat="0" applyFont="0" applyAlignment="0" applyProtection="0"/>
    <xf numFmtId="0" fontId="27" fillId="0" borderId="0">
      <alignment horizontal="left" vertical="top" wrapText="1"/>
    </xf>
    <xf numFmtId="165" fontId="26" fillId="0" borderId="0" applyFont="0" applyFill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0" borderId="0" applyNumberFormat="0" applyBorder="0" applyAlignment="0" applyProtection="0"/>
    <xf numFmtId="0" fontId="26" fillId="10" borderId="0" applyNumberFormat="0" applyBorder="0" applyAlignment="0" applyProtection="0"/>
    <xf numFmtId="0" fontId="20" fillId="14" borderId="0" applyNumberFormat="0" applyBorder="0" applyAlignment="0" applyProtection="0"/>
    <xf numFmtId="0" fontId="26" fillId="14" borderId="0" applyNumberFormat="0" applyBorder="0" applyAlignment="0" applyProtection="0"/>
    <xf numFmtId="0" fontId="20" fillId="18" borderId="0" applyNumberFormat="0" applyBorder="0" applyAlignment="0" applyProtection="0"/>
    <xf numFmtId="0" fontId="26" fillId="18" borderId="0" applyNumberFormat="0" applyBorder="0" applyAlignment="0" applyProtection="0"/>
    <xf numFmtId="0" fontId="20" fillId="22" borderId="0" applyNumberFormat="0" applyBorder="0" applyAlignment="0" applyProtection="0"/>
    <xf numFmtId="0" fontId="26" fillId="22" borderId="0" applyNumberFormat="0" applyBorder="0" applyAlignment="0" applyProtection="0"/>
    <xf numFmtId="0" fontId="20" fillId="26" borderId="0" applyNumberFormat="0" applyBorder="0" applyAlignment="0" applyProtection="0"/>
    <xf numFmtId="0" fontId="26" fillId="26" borderId="0" applyNumberFormat="0" applyBorder="0" applyAlignment="0" applyProtection="0"/>
    <xf numFmtId="0" fontId="20" fillId="30" borderId="0" applyNumberFormat="0" applyBorder="0" applyAlignment="0" applyProtection="0"/>
    <xf numFmtId="0" fontId="26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1" borderId="0" applyNumberFormat="0" applyBorder="0" applyAlignment="0" applyProtection="0"/>
    <xf numFmtId="0" fontId="26" fillId="11" borderId="0" applyNumberFormat="0" applyBorder="0" applyAlignment="0" applyProtection="0"/>
    <xf numFmtId="0" fontId="20" fillId="15" borderId="0" applyNumberFormat="0" applyBorder="0" applyAlignment="0" applyProtection="0"/>
    <xf numFmtId="0" fontId="26" fillId="15" borderId="0" applyNumberFormat="0" applyBorder="0" applyAlignment="0" applyProtection="0"/>
    <xf numFmtId="0" fontId="20" fillId="19" borderId="0" applyNumberFormat="0" applyBorder="0" applyAlignment="0" applyProtection="0"/>
    <xf numFmtId="0" fontId="26" fillId="19" borderId="0" applyNumberFormat="0" applyBorder="0" applyAlignment="0" applyProtection="0"/>
    <xf numFmtId="0" fontId="20" fillId="23" borderId="0" applyNumberFormat="0" applyBorder="0" applyAlignment="0" applyProtection="0"/>
    <xf numFmtId="0" fontId="26" fillId="23" borderId="0" applyNumberFormat="0" applyBorder="0" applyAlignment="0" applyProtection="0"/>
    <xf numFmtId="0" fontId="20" fillId="27" borderId="0" applyNumberFormat="0" applyBorder="0" applyAlignment="0" applyProtection="0"/>
    <xf numFmtId="0" fontId="26" fillId="27" borderId="0" applyNumberFormat="0" applyBorder="0" applyAlignment="0" applyProtection="0"/>
    <xf numFmtId="0" fontId="20" fillId="31" borderId="0" applyNumberFormat="0" applyBorder="0" applyAlignment="0" applyProtection="0"/>
    <xf numFmtId="0" fontId="26" fillId="31" borderId="0" applyNumberFormat="0" applyBorder="0" applyAlignment="0" applyProtection="0"/>
    <xf numFmtId="0" fontId="78" fillId="12" borderId="0" applyNumberFormat="0" applyBorder="0" applyAlignment="0" applyProtection="0"/>
    <xf numFmtId="0" fontId="94" fillId="12" borderId="0" applyNumberFormat="0" applyBorder="0" applyAlignment="0" applyProtection="0"/>
    <xf numFmtId="0" fontId="78" fillId="16" borderId="0" applyNumberFormat="0" applyBorder="0" applyAlignment="0" applyProtection="0"/>
    <xf numFmtId="0" fontId="94" fillId="16" borderId="0" applyNumberFormat="0" applyBorder="0" applyAlignment="0" applyProtection="0"/>
    <xf numFmtId="0" fontId="78" fillId="20" borderId="0" applyNumberFormat="0" applyBorder="0" applyAlignment="0" applyProtection="0"/>
    <xf numFmtId="0" fontId="94" fillId="20" borderId="0" applyNumberFormat="0" applyBorder="0" applyAlignment="0" applyProtection="0"/>
    <xf numFmtId="0" fontId="78" fillId="24" borderId="0" applyNumberFormat="0" applyBorder="0" applyAlignment="0" applyProtection="0"/>
    <xf numFmtId="0" fontId="94" fillId="24" borderId="0" applyNumberFormat="0" applyBorder="0" applyAlignment="0" applyProtection="0"/>
    <xf numFmtId="0" fontId="78" fillId="28" borderId="0" applyNumberFormat="0" applyBorder="0" applyAlignment="0" applyProtection="0"/>
    <xf numFmtId="0" fontId="94" fillId="28" borderId="0" applyNumberFormat="0" applyBorder="0" applyAlignment="0" applyProtection="0"/>
    <xf numFmtId="0" fontId="78" fillId="32" borderId="0" applyNumberFormat="0" applyBorder="0" applyAlignment="0" applyProtection="0"/>
    <xf numFmtId="0" fontId="94" fillId="3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8" borderId="8" applyNumberFormat="0" applyFont="0" applyAlignment="0" applyProtection="0"/>
    <xf numFmtId="0" fontId="72" fillId="0" borderId="0"/>
    <xf numFmtId="0" fontId="78" fillId="9" borderId="0" applyNumberFormat="0" applyBorder="0" applyAlignment="0" applyProtection="0"/>
    <xf numFmtId="0" fontId="94" fillId="9" borderId="0" applyNumberFormat="0" applyBorder="0" applyAlignment="0" applyProtection="0"/>
    <xf numFmtId="0" fontId="78" fillId="13" borderId="0" applyNumberFormat="0" applyBorder="0" applyAlignment="0" applyProtection="0"/>
    <xf numFmtId="0" fontId="94" fillId="13" borderId="0" applyNumberFormat="0" applyBorder="0" applyAlignment="0" applyProtection="0"/>
    <xf numFmtId="0" fontId="78" fillId="17" borderId="0" applyNumberFormat="0" applyBorder="0" applyAlignment="0" applyProtection="0"/>
    <xf numFmtId="0" fontId="94" fillId="17" borderId="0" applyNumberFormat="0" applyBorder="0" applyAlignment="0" applyProtection="0"/>
    <xf numFmtId="0" fontId="78" fillId="21" borderId="0" applyNumberFormat="0" applyBorder="0" applyAlignment="0" applyProtection="0"/>
    <xf numFmtId="0" fontId="94" fillId="21" borderId="0" applyNumberFormat="0" applyBorder="0" applyAlignment="0" applyProtection="0"/>
    <xf numFmtId="0" fontId="78" fillId="25" borderId="0" applyNumberFormat="0" applyBorder="0" applyAlignment="0" applyProtection="0"/>
    <xf numFmtId="0" fontId="94" fillId="25" borderId="0" applyNumberFormat="0" applyBorder="0" applyAlignment="0" applyProtection="0"/>
    <xf numFmtId="0" fontId="78" fillId="29" borderId="0" applyNumberFormat="0" applyBorder="0" applyAlignment="0" applyProtection="0"/>
    <xf numFmtId="0" fontId="94" fillId="29" borderId="0" applyNumberFormat="0" applyBorder="0" applyAlignment="0" applyProtection="0"/>
    <xf numFmtId="0" fontId="87" fillId="5" borderId="4" applyNumberFormat="0" applyAlignment="0" applyProtection="0"/>
    <xf numFmtId="0" fontId="95" fillId="5" borderId="4" applyNumberFormat="0" applyAlignment="0" applyProtection="0"/>
    <xf numFmtId="0" fontId="89" fillId="6" borderId="5" applyNumberFormat="0" applyAlignment="0" applyProtection="0"/>
    <xf numFmtId="0" fontId="96" fillId="6" borderId="5" applyNumberFormat="0" applyAlignment="0" applyProtection="0"/>
    <xf numFmtId="0" fontId="80" fillId="6" borderId="4" applyNumberFormat="0" applyAlignment="0" applyProtection="0"/>
    <xf numFmtId="0" fontId="97" fillId="6" borderId="4" applyNumberFormat="0" applyAlignment="0" applyProtection="0"/>
    <xf numFmtId="0" fontId="84" fillId="0" borderId="1" applyNumberFormat="0" applyFill="0" applyAlignment="0" applyProtection="0"/>
    <xf numFmtId="0" fontId="98" fillId="0" borderId="1" applyNumberFormat="0" applyFill="0" applyAlignment="0" applyProtection="0"/>
    <xf numFmtId="0" fontId="85" fillId="0" borderId="2" applyNumberFormat="0" applyFill="0" applyAlignment="0" applyProtection="0"/>
    <xf numFmtId="0" fontId="99" fillId="0" borderId="2" applyNumberFormat="0" applyFill="0" applyAlignment="0" applyProtection="0"/>
    <xf numFmtId="0" fontId="86" fillId="0" borderId="3" applyNumberFormat="0" applyFill="0" applyAlignment="0" applyProtection="0"/>
    <xf numFmtId="0" fontId="100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101" fillId="0" borderId="9" applyNumberFormat="0" applyFill="0" applyAlignment="0" applyProtection="0"/>
    <xf numFmtId="0" fontId="81" fillId="7" borderId="7" applyNumberFormat="0" applyAlignment="0" applyProtection="0"/>
    <xf numFmtId="0" fontId="102" fillId="7" borderId="7" applyNumberFormat="0" applyAlignment="0" applyProtection="0"/>
    <xf numFmtId="0" fontId="103" fillId="4" borderId="0" applyNumberFormat="0" applyBorder="0" applyAlignment="0" applyProtection="0"/>
    <xf numFmtId="0" fontId="104" fillId="4" borderId="0" applyNumberFormat="0" applyBorder="0" applyAlignment="0" applyProtection="0"/>
    <xf numFmtId="0" fontId="29" fillId="0" borderId="0"/>
    <xf numFmtId="0" fontId="79" fillId="3" borderId="0" applyNumberFormat="0" applyBorder="0" applyAlignment="0" applyProtection="0"/>
    <xf numFmtId="0" fontId="105" fillId="3" borderId="0" applyNumberFormat="0" applyBorder="0" applyAlignment="0" applyProtection="0"/>
    <xf numFmtId="0" fontId="82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88" fillId="0" borderId="6" applyNumberFormat="0" applyFill="0" applyAlignment="0" applyProtection="0"/>
    <xf numFmtId="0" fontId="107" fillId="0" borderId="6" applyNumberFormat="0" applyFill="0" applyAlignment="0" applyProtection="0"/>
    <xf numFmtId="0" fontId="9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0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83" fillId="2" borderId="0" applyNumberFormat="0" applyBorder="0" applyAlignment="0" applyProtection="0"/>
    <xf numFmtId="0" fontId="109" fillId="2" borderId="0" applyNumberFormat="0" applyBorder="0" applyAlignment="0" applyProtection="0"/>
    <xf numFmtId="43" fontId="32" fillId="0" borderId="0" applyFont="0" applyFill="0" applyBorder="0" applyAlignment="0" applyProtection="0"/>
    <xf numFmtId="0" fontId="103" fillId="4" borderId="0" applyNumberFormat="0" applyBorder="0" applyAlignment="0" applyProtection="0"/>
    <xf numFmtId="0" fontId="20" fillId="8" borderId="8" applyNumberFormat="0" applyFont="0" applyAlignment="0" applyProtection="0"/>
    <xf numFmtId="0" fontId="24" fillId="0" borderId="0"/>
    <xf numFmtId="0" fontId="111" fillId="0" borderId="0"/>
    <xf numFmtId="0" fontId="48" fillId="33" borderId="0" applyNumberFormat="0" applyBorder="0" applyAlignment="0" applyProtection="0"/>
    <xf numFmtId="0" fontId="112" fillId="33" borderId="0" applyNumberFormat="0" applyBorder="0" applyAlignment="0" applyProtection="0"/>
    <xf numFmtId="0" fontId="26" fillId="10" borderId="0" applyNumberFormat="0" applyBorder="0" applyAlignment="0" applyProtection="0"/>
    <xf numFmtId="0" fontId="48" fillId="34" borderId="0" applyNumberFormat="0" applyBorder="0" applyAlignment="0" applyProtection="0"/>
    <xf numFmtId="0" fontId="112" fillId="34" borderId="0" applyNumberFormat="0" applyBorder="0" applyAlignment="0" applyProtection="0"/>
    <xf numFmtId="0" fontId="26" fillId="14" borderId="0" applyNumberFormat="0" applyBorder="0" applyAlignment="0" applyProtection="0"/>
    <xf numFmtId="0" fontId="48" fillId="35" borderId="0" applyNumberFormat="0" applyBorder="0" applyAlignment="0" applyProtection="0"/>
    <xf numFmtId="0" fontId="112" fillId="35" borderId="0" applyNumberFormat="0" applyBorder="0" applyAlignment="0" applyProtection="0"/>
    <xf numFmtId="0" fontId="26" fillId="18" borderId="0" applyNumberFormat="0" applyBorder="0" applyAlignment="0" applyProtection="0"/>
    <xf numFmtId="0" fontId="48" fillId="36" borderId="0" applyNumberFormat="0" applyBorder="0" applyAlignment="0" applyProtection="0"/>
    <xf numFmtId="0" fontId="112" fillId="36" borderId="0" applyNumberFormat="0" applyBorder="0" applyAlignment="0" applyProtection="0"/>
    <xf numFmtId="0" fontId="26" fillId="22" borderId="0" applyNumberFormat="0" applyBorder="0" applyAlignment="0" applyProtection="0"/>
    <xf numFmtId="0" fontId="48" fillId="40" borderId="0" applyNumberFormat="0" applyBorder="0" applyAlignment="0" applyProtection="0"/>
    <xf numFmtId="0" fontId="112" fillId="40" borderId="0" applyNumberFormat="0" applyBorder="0" applyAlignment="0" applyProtection="0"/>
    <xf numFmtId="0" fontId="26" fillId="26" borderId="0" applyNumberFormat="0" applyBorder="0" applyAlignment="0" applyProtection="0"/>
    <xf numFmtId="0" fontId="48" fillId="41" borderId="0" applyNumberFormat="0" applyBorder="0" applyAlignment="0" applyProtection="0"/>
    <xf numFmtId="0" fontId="112" fillId="41" borderId="0" applyNumberFormat="0" applyBorder="0" applyAlignment="0" applyProtection="0"/>
    <xf numFmtId="0" fontId="26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48" fillId="42" borderId="0" applyNumberFormat="0" applyBorder="0" applyAlignment="0" applyProtection="0"/>
    <xf numFmtId="0" fontId="112" fillId="42" borderId="0" applyNumberFormat="0" applyBorder="0" applyAlignment="0" applyProtection="0"/>
    <xf numFmtId="0" fontId="26" fillId="11" borderId="0" applyNumberFormat="0" applyBorder="0" applyAlignment="0" applyProtection="0"/>
    <xf numFmtId="0" fontId="48" fillId="43" borderId="0" applyNumberFormat="0" applyBorder="0" applyAlignment="0" applyProtection="0"/>
    <xf numFmtId="0" fontId="112" fillId="43" borderId="0" applyNumberFormat="0" applyBorder="0" applyAlignment="0" applyProtection="0"/>
    <xf numFmtId="0" fontId="26" fillId="15" borderId="0" applyNumberFormat="0" applyBorder="0" applyAlignment="0" applyProtection="0"/>
    <xf numFmtId="0" fontId="48" fillId="37" borderId="0" applyNumberFormat="0" applyBorder="0" applyAlignment="0" applyProtection="0"/>
    <xf numFmtId="0" fontId="112" fillId="37" borderId="0" applyNumberFormat="0" applyBorder="0" applyAlignment="0" applyProtection="0"/>
    <xf numFmtId="0" fontId="26" fillId="19" borderId="0" applyNumberFormat="0" applyBorder="0" applyAlignment="0" applyProtection="0"/>
    <xf numFmtId="0" fontId="48" fillId="36" borderId="0" applyNumberFormat="0" applyBorder="0" applyAlignment="0" applyProtection="0"/>
    <xf numFmtId="0" fontId="112" fillId="36" borderId="0" applyNumberFormat="0" applyBorder="0" applyAlignment="0" applyProtection="0"/>
    <xf numFmtId="0" fontId="26" fillId="23" borderId="0" applyNumberFormat="0" applyBorder="0" applyAlignment="0" applyProtection="0"/>
    <xf numFmtId="0" fontId="48" fillId="42" borderId="0" applyNumberFormat="0" applyBorder="0" applyAlignment="0" applyProtection="0"/>
    <xf numFmtId="0" fontId="112" fillId="42" borderId="0" applyNumberFormat="0" applyBorder="0" applyAlignment="0" applyProtection="0"/>
    <xf numFmtId="0" fontId="26" fillId="27" borderId="0" applyNumberFormat="0" applyBorder="0" applyAlignment="0" applyProtection="0"/>
    <xf numFmtId="0" fontId="48" fillId="44" borderId="0" applyNumberFormat="0" applyBorder="0" applyAlignment="0" applyProtection="0"/>
    <xf numFmtId="0" fontId="112" fillId="44" borderId="0" applyNumberFormat="0" applyBorder="0" applyAlignment="0" applyProtection="0"/>
    <xf numFmtId="0" fontId="26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56" fillId="45" borderId="0" applyNumberFormat="0" applyBorder="0" applyAlignment="0" applyProtection="0"/>
    <xf numFmtId="0" fontId="94" fillId="12" borderId="0" applyNumberFormat="0" applyBorder="0" applyAlignment="0" applyProtection="0"/>
    <xf numFmtId="0" fontId="56" fillId="43" borderId="0" applyNumberFormat="0" applyBorder="0" applyAlignment="0" applyProtection="0"/>
    <xf numFmtId="0" fontId="94" fillId="16" borderId="0" applyNumberFormat="0" applyBorder="0" applyAlignment="0" applyProtection="0"/>
    <xf numFmtId="0" fontId="56" fillId="37" borderId="0" applyNumberFormat="0" applyBorder="0" applyAlignment="0" applyProtection="0"/>
    <xf numFmtId="0" fontId="94" fillId="20" borderId="0" applyNumberFormat="0" applyBorder="0" applyAlignment="0" applyProtection="0"/>
    <xf numFmtId="0" fontId="56" fillId="38" borderId="0" applyNumberFormat="0" applyBorder="0" applyAlignment="0" applyProtection="0"/>
    <xf numFmtId="0" fontId="94" fillId="24" borderId="0" applyNumberFormat="0" applyBorder="0" applyAlignment="0" applyProtection="0"/>
    <xf numFmtId="0" fontId="56" fillId="46" borderId="0" applyNumberFormat="0" applyBorder="0" applyAlignment="0" applyProtection="0"/>
    <xf numFmtId="0" fontId="94" fillId="28" borderId="0" applyNumberFormat="0" applyBorder="0" applyAlignment="0" applyProtection="0"/>
    <xf numFmtId="0" fontId="56" fillId="39" borderId="0" applyNumberFormat="0" applyBorder="0" applyAlignment="0" applyProtection="0"/>
    <xf numFmtId="0" fontId="94" fillId="32" borderId="0" applyNumberFormat="0" applyBorder="0" applyAlignment="0" applyProtection="0"/>
    <xf numFmtId="0" fontId="56" fillId="47" borderId="0" applyNumberFormat="0" applyBorder="0" applyAlignment="0" applyProtection="0"/>
    <xf numFmtId="0" fontId="94" fillId="9" borderId="0" applyNumberFormat="0" applyBorder="0" applyAlignment="0" applyProtection="0"/>
    <xf numFmtId="0" fontId="56" fillId="48" borderId="0" applyNumberFormat="0" applyBorder="0" applyAlignment="0" applyProtection="0"/>
    <xf numFmtId="0" fontId="94" fillId="13" borderId="0" applyNumberFormat="0" applyBorder="0" applyAlignment="0" applyProtection="0"/>
    <xf numFmtId="0" fontId="56" fillId="49" borderId="0" applyNumberFormat="0" applyBorder="0" applyAlignment="0" applyProtection="0"/>
    <xf numFmtId="0" fontId="94" fillId="17" borderId="0" applyNumberFormat="0" applyBorder="0" applyAlignment="0" applyProtection="0"/>
    <xf numFmtId="0" fontId="56" fillId="38" borderId="0" applyNumberFormat="0" applyBorder="0" applyAlignment="0" applyProtection="0"/>
    <xf numFmtId="0" fontId="94" fillId="21" borderId="0" applyNumberFormat="0" applyBorder="0" applyAlignment="0" applyProtection="0"/>
    <xf numFmtId="0" fontId="56" fillId="46" borderId="0" applyNumberFormat="0" applyBorder="0" applyAlignment="0" applyProtection="0"/>
    <xf numFmtId="0" fontId="94" fillId="25" borderId="0" applyNumberFormat="0" applyBorder="0" applyAlignment="0" applyProtection="0"/>
    <xf numFmtId="0" fontId="56" fillId="50" borderId="0" applyNumberFormat="0" applyBorder="0" applyAlignment="0" applyProtection="0"/>
    <xf numFmtId="0" fontId="94" fillId="29" borderId="0" applyNumberFormat="0" applyBorder="0" applyAlignment="0" applyProtection="0"/>
    <xf numFmtId="0" fontId="57" fillId="34" borderId="0" applyNumberFormat="0" applyBorder="0" applyAlignment="0" applyProtection="0"/>
    <xf numFmtId="0" fontId="105" fillId="3" borderId="0" applyNumberFormat="0" applyBorder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97" fillId="6" borderId="4" applyNumberFormat="0" applyAlignment="0" applyProtection="0"/>
    <xf numFmtId="0" fontId="59" fillId="52" borderId="11" applyNumberFormat="0" applyAlignment="0" applyProtection="0"/>
    <xf numFmtId="0" fontId="102" fillId="7" borderId="7" applyNumberFormat="0" applyAlignment="0" applyProtection="0"/>
    <xf numFmtId="43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27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109" fillId="2" borderId="0" applyNumberFormat="0" applyBorder="0" applyAlignment="0" applyProtection="0"/>
    <xf numFmtId="0" fontId="62" fillId="0" borderId="12" applyNumberFormat="0" applyFill="0" applyAlignment="0" applyProtection="0"/>
    <xf numFmtId="0" fontId="98" fillId="0" borderId="1" applyNumberFormat="0" applyFill="0" applyAlignment="0" applyProtection="0"/>
    <xf numFmtId="0" fontId="63" fillId="0" borderId="13" applyNumberFormat="0" applyFill="0" applyAlignment="0" applyProtection="0"/>
    <xf numFmtId="0" fontId="99" fillId="0" borderId="2" applyNumberFormat="0" applyFill="0" applyAlignment="0" applyProtection="0"/>
    <xf numFmtId="0" fontId="64" fillId="0" borderId="14" applyNumberFormat="0" applyFill="0" applyAlignment="0" applyProtection="0"/>
    <xf numFmtId="0" fontId="100" fillId="0" borderId="3" applyNumberFormat="0" applyFill="0" applyAlignment="0" applyProtection="0"/>
    <xf numFmtId="0" fontId="6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95" fillId="5" borderId="4" applyNumberFormat="0" applyAlignment="0" applyProtection="0"/>
    <xf numFmtId="38" fontId="113" fillId="0" borderId="0"/>
    <xf numFmtId="38" fontId="114" fillId="0" borderId="0"/>
    <xf numFmtId="38" fontId="115" fillId="0" borderId="0"/>
    <xf numFmtId="38" fontId="116" fillId="0" borderId="0"/>
    <xf numFmtId="0" fontId="117" fillId="0" borderId="0"/>
    <xf numFmtId="0" fontId="117" fillId="0" borderId="0"/>
    <xf numFmtId="0" fontId="118" fillId="0" borderId="0"/>
    <xf numFmtId="0" fontId="66" fillId="0" borderId="15" applyNumberFormat="0" applyFill="0" applyAlignment="0" applyProtection="0"/>
    <xf numFmtId="0" fontId="107" fillId="0" borderId="6" applyNumberFormat="0" applyFill="0" applyAlignment="0" applyProtection="0"/>
    <xf numFmtId="0" fontId="55" fillId="4" borderId="0" applyNumberFormat="0" applyBorder="0" applyAlignment="0" applyProtection="0"/>
    <xf numFmtId="0" fontId="119" fillId="53" borderId="0" applyNumberFormat="0" applyBorder="0" applyAlignment="0" applyProtection="0"/>
    <xf numFmtId="0" fontId="104" fillId="4" borderId="0" applyNumberFormat="0" applyBorder="0" applyAlignment="0" applyProtection="0"/>
    <xf numFmtId="0" fontId="67" fillId="53" borderId="0" applyNumberFormat="0" applyBorder="0" applyAlignment="0" applyProtection="0"/>
    <xf numFmtId="0" fontId="25" fillId="0" borderId="0">
      <alignment horizontal="left" vertical="top" wrapText="1"/>
    </xf>
    <xf numFmtId="0" fontId="20" fillId="0" borderId="0"/>
    <xf numFmtId="0" fontId="20" fillId="0" borderId="0"/>
    <xf numFmtId="0" fontId="7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73" fillId="0" borderId="0"/>
    <xf numFmtId="1" fontId="73" fillId="0" borderId="0"/>
    <xf numFmtId="0" fontId="22" fillId="0" borderId="0"/>
    <xf numFmtId="1" fontId="73" fillId="0" borderId="0"/>
    <xf numFmtId="0" fontId="24" fillId="0" borderId="0"/>
    <xf numFmtId="0" fontId="26" fillId="0" borderId="0"/>
    <xf numFmtId="0" fontId="29" fillId="0" borderId="0"/>
    <xf numFmtId="0" fontId="24" fillId="0" borderId="0"/>
    <xf numFmtId="0" fontId="54" fillId="0" borderId="0"/>
    <xf numFmtId="0" fontId="20" fillId="0" borderId="0"/>
    <xf numFmtId="0" fontId="32" fillId="0" borderId="0"/>
    <xf numFmtId="0" fontId="24" fillId="0" borderId="0"/>
    <xf numFmtId="0" fontId="24" fillId="0" borderId="0"/>
    <xf numFmtId="0" fontId="74" fillId="0" borderId="0"/>
    <xf numFmtId="0" fontId="20" fillId="0" borderId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96" fillId="6" borderId="5" applyNumberForma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101" fillId="0" borderId="9" applyNumberFormat="0" applyFill="0" applyAlignment="0" applyProtection="0"/>
    <xf numFmtId="0" fontId="7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4" fontId="111" fillId="0" borderId="28">
      <protection locked="0"/>
    </xf>
    <xf numFmtId="174" fontId="120" fillId="56" borderId="28"/>
    <xf numFmtId="0" fontId="50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1" fontId="73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48" fillId="0" borderId="0"/>
    <xf numFmtId="0" fontId="26" fillId="0" borderId="0"/>
    <xf numFmtId="0" fontId="29" fillId="0" borderId="0"/>
    <xf numFmtId="0" fontId="29" fillId="0" borderId="0"/>
    <xf numFmtId="0" fontId="26" fillId="8" borderId="8" applyNumberFormat="0" applyFont="0" applyAlignment="0" applyProtection="0"/>
    <xf numFmtId="166" fontId="32" fillId="0" borderId="0" applyFont="0" applyFill="0" applyBorder="0" applyAlignment="0" applyProtection="0"/>
    <xf numFmtId="170" fontId="5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21" fillId="0" borderId="0"/>
    <xf numFmtId="0" fontId="50" fillId="0" borderId="0" applyNumberFormat="0" applyFill="0" applyBorder="0" applyAlignment="0" applyProtection="0"/>
    <xf numFmtId="0" fontId="84" fillId="0" borderId="1" applyNumberFormat="0" applyFill="0" applyAlignment="0" applyProtection="0"/>
    <xf numFmtId="0" fontId="85" fillId="0" borderId="2" applyNumberFormat="0" applyFill="0" applyAlignment="0" applyProtection="0"/>
    <xf numFmtId="0" fontId="86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79" fillId="3" borderId="0" applyNumberFormat="0" applyBorder="0" applyAlignment="0" applyProtection="0"/>
    <xf numFmtId="0" fontId="87" fillId="5" borderId="4" applyNumberFormat="0" applyAlignment="0" applyProtection="0"/>
    <xf numFmtId="0" fontId="89" fillId="6" borderId="5" applyNumberFormat="0" applyAlignment="0" applyProtection="0"/>
    <xf numFmtId="0" fontId="80" fillId="6" borderId="4" applyNumberFormat="0" applyAlignment="0" applyProtection="0"/>
    <xf numFmtId="0" fontId="88" fillId="0" borderId="6" applyNumberFormat="0" applyFill="0" applyAlignment="0" applyProtection="0"/>
    <xf numFmtId="0" fontId="81" fillId="7" borderId="7" applyNumberFormat="0" applyAlignment="0" applyProtection="0"/>
    <xf numFmtId="0" fontId="9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78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7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78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78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78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78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8" fillId="51" borderId="29" applyNumberFormat="0" applyAlignment="0" applyProtection="0"/>
    <xf numFmtId="43" fontId="17" fillId="0" borderId="0" applyFont="0" applyFill="0" applyBorder="0" applyAlignment="0" applyProtection="0"/>
    <xf numFmtId="0" fontId="65" fillId="41" borderId="29" applyNumberFormat="0" applyAlignment="0" applyProtection="0"/>
    <xf numFmtId="0" fontId="17" fillId="0" borderId="0"/>
    <xf numFmtId="0" fontId="29" fillId="54" borderId="30" applyNumberFormat="0" applyFont="0" applyAlignment="0" applyProtection="0"/>
    <xf numFmtId="0" fontId="68" fillId="51" borderId="31" applyNumberFormat="0" applyAlignment="0" applyProtection="0"/>
    <xf numFmtId="0" fontId="70" fillId="0" borderId="32" applyNumberFormat="0" applyFill="0" applyAlignment="0" applyProtection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9" fillId="0" borderId="0"/>
    <xf numFmtId="43" fontId="29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6" fillId="0" borderId="0"/>
    <xf numFmtId="43" fontId="26" fillId="0" borderId="0" applyFont="0" applyFill="0" applyBorder="0" applyAlignment="0" applyProtection="0"/>
    <xf numFmtId="0" fontId="27" fillId="0" borderId="0">
      <alignment horizontal="left" vertical="top" wrapText="1"/>
    </xf>
    <xf numFmtId="0" fontId="29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03" fillId="4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27" fillId="0" borderId="0">
      <alignment horizontal="left" vertical="top" wrapText="1"/>
    </xf>
    <xf numFmtId="43" fontId="26" fillId="0" borderId="0" applyFont="0" applyFill="0" applyBorder="0" applyAlignment="0" applyProtection="0"/>
    <xf numFmtId="168" fontId="126" fillId="0" borderId="0" applyFill="0" applyBorder="0" applyProtection="0">
      <alignment horizontal="right" vertical="top"/>
    </xf>
    <xf numFmtId="43" fontId="26" fillId="0" borderId="0" applyFont="0" applyFill="0" applyBorder="0" applyAlignment="0" applyProtection="0"/>
    <xf numFmtId="0" fontId="24" fillId="0" borderId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28" fillId="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6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8" borderId="0" applyNumberFormat="0" applyBorder="0" applyAlignment="0" applyProtection="0"/>
    <xf numFmtId="0" fontId="13" fillId="20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2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43" fontId="27" fillId="0" borderId="0" applyFont="0" applyFill="0" applyBorder="0" applyAlignment="0" applyProtection="0"/>
    <xf numFmtId="0" fontId="13" fillId="24" borderId="0" applyNumberFormat="0" applyBorder="0" applyAlignment="0" applyProtection="0"/>
    <xf numFmtId="0" fontId="13" fillId="12" borderId="0" applyNumberFormat="0" applyBorder="0" applyAlignment="0" applyProtection="0"/>
    <xf numFmtId="0" fontId="103" fillId="4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2" fillId="0" borderId="0"/>
    <xf numFmtId="43" fontId="26" fillId="0" borderId="0" applyFont="0" applyFill="0" applyBorder="0" applyAlignment="0" applyProtection="0"/>
    <xf numFmtId="0" fontId="29" fillId="0" borderId="0"/>
    <xf numFmtId="0" fontId="27" fillId="0" borderId="0">
      <alignment horizontal="left" vertical="top" wrapText="1"/>
    </xf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27" fillId="0" borderId="0">
      <alignment horizontal="left" vertical="top" wrapText="1"/>
    </xf>
    <xf numFmtId="0" fontId="129" fillId="0" borderId="0"/>
    <xf numFmtId="0" fontId="121" fillId="0" borderId="0"/>
    <xf numFmtId="0" fontId="129" fillId="0" borderId="0"/>
    <xf numFmtId="0" fontId="121" fillId="0" borderId="0"/>
    <xf numFmtId="0" fontId="26" fillId="0" borderId="0"/>
    <xf numFmtId="0" fontId="27" fillId="0" borderId="0">
      <alignment horizontal="left" vertical="top" wrapText="1"/>
    </xf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26" fillId="0" borderId="0"/>
    <xf numFmtId="0" fontId="26" fillId="0" borderId="0"/>
    <xf numFmtId="0" fontId="29" fillId="0" borderId="0"/>
    <xf numFmtId="43" fontId="32" fillId="0" borderId="0" applyFont="0" applyFill="0" applyBorder="0" applyAlignment="0" applyProtection="0"/>
    <xf numFmtId="0" fontId="26" fillId="0" borderId="0"/>
    <xf numFmtId="0" fontId="32" fillId="0" borderId="0"/>
    <xf numFmtId="0" fontId="29" fillId="0" borderId="0"/>
    <xf numFmtId="9" fontId="29" fillId="0" borderId="0" applyFont="0" applyFill="0" applyBorder="0" applyAlignment="0" applyProtection="0"/>
    <xf numFmtId="0" fontId="27" fillId="0" borderId="0">
      <alignment horizontal="left" vertical="top" wrapText="1"/>
    </xf>
    <xf numFmtId="0" fontId="24" fillId="0" borderId="0"/>
    <xf numFmtId="0" fontId="24" fillId="0" borderId="0"/>
    <xf numFmtId="0" fontId="24" fillId="0" borderId="0"/>
    <xf numFmtId="0" fontId="132" fillId="0" borderId="0"/>
    <xf numFmtId="43" fontId="132" fillId="0" borderId="0" applyFont="0" applyFill="0" applyBorder="0" applyAlignment="0" applyProtection="0"/>
    <xf numFmtId="0" fontId="29" fillId="0" borderId="0"/>
    <xf numFmtId="43" fontId="4" fillId="0" borderId="0" applyFont="0" applyFill="0" applyBorder="0" applyAlignment="0" applyProtection="0"/>
    <xf numFmtId="0" fontId="25" fillId="0" borderId="0"/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3" fillId="0" borderId="0"/>
    <xf numFmtId="43" fontId="13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34" fillId="0" borderId="0"/>
    <xf numFmtId="0" fontId="75" fillId="0" borderId="0"/>
    <xf numFmtId="0" fontId="29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2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7" fillId="0" borderId="0">
      <alignment horizontal="left" vertical="top" wrapText="1"/>
    </xf>
    <xf numFmtId="0" fontId="128" fillId="4" borderId="0" applyNumberFormat="0" applyBorder="0" applyAlignment="0" applyProtection="0"/>
    <xf numFmtId="0" fontId="4" fillId="8" borderId="8" applyNumberFormat="0" applyFont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103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4" fillId="0" borderId="0"/>
    <xf numFmtId="0" fontId="33" fillId="41" borderId="0" applyNumberFormat="0" applyBorder="0" applyAlignment="0" applyProtection="0"/>
    <xf numFmtId="0" fontId="33" fillId="43" borderId="0" applyNumberFormat="0" applyBorder="0" applyAlignment="0" applyProtection="0"/>
    <xf numFmtId="0" fontId="33" fillId="54" borderId="0" applyNumberFormat="0" applyBorder="0" applyAlignment="0" applyProtection="0"/>
    <xf numFmtId="0" fontId="33" fillId="41" borderId="0" applyNumberFormat="0" applyBorder="0" applyAlignment="0" applyProtection="0"/>
    <xf numFmtId="0" fontId="33" fillId="40" borderId="0" applyNumberFormat="0" applyBorder="0" applyAlignment="0" applyProtection="0"/>
    <xf numFmtId="0" fontId="33" fillId="54" borderId="0" applyNumberFormat="0" applyBorder="0" applyAlignment="0" applyProtection="0"/>
    <xf numFmtId="0" fontId="33" fillId="51" borderId="0" applyNumberFormat="0" applyBorder="0" applyAlignment="0" applyProtection="0"/>
    <xf numFmtId="0" fontId="33" fillId="43" borderId="0" applyNumberFormat="0" applyBorder="0" applyAlignment="0" applyProtection="0"/>
    <xf numFmtId="0" fontId="33" fillId="53" borderId="0" applyNumberFormat="0" applyBorder="0" applyAlignment="0" applyProtection="0"/>
    <xf numFmtId="0" fontId="33" fillId="51" borderId="0" applyNumberFormat="0" applyBorder="0" applyAlignment="0" applyProtection="0"/>
    <xf numFmtId="0" fontId="33" fillId="42" borderId="0" applyNumberFormat="0" applyBorder="0" applyAlignment="0" applyProtection="0"/>
    <xf numFmtId="0" fontId="33" fillId="53" borderId="0" applyNumberFormat="0" applyBorder="0" applyAlignment="0" applyProtection="0"/>
    <xf numFmtId="0" fontId="135" fillId="46" borderId="0" applyNumberFormat="0" applyBorder="0" applyAlignment="0" applyProtection="0"/>
    <xf numFmtId="0" fontId="135" fillId="43" borderId="0" applyNumberFormat="0" applyBorder="0" applyAlignment="0" applyProtection="0"/>
    <xf numFmtId="0" fontId="135" fillId="53" borderId="0" applyNumberFormat="0" applyBorder="0" applyAlignment="0" applyProtection="0"/>
    <xf numFmtId="0" fontId="135" fillId="51" borderId="0" applyNumberFormat="0" applyBorder="0" applyAlignment="0" applyProtection="0"/>
    <xf numFmtId="0" fontId="135" fillId="46" borderId="0" applyNumberFormat="0" applyBorder="0" applyAlignment="0" applyProtection="0"/>
    <xf numFmtId="0" fontId="135" fillId="43" borderId="0" applyNumberFormat="0" applyBorder="0" applyAlignment="0" applyProtection="0"/>
    <xf numFmtId="0" fontId="135" fillId="46" borderId="0" applyNumberFormat="0" applyBorder="0" applyAlignment="0" applyProtection="0"/>
    <xf numFmtId="0" fontId="135" fillId="48" borderId="0" applyNumberFormat="0" applyBorder="0" applyAlignment="0" applyProtection="0"/>
    <xf numFmtId="0" fontId="135" fillId="49" borderId="0" applyNumberFormat="0" applyBorder="0" applyAlignment="0" applyProtection="0"/>
    <xf numFmtId="0" fontId="135" fillId="57" borderId="0" applyNumberFormat="0" applyBorder="0" applyAlignment="0" applyProtection="0"/>
    <xf numFmtId="0" fontId="135" fillId="46" borderId="0" applyNumberFormat="0" applyBorder="0" applyAlignment="0" applyProtection="0"/>
    <xf numFmtId="0" fontId="135" fillId="50" borderId="0" applyNumberFormat="0" applyBorder="0" applyAlignment="0" applyProtection="0"/>
    <xf numFmtId="0" fontId="136" fillId="34" borderId="0" applyNumberFormat="0" applyBorder="0" applyAlignment="0" applyProtection="0"/>
    <xf numFmtId="0" fontId="137" fillId="58" borderId="39" applyNumberFormat="0" applyAlignment="0" applyProtection="0"/>
    <xf numFmtId="0" fontId="138" fillId="52" borderId="11" applyNumberFormat="0" applyAlignment="0" applyProtection="0"/>
    <xf numFmtId="43" fontId="24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35" borderId="0" applyNumberFormat="0" applyBorder="0" applyAlignment="0" applyProtection="0"/>
    <xf numFmtId="0" fontId="141" fillId="0" borderId="40" applyNumberFormat="0" applyFill="0" applyAlignment="0" applyProtection="0"/>
    <xf numFmtId="0" fontId="142" fillId="0" borderId="13" applyNumberFormat="0" applyFill="0" applyAlignment="0" applyProtection="0"/>
    <xf numFmtId="0" fontId="143" fillId="0" borderId="41" applyNumberFormat="0" applyFill="0" applyAlignment="0" applyProtection="0"/>
    <xf numFmtId="0" fontId="143" fillId="0" borderId="0" applyNumberFormat="0" applyFill="0" applyBorder="0" applyAlignment="0" applyProtection="0"/>
    <xf numFmtId="0" fontId="144" fillId="53" borderId="39" applyNumberFormat="0" applyAlignment="0" applyProtection="0"/>
    <xf numFmtId="0" fontId="145" fillId="0" borderId="15" applyNumberFormat="0" applyFill="0" applyAlignment="0" applyProtection="0"/>
    <xf numFmtId="0" fontId="146" fillId="53" borderId="0" applyNumberFormat="0" applyBorder="0" applyAlignment="0" applyProtection="0"/>
    <xf numFmtId="0" fontId="29" fillId="0" borderId="0"/>
    <xf numFmtId="0" fontId="29" fillId="0" borderId="0"/>
    <xf numFmtId="0" fontId="4" fillId="0" borderId="0"/>
    <xf numFmtId="0" fontId="24" fillId="0" borderId="0"/>
    <xf numFmtId="0" fontId="24" fillId="0" borderId="0"/>
    <xf numFmtId="0" fontId="24" fillId="54" borderId="42" applyNumberFormat="0" applyFont="0" applyAlignment="0" applyProtection="0"/>
    <xf numFmtId="0" fontId="147" fillId="58" borderId="43" applyNumberForma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54" fillId="0" borderId="0"/>
    <xf numFmtId="0" fontId="148" fillId="0" borderId="0" applyNumberFormat="0" applyFill="0" applyBorder="0" applyAlignment="0" applyProtection="0"/>
    <xf numFmtId="0" fontId="149" fillId="0" borderId="44" applyNumberFormat="0" applyFill="0" applyAlignment="0" applyProtection="0"/>
    <xf numFmtId="0" fontId="150" fillId="0" borderId="0" applyNumberFormat="0" applyFill="0" applyBorder="0" applyAlignment="0" applyProtection="0"/>
    <xf numFmtId="0" fontId="5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8" fontId="153" fillId="0" borderId="0" applyFill="0" applyBorder="0" applyProtection="0">
      <alignment horizontal="right" vertical="top"/>
    </xf>
  </cellStyleXfs>
  <cellXfs count="257">
    <xf numFmtId="0" fontId="0" fillId="0" borderId="0" xfId="0"/>
    <xf numFmtId="0" fontId="93" fillId="0" borderId="0" xfId="0" applyFont="1"/>
    <xf numFmtId="0" fontId="28" fillId="0" borderId="0" xfId="0" applyFont="1" applyAlignment="1">
      <alignment horizontal="right"/>
    </xf>
    <xf numFmtId="0" fontId="122" fillId="0" borderId="0" xfId="0" applyFont="1"/>
    <xf numFmtId="0" fontId="28" fillId="0" borderId="0" xfId="0" applyFont="1"/>
    <xf numFmtId="168" fontId="110" fillId="0" borderId="34" xfId="6" applyFont="1" applyFill="1" applyBorder="1" applyAlignment="1">
      <alignment horizontal="right" vertical="center"/>
    </xf>
    <xf numFmtId="168" fontId="28" fillId="0" borderId="19" xfId="6" applyFont="1" applyFill="1" applyBorder="1" applyAlignment="1">
      <alignment horizontal="center" vertical="center"/>
    </xf>
    <xf numFmtId="0" fontId="110" fillId="0" borderId="0" xfId="0" applyFont="1"/>
    <xf numFmtId="0" fontId="28" fillId="0" borderId="0" xfId="0" applyFont="1" applyAlignment="1">
      <alignment horizontal="left" vertical="top" wrapText="1"/>
    </xf>
    <xf numFmtId="0" fontId="93" fillId="0" borderId="0" xfId="0" applyFont="1" applyAlignment="1">
      <alignment vertical="center"/>
    </xf>
    <xf numFmtId="0" fontId="122" fillId="0" borderId="0" xfId="0" applyFont="1" applyAlignment="1">
      <alignment horizontal="center"/>
    </xf>
    <xf numFmtId="0" fontId="110" fillId="0" borderId="0" xfId="0" applyFont="1" applyAlignment="1">
      <alignment vertical="top"/>
    </xf>
    <xf numFmtId="0" fontId="122" fillId="0" borderId="0" xfId="0" applyFont="1" applyAlignment="1">
      <alignment horizontal="left"/>
    </xf>
    <xf numFmtId="0" fontId="28" fillId="0" borderId="45" xfId="0" applyFont="1" applyBorder="1" applyAlignment="1">
      <alignment horizontal="center" vertical="top" wrapText="1"/>
    </xf>
    <xf numFmtId="0" fontId="28" fillId="0" borderId="0" xfId="0" applyFont="1" applyAlignment="1">
      <alignment horizontal="center"/>
    </xf>
    <xf numFmtId="0" fontId="28" fillId="0" borderId="45" xfId="0" applyFont="1" applyBorder="1" applyAlignment="1">
      <alignment horizontal="left" vertical="top" wrapText="1"/>
    </xf>
    <xf numFmtId="0" fontId="110" fillId="0" borderId="0" xfId="0" applyFont="1" applyAlignment="1">
      <alignment horizontal="center"/>
    </xf>
    <xf numFmtId="0" fontId="124" fillId="0" borderId="0" xfId="0" applyFont="1" applyAlignment="1">
      <alignment horizontal="left" vertical="top" wrapText="1"/>
    </xf>
    <xf numFmtId="0" fontId="110" fillId="0" borderId="45" xfId="0" applyFont="1" applyBorder="1" applyAlignment="1">
      <alignment horizontal="left" vertical="top" wrapText="1"/>
    </xf>
    <xf numFmtId="0" fontId="110" fillId="0" borderId="45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/>
    </xf>
    <xf numFmtId="0" fontId="125" fillId="0" borderId="45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110" fillId="0" borderId="45" xfId="0" applyFont="1" applyBorder="1"/>
    <xf numFmtId="0" fontId="28" fillId="0" borderId="45" xfId="0" applyFont="1" applyBorder="1"/>
    <xf numFmtId="0" fontId="110" fillId="0" borderId="0" xfId="0" applyFont="1" applyAlignment="1">
      <alignment horizontal="left" vertical="top"/>
    </xf>
    <xf numFmtId="0" fontId="28" fillId="0" borderId="0" xfId="0" applyFont="1" applyAlignment="1">
      <alignment horizontal="centerContinuous"/>
    </xf>
    <xf numFmtId="0" fontId="123" fillId="0" borderId="45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178" fontId="28" fillId="0" borderId="0" xfId="1362" applyNumberFormat="1" applyFont="1" applyBorder="1" applyAlignment="1">
      <alignment horizontal="center" vertical="center"/>
    </xf>
    <xf numFmtId="0" fontId="110" fillId="0" borderId="19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110" fillId="0" borderId="34" xfId="0" applyFont="1" applyBorder="1" applyAlignment="1">
      <alignment horizontal="left" vertical="top" wrapText="1"/>
    </xf>
    <xf numFmtId="0" fontId="28" fillId="0" borderId="34" xfId="0" applyFont="1" applyBorder="1" applyAlignment="1">
      <alignment horizontal="left" vertical="top" wrapText="1"/>
    </xf>
    <xf numFmtId="0" fontId="110" fillId="0" borderId="19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176" fontId="28" fillId="0" borderId="45" xfId="0" applyNumberFormat="1" applyFont="1" applyBorder="1" applyAlignment="1">
      <alignment horizontal="center" vertical="center" wrapText="1"/>
    </xf>
    <xf numFmtId="176" fontId="28" fillId="0" borderId="45" xfId="0" applyNumberFormat="1" applyFont="1" applyBorder="1" applyAlignment="1">
      <alignment horizontal="right" vertical="top" wrapText="1"/>
    </xf>
    <xf numFmtId="176" fontId="28" fillId="0" borderId="45" xfId="0" applyNumberFormat="1" applyFont="1" applyBorder="1" applyAlignment="1">
      <alignment horizontal="right" vertical="center" wrapText="1"/>
    </xf>
    <xf numFmtId="0" fontId="28" fillId="0" borderId="0" xfId="1133" applyFont="1"/>
    <xf numFmtId="0" fontId="110" fillId="0" borderId="0" xfId="1133" applyFont="1"/>
    <xf numFmtId="169" fontId="110" fillId="0" borderId="0" xfId="1133" applyNumberFormat="1" applyFont="1"/>
    <xf numFmtId="0" fontId="110" fillId="0" borderId="0" xfId="1133" applyFont="1" applyAlignment="1">
      <alignment horizontal="center"/>
    </xf>
    <xf numFmtId="176" fontId="28" fillId="0" borderId="19" xfId="6" applyNumberFormat="1" applyFont="1" applyFill="1" applyBorder="1" applyAlignment="1">
      <alignment horizontal="center" vertical="center"/>
    </xf>
    <xf numFmtId="176" fontId="110" fillId="0" borderId="45" xfId="1362" applyNumberFormat="1" applyFont="1" applyFill="1" applyBorder="1" applyAlignment="1">
      <alignment horizontal="center" vertical="center" wrapText="1"/>
    </xf>
    <xf numFmtId="176" fontId="28" fillId="0" borderId="19" xfId="1362" applyNumberFormat="1" applyFont="1" applyFill="1" applyBorder="1" applyAlignment="1">
      <alignment horizontal="right" vertical="center"/>
    </xf>
    <xf numFmtId="176" fontId="28" fillId="0" borderId="45" xfId="1362" applyNumberFormat="1" applyFont="1" applyBorder="1" applyAlignment="1">
      <alignment horizontal="center" vertical="center"/>
    </xf>
    <xf numFmtId="0" fontId="131" fillId="0" borderId="45" xfId="0" applyFont="1" applyBorder="1" applyAlignment="1">
      <alignment horizontal="center" vertical="center" wrapText="1"/>
    </xf>
    <xf numFmtId="0" fontId="131" fillId="0" borderId="45" xfId="0" applyFont="1" applyBorder="1" applyAlignment="1">
      <alignment horizontal="left" vertical="center" wrapText="1"/>
    </xf>
    <xf numFmtId="168" fontId="125" fillId="0" borderId="45" xfId="6" applyFont="1" applyBorder="1" applyAlignment="1">
      <alignment horizontal="right" vertical="center"/>
    </xf>
    <xf numFmtId="0" fontId="125" fillId="0" borderId="45" xfId="0" applyFont="1" applyBorder="1" applyAlignment="1">
      <alignment horizontal="left" vertical="center" wrapText="1"/>
    </xf>
    <xf numFmtId="0" fontId="93" fillId="0" borderId="0" xfId="0" applyFont="1" applyAlignment="1">
      <alignment horizontal="right"/>
    </xf>
    <xf numFmtId="0" fontId="122" fillId="0" borderId="19" xfId="0" applyFont="1" applyBorder="1" applyAlignment="1">
      <alignment horizontal="center" vertical="center" wrapText="1"/>
    </xf>
    <xf numFmtId="0" fontId="28" fillId="0" borderId="0" xfId="1133" applyFont="1" applyAlignment="1">
      <alignment horizontal="center"/>
    </xf>
    <xf numFmtId="169" fontId="28" fillId="0" borderId="0" xfId="1133" applyNumberFormat="1" applyFont="1" applyAlignment="1">
      <alignment horizontal="right"/>
    </xf>
    <xf numFmtId="0" fontId="28" fillId="0" borderId="0" xfId="1133" applyFont="1" applyAlignment="1">
      <alignment horizontal="left" indent="15"/>
    </xf>
    <xf numFmtId="0" fontId="28" fillId="0" borderId="0" xfId="1133" applyFont="1" applyAlignment="1">
      <alignment horizontal="right"/>
    </xf>
    <xf numFmtId="169" fontId="28" fillId="0" borderId="0" xfId="1133" applyNumberFormat="1" applyFont="1"/>
    <xf numFmtId="0" fontId="110" fillId="0" borderId="46" xfId="1133" applyFont="1" applyBorder="1" applyAlignment="1">
      <alignment vertical="center" wrapText="1"/>
    </xf>
    <xf numFmtId="0" fontId="110" fillId="0" borderId="46" xfId="1133" applyFont="1" applyBorder="1" applyAlignment="1">
      <alignment horizontal="center" vertical="center" wrapText="1"/>
    </xf>
    <xf numFmtId="0" fontId="28" fillId="0" borderId="19" xfId="1133" applyFont="1" applyBorder="1" applyAlignment="1">
      <alignment horizontal="left" vertical="top" wrapText="1"/>
    </xf>
    <xf numFmtId="0" fontId="28" fillId="0" borderId="19" xfId="1133" applyFont="1" applyBorder="1" applyAlignment="1">
      <alignment horizontal="center" vertical="top" wrapText="1"/>
    </xf>
    <xf numFmtId="0" fontId="110" fillId="0" borderId="35" xfId="1133" applyFont="1" applyBorder="1" applyAlignment="1">
      <alignment horizontal="left" vertical="top" wrapText="1"/>
    </xf>
    <xf numFmtId="176" fontId="110" fillId="0" borderId="45" xfId="0" applyNumberFormat="1" applyFont="1" applyBorder="1" applyAlignment="1">
      <alignment horizontal="center" vertical="center" wrapText="1"/>
    </xf>
    <xf numFmtId="0" fontId="28" fillId="0" borderId="35" xfId="1133" applyFont="1" applyBorder="1" applyAlignment="1">
      <alignment horizontal="left" vertical="top" wrapText="1"/>
    </xf>
    <xf numFmtId="0" fontId="122" fillId="0" borderId="19" xfId="0" applyFont="1" applyBorder="1" applyAlignment="1">
      <alignment horizontal="left" vertical="top" wrapText="1"/>
    </xf>
    <xf numFmtId="0" fontId="110" fillId="0" borderId="35" xfId="0" applyFont="1" applyBorder="1" applyAlignment="1">
      <alignment horizontal="left" vertical="top" wrapText="1"/>
    </xf>
    <xf numFmtId="0" fontId="28" fillId="0" borderId="35" xfId="1133" applyFont="1" applyBorder="1" applyAlignment="1">
      <alignment horizontal="left" wrapText="1"/>
    </xf>
    <xf numFmtId="49" fontId="28" fillId="0" borderId="19" xfId="0" applyNumberFormat="1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 wrapText="1"/>
    </xf>
    <xf numFmtId="0" fontId="92" fillId="0" borderId="45" xfId="0" applyFont="1" applyBorder="1" applyAlignment="1">
      <alignment horizontal="left" vertical="top" wrapText="1"/>
    </xf>
    <xf numFmtId="0" fontId="110" fillId="0" borderId="34" xfId="0" applyFont="1" applyBorder="1" applyAlignment="1">
      <alignment horizontal="center" vertical="top" wrapText="1"/>
    </xf>
    <xf numFmtId="0" fontId="28" fillId="0" borderId="34" xfId="0" applyFont="1" applyBorder="1" applyAlignment="1">
      <alignment horizontal="center" vertical="top" wrapText="1"/>
    </xf>
    <xf numFmtId="0" fontId="122" fillId="0" borderId="34" xfId="0" applyFont="1" applyBorder="1" applyAlignment="1">
      <alignment horizontal="center" vertical="center" wrapText="1"/>
    </xf>
    <xf numFmtId="0" fontId="93" fillId="0" borderId="34" xfId="0" applyFont="1" applyBorder="1" applyAlignment="1">
      <alignment horizontal="center" vertical="top" wrapText="1"/>
    </xf>
    <xf numFmtId="49" fontId="28" fillId="0" borderId="45" xfId="1365" applyNumberFormat="1" applyFont="1" applyBorder="1" applyAlignment="1">
      <alignment vertical="top" wrapText="1"/>
    </xf>
    <xf numFmtId="49" fontId="28" fillId="0" borderId="45" xfId="1365" applyNumberFormat="1" applyFont="1" applyBorder="1" applyAlignment="1">
      <alignment horizontal="center" vertical="top" wrapText="1"/>
    </xf>
    <xf numFmtId="49" fontId="110" fillId="0" borderId="45" xfId="1365" applyNumberFormat="1" applyFont="1" applyBorder="1" applyAlignment="1">
      <alignment vertical="top" wrapText="1"/>
    </xf>
    <xf numFmtId="49" fontId="110" fillId="0" borderId="19" xfId="0" applyNumberFormat="1" applyFont="1" applyBorder="1" applyAlignment="1">
      <alignment horizontal="center" vertical="center"/>
    </xf>
    <xf numFmtId="0" fontId="110" fillId="0" borderId="19" xfId="0" applyFont="1" applyBorder="1" applyAlignment="1">
      <alignment horizontal="center" vertical="center"/>
    </xf>
    <xf numFmtId="0" fontId="93" fillId="0" borderId="0" xfId="0" applyFont="1" applyAlignment="1">
      <alignment horizontal="center" vertical="center" wrapText="1"/>
    </xf>
    <xf numFmtId="0" fontId="93" fillId="0" borderId="19" xfId="0" applyFont="1" applyBorder="1" applyAlignment="1">
      <alignment horizontal="center" vertical="center" textRotation="90" wrapText="1"/>
    </xf>
    <xf numFmtId="176" fontId="28" fillId="0" borderId="45" xfId="0" applyNumberFormat="1" applyFont="1" applyBorder="1" applyAlignment="1">
      <alignment horizontal="left" vertical="top" wrapText="1"/>
    </xf>
    <xf numFmtId="176" fontId="28" fillId="0" borderId="45" xfId="0" applyNumberFormat="1" applyFont="1" applyBorder="1" applyAlignment="1">
      <alignment horizontal="left" vertical="center" wrapText="1"/>
    </xf>
    <xf numFmtId="43" fontId="28" fillId="0" borderId="45" xfId="0" applyNumberFormat="1" applyFont="1" applyBorder="1" applyAlignment="1">
      <alignment horizontal="left" vertical="center" wrapText="1"/>
    </xf>
    <xf numFmtId="0" fontId="28" fillId="0" borderId="45" xfId="0" applyFont="1" applyBorder="1" applyAlignment="1">
      <alignment horizontal="left" vertical="center" wrapText="1"/>
    </xf>
    <xf numFmtId="0" fontId="93" fillId="0" borderId="0" xfId="0" applyFont="1" applyAlignment="1">
      <alignment horizontal="center"/>
    </xf>
    <xf numFmtId="0" fontId="110" fillId="0" borderId="34" xfId="0" applyFont="1" applyBorder="1" applyAlignment="1">
      <alignment horizontal="left" vertical="center" wrapText="1"/>
    </xf>
    <xf numFmtId="176" fontId="110" fillId="0" borderId="45" xfId="1362" applyNumberFormat="1" applyFont="1" applyFill="1" applyBorder="1" applyAlignment="1">
      <alignment horizontal="right" vertical="center" wrapText="1"/>
    </xf>
    <xf numFmtId="0" fontId="122" fillId="0" borderId="0" xfId="0" applyFont="1" applyAlignment="1">
      <alignment vertical="center"/>
    </xf>
    <xf numFmtId="0" fontId="28" fillId="0" borderId="34" xfId="0" applyFont="1" applyBorder="1" applyAlignment="1">
      <alignment horizontal="left" vertical="center" wrapText="1"/>
    </xf>
    <xf numFmtId="0" fontId="131" fillId="0" borderId="45" xfId="0" applyFont="1" applyBorder="1" applyAlignment="1">
      <alignment horizontal="center" vertical="top" wrapText="1"/>
    </xf>
    <xf numFmtId="176" fontId="28" fillId="0" borderId="19" xfId="6" applyNumberFormat="1" applyFont="1" applyFill="1" applyBorder="1" applyAlignment="1">
      <alignment vertical="center"/>
    </xf>
    <xf numFmtId="0" fontId="110" fillId="0" borderId="45" xfId="1533" applyFont="1" applyBorder="1" applyAlignment="1">
      <alignment horizontal="center" vertical="center" wrapText="1"/>
    </xf>
    <xf numFmtId="0" fontId="92" fillId="0" borderId="45" xfId="0" applyFont="1" applyBorder="1" applyAlignment="1">
      <alignment horizontal="left" vertical="center" wrapText="1"/>
    </xf>
    <xf numFmtId="0" fontId="110" fillId="0" borderId="45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49" fontId="110" fillId="0" borderId="45" xfId="0" applyNumberFormat="1" applyFont="1" applyBorder="1" applyAlignment="1">
      <alignment horizontal="center" vertical="center" wrapText="1"/>
    </xf>
    <xf numFmtId="49" fontId="28" fillId="0" borderId="45" xfId="0" applyNumberFormat="1" applyFont="1" applyBorder="1" applyAlignment="1">
      <alignment horizontal="center" vertical="center"/>
    </xf>
    <xf numFmtId="49" fontId="110" fillId="0" borderId="45" xfId="0" applyNumberFormat="1" applyFont="1" applyBorder="1" applyAlignment="1">
      <alignment horizontal="center" vertical="center"/>
    </xf>
    <xf numFmtId="0" fontId="110" fillId="0" borderId="45" xfId="0" applyFont="1" applyBorder="1" applyAlignment="1">
      <alignment horizontal="center" vertical="top" wrapText="1"/>
    </xf>
    <xf numFmtId="1" fontId="127" fillId="0" borderId="45" xfId="0" applyNumberFormat="1" applyFont="1" applyBorder="1" applyAlignment="1">
      <alignment horizontal="center" vertical="center" shrinkToFit="1"/>
    </xf>
    <xf numFmtId="168" fontId="28" fillId="0" borderId="0" xfId="0" applyNumberFormat="1" applyFont="1"/>
    <xf numFmtId="0" fontId="93" fillId="0" borderId="45" xfId="0" applyFont="1" applyBorder="1" applyAlignment="1">
      <alignment horizontal="center" vertical="center" textRotation="90" wrapText="1"/>
    </xf>
    <xf numFmtId="0" fontId="110" fillId="0" borderId="0" xfId="0" applyFont="1" applyAlignment="1">
      <alignment horizontal="left" vertical="top" wrapText="1"/>
    </xf>
    <xf numFmtId="168" fontId="28" fillId="0" borderId="34" xfId="6" applyFont="1" applyFill="1" applyBorder="1" applyAlignment="1">
      <alignment horizontal="right" vertical="center"/>
    </xf>
    <xf numFmtId="43" fontId="93" fillId="0" borderId="0" xfId="0" applyNumberFormat="1" applyFont="1"/>
    <xf numFmtId="43" fontId="122" fillId="0" borderId="0" xfId="0" applyNumberFormat="1" applyFont="1" applyAlignment="1">
      <alignment vertical="top" wrapText="1"/>
    </xf>
    <xf numFmtId="176" fontId="28" fillId="55" borderId="45" xfId="0" applyNumberFormat="1" applyFont="1" applyFill="1" applyBorder="1" applyAlignment="1">
      <alignment horizontal="left" vertical="center" wrapText="1"/>
    </xf>
    <xf numFmtId="168" fontId="28" fillId="55" borderId="34" xfId="6" applyFont="1" applyFill="1" applyBorder="1" applyAlignment="1">
      <alignment horizontal="right" vertical="center"/>
    </xf>
    <xf numFmtId="176" fontId="28" fillId="55" borderId="45" xfId="0" applyNumberFormat="1" applyFont="1" applyFill="1" applyBorder="1" applyAlignment="1">
      <alignment horizontal="left" vertical="top" wrapText="1"/>
    </xf>
    <xf numFmtId="168" fontId="110" fillId="0" borderId="0" xfId="0" applyNumberFormat="1" applyFont="1"/>
    <xf numFmtId="176" fontId="28" fillId="55" borderId="45" xfId="0" applyNumberFormat="1" applyFont="1" applyFill="1" applyBorder="1" applyAlignment="1">
      <alignment horizontal="right" vertical="center" wrapText="1"/>
    </xf>
    <xf numFmtId="175" fontId="93" fillId="0" borderId="0" xfId="0" applyNumberFormat="1" applyFont="1"/>
    <xf numFmtId="169" fontId="93" fillId="0" borderId="0" xfId="0" applyNumberFormat="1" applyFont="1"/>
    <xf numFmtId="176" fontId="93" fillId="0" borderId="0" xfId="0" applyNumberFormat="1" applyFont="1"/>
    <xf numFmtId="168" fontId="93" fillId="0" borderId="0" xfId="0" applyNumberFormat="1" applyFont="1" applyAlignment="1">
      <alignment vertical="center"/>
    </xf>
    <xf numFmtId="178" fontId="110" fillId="0" borderId="0" xfId="0" applyNumberFormat="1" applyFont="1"/>
    <xf numFmtId="4" fontId="93" fillId="0" borderId="0" xfId="0" applyNumberFormat="1" applyFont="1"/>
    <xf numFmtId="43" fontId="93" fillId="0" borderId="0" xfId="1362" applyFont="1"/>
    <xf numFmtId="179" fontId="93" fillId="0" borderId="0" xfId="0" applyNumberFormat="1" applyFont="1"/>
    <xf numFmtId="49" fontId="28" fillId="0" borderId="0" xfId="0" applyNumberFormat="1" applyFont="1" applyAlignment="1">
      <alignment horizontal="right" vertical="center"/>
    </xf>
    <xf numFmtId="43" fontId="151" fillId="0" borderId="0" xfId="0" applyNumberFormat="1" applyFont="1"/>
    <xf numFmtId="0" fontId="28" fillId="0" borderId="37" xfId="0" applyFont="1" applyBorder="1" applyAlignment="1">
      <alignment horizontal="right"/>
    </xf>
    <xf numFmtId="2" fontId="93" fillId="0" borderId="0" xfId="0" applyNumberFormat="1" applyFont="1"/>
    <xf numFmtId="0" fontId="110" fillId="0" borderId="0" xfId="0" applyFont="1" applyAlignment="1">
      <alignment horizontal="center" vertical="center" wrapText="1"/>
    </xf>
    <xf numFmtId="0" fontId="127" fillId="0" borderId="47" xfId="0" applyFont="1" applyBorder="1" applyAlignment="1">
      <alignment horizontal="center" vertical="center" wrapText="1"/>
    </xf>
    <xf numFmtId="0" fontId="93" fillId="0" borderId="0" xfId="0" applyFont="1" applyAlignment="1">
      <alignment wrapText="1"/>
    </xf>
    <xf numFmtId="0" fontId="122" fillId="0" borderId="45" xfId="0" applyFont="1" applyBorder="1" applyAlignment="1">
      <alignment vertical="center" textRotation="90" wrapText="1"/>
    </xf>
    <xf numFmtId="0" fontId="122" fillId="0" borderId="45" xfId="0" applyFont="1" applyBorder="1" applyAlignment="1">
      <alignment vertical="center" wrapText="1"/>
    </xf>
    <xf numFmtId="0" fontId="122" fillId="0" borderId="45" xfId="0" applyFont="1" applyBorder="1" applyAlignment="1">
      <alignment vertical="center"/>
    </xf>
    <xf numFmtId="168" fontId="110" fillId="0" borderId="45" xfId="1363" applyFont="1" applyFill="1" applyBorder="1" applyAlignment="1">
      <alignment horizontal="center"/>
    </xf>
    <xf numFmtId="0" fontId="93" fillId="0" borderId="45" xfId="0" applyFont="1" applyBorder="1" applyAlignment="1">
      <alignment vertical="center" wrapText="1"/>
    </xf>
    <xf numFmtId="0" fontId="93" fillId="0" borderId="45" xfId="0" applyFont="1" applyBorder="1" applyAlignment="1">
      <alignment vertical="center"/>
    </xf>
    <xf numFmtId="168" fontId="110" fillId="0" borderId="45" xfId="1363" applyFont="1" applyFill="1" applyBorder="1" applyAlignment="1">
      <alignment horizontal="center" vertical="center"/>
    </xf>
    <xf numFmtId="169" fontId="28" fillId="0" borderId="45" xfId="300" applyNumberFormat="1" applyFont="1" applyFill="1" applyBorder="1" applyAlignment="1">
      <alignment horizontal="center" vertical="center"/>
    </xf>
    <xf numFmtId="169" fontId="110" fillId="0" borderId="45" xfId="300" applyNumberFormat="1" applyFont="1" applyFill="1" applyBorder="1" applyAlignment="1">
      <alignment horizontal="center" vertical="center"/>
    </xf>
    <xf numFmtId="49" fontId="110" fillId="0" borderId="45" xfId="0" applyNumberFormat="1" applyFont="1" applyBorder="1" applyAlignment="1">
      <alignment horizontal="left" vertical="top" wrapText="1"/>
    </xf>
    <xf numFmtId="0" fontId="110" fillId="0" borderId="45" xfId="0" applyFont="1" applyBorder="1" applyAlignment="1">
      <alignment horizontal="left" vertical="center" wrapText="1"/>
    </xf>
    <xf numFmtId="168" fontId="28" fillId="0" borderId="45" xfId="1363" applyFont="1" applyFill="1" applyBorder="1" applyAlignment="1">
      <alignment horizontal="center" vertical="center"/>
    </xf>
    <xf numFmtId="0" fontId="122" fillId="0" borderId="45" xfId="0" applyFont="1" applyBorder="1" applyAlignment="1">
      <alignment horizontal="left" vertical="top" wrapText="1"/>
    </xf>
    <xf numFmtId="0" fontId="93" fillId="0" borderId="45" xfId="0" applyFont="1" applyBorder="1" applyAlignment="1">
      <alignment horizontal="left" vertical="top" wrapText="1"/>
    </xf>
    <xf numFmtId="0" fontId="152" fillId="0" borderId="45" xfId="0" applyFont="1" applyBorder="1" applyAlignment="1">
      <alignment horizontal="left" vertical="top" wrapText="1"/>
    </xf>
    <xf numFmtId="49" fontId="28" fillId="0" borderId="0" xfId="0" applyNumberFormat="1" applyFont="1" applyAlignment="1">
      <alignment vertical="top" wrapText="1"/>
    </xf>
    <xf numFmtId="49" fontId="122" fillId="0" borderId="0" xfId="0" applyNumberFormat="1" applyFont="1" applyAlignment="1">
      <alignment vertical="center" wrapText="1"/>
    </xf>
    <xf numFmtId="168" fontId="28" fillId="0" borderId="0" xfId="1363" applyFont="1" applyFill="1" applyBorder="1" applyAlignment="1">
      <alignment horizontal="center" vertical="center"/>
    </xf>
    <xf numFmtId="168" fontId="93" fillId="0" borderId="0" xfId="0" applyNumberFormat="1" applyFont="1" applyAlignment="1">
      <alignment horizontal="right" vertical="top" wrapText="1"/>
    </xf>
    <xf numFmtId="168" fontId="110" fillId="0" borderId="45" xfId="0" applyNumberFormat="1" applyFont="1" applyBorder="1" applyAlignment="1">
      <alignment horizontal="right"/>
    </xf>
    <xf numFmtId="0" fontId="110" fillId="0" borderId="45" xfId="0" applyFont="1" applyBorder="1" applyAlignment="1">
      <alignment vertical="top"/>
    </xf>
    <xf numFmtId="0" fontId="130" fillId="0" borderId="45" xfId="0" applyFont="1" applyBorder="1" applyAlignment="1">
      <alignment horizontal="left" vertical="top" wrapText="1"/>
    </xf>
    <xf numFmtId="168" fontId="110" fillId="0" borderId="45" xfId="1363" applyFont="1" applyFill="1" applyBorder="1" applyAlignment="1">
      <alignment horizontal="right" vertical="center"/>
    </xf>
    <xf numFmtId="176" fontId="28" fillId="55" borderId="45" xfId="1362" applyNumberFormat="1" applyFont="1" applyFill="1" applyBorder="1" applyAlignment="1">
      <alignment horizontal="right" vertical="top" wrapText="1"/>
    </xf>
    <xf numFmtId="168" fontId="110" fillId="0" borderId="45" xfId="1363" applyFont="1" applyFill="1" applyBorder="1">
      <alignment horizontal="right" vertical="top"/>
    </xf>
    <xf numFmtId="0" fontId="28" fillId="0" borderId="45" xfId="0" applyFont="1" applyBorder="1" applyAlignment="1">
      <alignment horizontal="right" vertical="top" wrapText="1"/>
    </xf>
    <xf numFmtId="178" fontId="28" fillId="0" borderId="45" xfId="1362" applyNumberFormat="1" applyFont="1" applyBorder="1" applyAlignment="1">
      <alignment horizontal="center" vertical="center"/>
    </xf>
    <xf numFmtId="49" fontId="28" fillId="0" borderId="45" xfId="0" applyNumberFormat="1" applyFont="1" applyBorder="1" applyAlignment="1">
      <alignment vertical="top" wrapText="1"/>
    </xf>
    <xf numFmtId="49" fontId="122" fillId="0" borderId="45" xfId="0" applyNumberFormat="1" applyFont="1" applyBorder="1" applyAlignment="1">
      <alignment vertical="center" wrapText="1"/>
    </xf>
    <xf numFmtId="0" fontId="93" fillId="0" borderId="45" xfId="0" applyFont="1" applyBorder="1"/>
    <xf numFmtId="168" fontId="110" fillId="0" borderId="45" xfId="1363" applyFont="1" applyBorder="1">
      <alignment horizontal="right" vertical="top"/>
    </xf>
    <xf numFmtId="0" fontId="110" fillId="0" borderId="45" xfId="0" applyFont="1" applyBorder="1" applyAlignment="1">
      <alignment vertical="top" wrapText="1"/>
    </xf>
    <xf numFmtId="0" fontId="110" fillId="0" borderId="0" xfId="0" applyFont="1" applyAlignment="1">
      <alignment horizontal="right" vertical="top" wrapText="1"/>
    </xf>
    <xf numFmtId="168" fontId="28" fillId="55" borderId="45" xfId="1363" applyFont="1" applyFill="1" applyBorder="1" applyAlignment="1">
      <alignment horizontal="right" vertical="center"/>
    </xf>
    <xf numFmtId="180" fontId="28" fillId="55" borderId="45" xfId="1363" applyNumberFormat="1" applyFont="1" applyFill="1" applyBorder="1" applyAlignment="1">
      <alignment horizontal="right" vertical="center"/>
    </xf>
    <xf numFmtId="176" fontId="28" fillId="0" borderId="45" xfId="1362" applyNumberFormat="1" applyFont="1" applyFill="1" applyBorder="1" applyAlignment="1">
      <alignment horizontal="right" vertical="top" wrapText="1"/>
    </xf>
    <xf numFmtId="169" fontId="28" fillId="0" borderId="45" xfId="1133" applyNumberFormat="1" applyFont="1" applyBorder="1"/>
    <xf numFmtId="176" fontId="110" fillId="0" borderId="45" xfId="1362" applyNumberFormat="1" applyFont="1" applyFill="1" applyBorder="1" applyAlignment="1">
      <alignment horizontal="right" vertical="top" wrapText="1"/>
    </xf>
    <xf numFmtId="0" fontId="110" fillId="0" borderId="45" xfId="351" applyFont="1" applyBorder="1" applyAlignment="1">
      <alignment horizontal="center" vertical="center" wrapText="1"/>
    </xf>
    <xf numFmtId="0" fontId="125" fillId="0" borderId="45" xfId="0" applyFont="1" applyBorder="1" applyAlignment="1">
      <alignment horizontal="center" vertical="top" wrapText="1"/>
    </xf>
    <xf numFmtId="0" fontId="125" fillId="55" borderId="45" xfId="0" applyFont="1" applyFill="1" applyBorder="1" applyAlignment="1">
      <alignment horizontal="left" vertical="top" wrapText="1"/>
    </xf>
    <xf numFmtId="0" fontId="125" fillId="0" borderId="19" xfId="1533" applyFont="1" applyBorder="1">
      <alignment horizontal="left" vertical="top" wrapText="1"/>
    </xf>
    <xf numFmtId="0" fontId="131" fillId="0" borderId="45" xfId="0" applyFont="1" applyBorder="1" applyAlignment="1">
      <alignment horizontal="left" vertical="top" wrapText="1"/>
    </xf>
    <xf numFmtId="181" fontId="28" fillId="55" borderId="45" xfId="1362" applyNumberFormat="1" applyFont="1" applyFill="1" applyBorder="1" applyAlignment="1">
      <alignment horizontal="right" vertical="top" wrapText="1"/>
    </xf>
    <xf numFmtId="181" fontId="28" fillId="0" borderId="45" xfId="1362" applyNumberFormat="1" applyFont="1" applyBorder="1" applyAlignment="1">
      <alignment horizontal="right" vertical="top" wrapText="1"/>
    </xf>
    <xf numFmtId="0" fontId="154" fillId="0" borderId="45" xfId="0" applyFont="1" applyBorder="1" applyAlignment="1">
      <alignment horizontal="left" vertical="top" wrapText="1"/>
    </xf>
    <xf numFmtId="168" fontId="122" fillId="0" borderId="45" xfId="1363" applyFont="1" applyFill="1" applyBorder="1">
      <alignment horizontal="right" vertical="top"/>
    </xf>
    <xf numFmtId="175" fontId="28" fillId="0" borderId="0" xfId="0" applyNumberFormat="1" applyFont="1"/>
    <xf numFmtId="169" fontId="28" fillId="0" borderId="45" xfId="6" applyNumberFormat="1" applyFont="1" applyFill="1" applyBorder="1">
      <alignment horizontal="right" vertical="top"/>
    </xf>
    <xf numFmtId="182" fontId="28" fillId="0" borderId="45" xfId="1362" applyNumberFormat="1" applyFont="1" applyBorder="1" applyAlignment="1">
      <alignment horizontal="center" vertical="center"/>
    </xf>
    <xf numFmtId="0" fontId="110" fillId="0" borderId="45" xfId="0" applyFont="1" applyBorder="1" applyAlignment="1">
      <alignment horizontal="center" wrapText="1"/>
    </xf>
    <xf numFmtId="0" fontId="28" fillId="55" borderId="19" xfId="0" applyFont="1" applyFill="1" applyBorder="1" applyAlignment="1">
      <alignment horizontal="center" vertical="top" wrapText="1"/>
    </xf>
    <xf numFmtId="0" fontId="28" fillId="55" borderId="45" xfId="0" applyFont="1" applyFill="1" applyBorder="1" applyAlignment="1">
      <alignment horizontal="left" vertical="top" wrapText="1"/>
    </xf>
    <xf numFmtId="0" fontId="93" fillId="55" borderId="0" xfId="0" applyFont="1" applyFill="1"/>
    <xf numFmtId="0" fontId="28" fillId="55" borderId="45" xfId="0" applyFont="1" applyFill="1" applyBorder="1" applyAlignment="1">
      <alignment horizontal="center" vertical="top" wrapText="1"/>
    </xf>
    <xf numFmtId="169" fontId="28" fillId="55" borderId="45" xfId="6" applyNumberFormat="1" applyFont="1" applyFill="1" applyBorder="1">
      <alignment horizontal="right" vertical="top"/>
    </xf>
    <xf numFmtId="183" fontId="28" fillId="0" borderId="0" xfId="1133" applyNumberFormat="1" applyFont="1"/>
    <xf numFmtId="181" fontId="110" fillId="0" borderId="45" xfId="1362" applyNumberFormat="1" applyFont="1" applyBorder="1" applyAlignment="1">
      <alignment horizontal="right" vertical="top" wrapText="1"/>
    </xf>
    <xf numFmtId="168" fontId="28" fillId="0" borderId="34" xfId="6" applyFont="1" applyFill="1" applyBorder="1" applyAlignment="1">
      <alignment vertical="center"/>
    </xf>
    <xf numFmtId="176" fontId="28" fillId="0" borderId="45" xfId="1362" applyNumberFormat="1" applyFont="1" applyFill="1" applyBorder="1" applyAlignment="1">
      <alignment vertical="top" wrapText="1"/>
    </xf>
    <xf numFmtId="169" fontId="28" fillId="0" borderId="45" xfId="0" applyNumberFormat="1" applyFont="1" applyBorder="1" applyAlignment="1">
      <alignment horizontal="left" vertical="top" wrapText="1"/>
    </xf>
    <xf numFmtId="176" fontId="110" fillId="0" borderId="45" xfId="0" applyNumberFormat="1" applyFont="1" applyBorder="1" applyAlignment="1">
      <alignment horizontal="right" vertical="center" wrapText="1"/>
    </xf>
    <xf numFmtId="176" fontId="110" fillId="0" borderId="45" xfId="1533" applyNumberFormat="1" applyFont="1" applyBorder="1" applyAlignment="1">
      <alignment horizontal="center" vertical="center" wrapText="1"/>
    </xf>
    <xf numFmtId="176" fontId="28" fillId="0" borderId="34" xfId="6" applyNumberFormat="1" applyFont="1" applyFill="1" applyBorder="1" applyAlignment="1">
      <alignment vertical="center"/>
    </xf>
    <xf numFmtId="176" fontId="110" fillId="0" borderId="34" xfId="6" applyNumberFormat="1" applyFont="1" applyFill="1" applyBorder="1" applyAlignment="1">
      <alignment vertical="center"/>
    </xf>
    <xf numFmtId="176" fontId="28" fillId="0" borderId="45" xfId="6" applyNumberFormat="1" applyFont="1" applyFill="1" applyBorder="1">
      <alignment horizontal="right" vertical="top"/>
    </xf>
    <xf numFmtId="176" fontId="28" fillId="55" borderId="45" xfId="6" applyNumberFormat="1" applyFont="1" applyFill="1" applyBorder="1">
      <alignment horizontal="right" vertical="top"/>
    </xf>
    <xf numFmtId="176" fontId="28" fillId="55" borderId="34" xfId="6" applyNumberFormat="1" applyFont="1" applyFill="1" applyBorder="1" applyAlignment="1">
      <alignment horizontal="right" vertical="center"/>
    </xf>
    <xf numFmtId="176" fontId="151" fillId="0" borderId="0" xfId="0" applyNumberFormat="1" applyFont="1"/>
    <xf numFmtId="176" fontId="93" fillId="0" borderId="0" xfId="1362" applyNumberFormat="1" applyFont="1"/>
    <xf numFmtId="0" fontId="28" fillId="0" borderId="19" xfId="1133" applyFont="1" applyBorder="1" applyAlignment="1">
      <alignment horizontal="center" wrapText="1"/>
    </xf>
    <xf numFmtId="0" fontId="122" fillId="0" borderId="19" xfId="0" applyFont="1" applyBorder="1" applyAlignment="1">
      <alignment horizontal="center" wrapText="1"/>
    </xf>
    <xf numFmtId="0" fontId="28" fillId="0" borderId="19" xfId="0" applyFont="1" applyBorder="1" applyAlignment="1">
      <alignment horizontal="center" wrapText="1"/>
    </xf>
    <xf numFmtId="0" fontId="110" fillId="0" borderId="19" xfId="0" applyFont="1" applyBorder="1" applyAlignment="1">
      <alignment horizontal="center" wrapText="1"/>
    </xf>
    <xf numFmtId="0" fontId="28" fillId="0" borderId="45" xfId="0" applyFont="1" applyBorder="1" applyAlignment="1">
      <alignment horizontal="center" wrapText="1"/>
    </xf>
    <xf numFmtId="0" fontId="28" fillId="0" borderId="0" xfId="0" applyFont="1" applyAlignment="1">
      <alignment horizontal="center" wrapText="1"/>
    </xf>
    <xf numFmtId="49" fontId="28" fillId="0" borderId="45" xfId="1365" applyNumberFormat="1" applyFont="1" applyBorder="1" applyAlignment="1">
      <alignment horizontal="center" wrapText="1"/>
    </xf>
    <xf numFmtId="0" fontId="93" fillId="0" borderId="45" xfId="0" applyFont="1" applyBorder="1" applyAlignment="1">
      <alignment horizontal="center" wrapText="1"/>
    </xf>
    <xf numFmtId="0" fontId="122" fillId="0" borderId="45" xfId="0" applyFont="1" applyBorder="1" applyAlignment="1">
      <alignment horizontal="center" wrapText="1"/>
    </xf>
    <xf numFmtId="0" fontId="28" fillId="55" borderId="45" xfId="0" applyFont="1" applyFill="1" applyBorder="1" applyAlignment="1">
      <alignment horizontal="center" vertical="center" wrapText="1"/>
    </xf>
    <xf numFmtId="176" fontId="28" fillId="0" borderId="45" xfId="1803" applyNumberFormat="1" applyFont="1" applyFill="1" applyBorder="1">
      <alignment horizontal="right" vertical="top"/>
    </xf>
    <xf numFmtId="169" fontId="28" fillId="0" borderId="45" xfId="1803" applyNumberFormat="1" applyFont="1" applyFill="1" applyBorder="1">
      <alignment horizontal="right" vertical="top"/>
    </xf>
    <xf numFmtId="0" fontId="110" fillId="0" borderId="19" xfId="0" applyFont="1" applyBorder="1" applyAlignment="1">
      <alignment vertical="top" wrapText="1"/>
    </xf>
    <xf numFmtId="0" fontId="28" fillId="55" borderId="45" xfId="0" applyFont="1" applyFill="1" applyBorder="1"/>
    <xf numFmtId="0" fontId="28" fillId="55" borderId="0" xfId="0" applyFont="1" applyFill="1"/>
    <xf numFmtId="168" fontId="110" fillId="55" borderId="0" xfId="0" applyNumberFormat="1" applyFont="1" applyFill="1"/>
    <xf numFmtId="0" fontId="131" fillId="0" borderId="45" xfId="0" applyFont="1" applyBorder="1" applyAlignment="1">
      <alignment horizontal="left" vertical="top" wrapText="1"/>
    </xf>
    <xf numFmtId="0" fontId="110" fillId="0" borderId="0" xfId="0" applyFont="1" applyAlignment="1">
      <alignment horizontal="center" wrapText="1"/>
    </xf>
    <xf numFmtId="0" fontId="110" fillId="0" borderId="45" xfId="0" applyFont="1" applyBorder="1" applyAlignment="1">
      <alignment horizontal="left" vertical="top" wrapText="1"/>
    </xf>
    <xf numFmtId="0" fontId="110" fillId="0" borderId="36" xfId="0" applyFont="1" applyBorder="1" applyAlignment="1">
      <alignment horizontal="left" vertical="top" wrapText="1"/>
    </xf>
    <xf numFmtId="0" fontId="110" fillId="0" borderId="38" xfId="0" applyFont="1" applyBorder="1" applyAlignment="1">
      <alignment horizontal="left" vertical="top" wrapText="1"/>
    </xf>
    <xf numFmtId="0" fontId="110" fillId="0" borderId="45" xfId="0" applyFont="1" applyBorder="1" applyAlignment="1">
      <alignment horizontal="center" vertical="center" wrapText="1"/>
    </xf>
    <xf numFmtId="0" fontId="28" fillId="0" borderId="0" xfId="1133" applyFont="1" applyAlignment="1">
      <alignment horizontal="right"/>
    </xf>
    <xf numFmtId="0" fontId="110" fillId="0" borderId="0" xfId="1133" applyFont="1" applyAlignment="1">
      <alignment horizontal="center" vertical="center" wrapText="1"/>
    </xf>
    <xf numFmtId="0" fontId="110" fillId="0" borderId="45" xfId="1133" applyFont="1" applyBorder="1" applyAlignment="1">
      <alignment horizontal="center" vertical="center" wrapText="1"/>
    </xf>
    <xf numFmtId="0" fontId="110" fillId="0" borderId="35" xfId="1133" applyFont="1" applyBorder="1" applyAlignment="1">
      <alignment horizontal="center" vertical="center" wrapText="1"/>
    </xf>
    <xf numFmtId="0" fontId="93" fillId="0" borderId="0" xfId="0" applyFont="1" applyAlignment="1">
      <alignment horizontal="right"/>
    </xf>
    <xf numFmtId="0" fontId="122" fillId="0" borderId="19" xfId="0" applyFont="1" applyBorder="1" applyAlignment="1">
      <alignment horizontal="center" vertical="center" wrapText="1"/>
    </xf>
    <xf numFmtId="177" fontId="110" fillId="0" borderId="45" xfId="1533" applyNumberFormat="1" applyFont="1" applyBorder="1" applyAlignment="1">
      <alignment horizontal="center" vertical="center" wrapText="1"/>
    </xf>
    <xf numFmtId="0" fontId="93" fillId="0" borderId="37" xfId="0" applyFont="1" applyBorder="1" applyAlignment="1">
      <alignment horizontal="right" vertical="center" wrapText="1"/>
    </xf>
    <xf numFmtId="0" fontId="122" fillId="0" borderId="48" xfId="0" applyFont="1" applyBorder="1" applyAlignment="1">
      <alignment horizontal="center" vertical="center" wrapText="1"/>
    </xf>
    <xf numFmtId="0" fontId="122" fillId="0" borderId="33" xfId="0" applyFont="1" applyBorder="1" applyAlignment="1">
      <alignment horizontal="center" vertical="center" wrapText="1"/>
    </xf>
    <xf numFmtId="0" fontId="122" fillId="0" borderId="47" xfId="0" applyFont="1" applyBorder="1" applyAlignment="1">
      <alignment horizontal="center" vertical="center" wrapText="1"/>
    </xf>
    <xf numFmtId="0" fontId="122" fillId="0" borderId="0" xfId="0" applyFont="1" applyAlignment="1">
      <alignment horizontal="center" vertical="center" wrapText="1"/>
    </xf>
    <xf numFmtId="0" fontId="110" fillId="0" borderId="45" xfId="1533" applyFont="1" applyBorder="1" applyAlignment="1">
      <alignment horizontal="center" vertical="center" wrapText="1"/>
    </xf>
    <xf numFmtId="49" fontId="110" fillId="0" borderId="19" xfId="0" applyNumberFormat="1" applyFont="1" applyBorder="1" applyAlignment="1">
      <alignment horizontal="center" vertical="center" textRotation="90" wrapText="1"/>
    </xf>
    <xf numFmtId="0" fontId="122" fillId="0" borderId="0" xfId="0" applyFont="1" applyAlignment="1">
      <alignment vertical="center" wrapText="1"/>
    </xf>
    <xf numFmtId="172" fontId="110" fillId="0" borderId="0" xfId="0" applyNumberFormat="1" applyFont="1" applyAlignment="1">
      <alignment horizontal="center" vertical="center" wrapText="1"/>
    </xf>
    <xf numFmtId="0" fontId="130" fillId="0" borderId="45" xfId="0" applyFont="1" applyBorder="1" applyAlignment="1">
      <alignment horizontal="left" vertical="top" wrapText="1"/>
    </xf>
    <xf numFmtId="0" fontId="110" fillId="55" borderId="45" xfId="0" applyFont="1" applyFill="1" applyBorder="1" applyAlignment="1">
      <alignment horizontal="left" vertical="top" wrapText="1"/>
    </xf>
    <xf numFmtId="0" fontId="110" fillId="0" borderId="48" xfId="0" applyFont="1" applyBorder="1" applyAlignment="1">
      <alignment horizontal="left" vertical="top" wrapText="1"/>
    </xf>
    <xf numFmtId="0" fontId="110" fillId="0" borderId="33" xfId="0" applyFont="1" applyBorder="1" applyAlignment="1">
      <alignment horizontal="left" vertical="top" wrapText="1"/>
    </xf>
    <xf numFmtId="0" fontId="110" fillId="0" borderId="47" xfId="0" applyFont="1" applyBorder="1" applyAlignment="1">
      <alignment horizontal="left" vertical="top" wrapText="1"/>
    </xf>
    <xf numFmtId="0" fontId="110" fillId="0" borderId="45" xfId="0" applyFont="1" applyBorder="1" applyAlignment="1">
      <alignment horizontal="left" vertical="top"/>
    </xf>
    <xf numFmtId="0" fontId="154" fillId="0" borderId="45" xfId="0" applyFont="1" applyBorder="1" applyAlignment="1">
      <alignment horizontal="left" vertical="top" wrapText="1"/>
    </xf>
    <xf numFmtId="0" fontId="110" fillId="0" borderId="45" xfId="0" applyFont="1" applyBorder="1" applyAlignment="1">
      <alignment horizontal="left" vertical="center" wrapText="1"/>
    </xf>
    <xf numFmtId="0" fontId="110" fillId="0" borderId="48" xfId="0" applyFont="1" applyBorder="1" applyAlignment="1">
      <alignment horizontal="left" vertical="top"/>
    </xf>
    <xf numFmtId="0" fontId="110" fillId="0" borderId="33" xfId="0" applyFont="1" applyBorder="1" applyAlignment="1">
      <alignment horizontal="left" vertical="top"/>
    </xf>
    <xf numFmtId="0" fontId="110" fillId="0" borderId="47" xfId="0" applyFont="1" applyBorder="1" applyAlignment="1">
      <alignment horizontal="left" vertical="top"/>
    </xf>
    <xf numFmtId="0" fontId="28" fillId="0" borderId="0" xfId="0" applyFont="1" applyAlignment="1">
      <alignment horizontal="right"/>
    </xf>
    <xf numFmtId="0" fontId="110" fillId="0" borderId="0" xfId="0" applyFont="1" applyAlignment="1">
      <alignment horizontal="center" vertical="center" wrapText="1"/>
    </xf>
    <xf numFmtId="0" fontId="110" fillId="0" borderId="48" xfId="0" applyFont="1" applyBorder="1" applyAlignment="1">
      <alignment horizontal="center" vertical="center" wrapText="1"/>
    </xf>
    <xf numFmtId="0" fontId="110" fillId="0" borderId="33" xfId="0" applyFont="1" applyBorder="1" applyAlignment="1">
      <alignment horizontal="center" vertical="center" wrapText="1"/>
    </xf>
    <xf numFmtId="0" fontId="110" fillId="0" borderId="47" xfId="0" applyFont="1" applyBorder="1" applyAlignment="1">
      <alignment horizontal="center" vertical="center" wrapText="1"/>
    </xf>
    <xf numFmtId="0" fontId="122" fillId="0" borderId="49" xfId="0" applyFont="1" applyBorder="1" applyAlignment="1">
      <alignment horizontal="center" vertical="center" wrapText="1"/>
    </xf>
    <xf numFmtId="0" fontId="122" fillId="0" borderId="46" xfId="0" applyFont="1" applyBorder="1" applyAlignment="1">
      <alignment horizontal="center" vertical="center" wrapText="1"/>
    </xf>
  </cellXfs>
  <cellStyles count="1804">
    <cellStyle name="_artabyuje" xfId="139"/>
    <cellStyle name="_artabyuje_3.Havelvacner_N1_12 23.01.2018" xfId="140"/>
    <cellStyle name="20% - Accent1" xfId="1233" builtinId="30" customBuiltin="1"/>
    <cellStyle name="20% - Accent1 10" xfId="1421"/>
    <cellStyle name="20% - Accent1 11" xfId="1457"/>
    <cellStyle name="20% - Accent1 12" xfId="1483"/>
    <cellStyle name="20% - Accent1 13" xfId="1535"/>
    <cellStyle name="20% - Accent1 14" xfId="1548"/>
    <cellStyle name="20% - Accent1 15" xfId="1563"/>
    <cellStyle name="20% - Accent1 16" xfId="1589"/>
    <cellStyle name="20% - Accent1 17" xfId="1625"/>
    <cellStyle name="20% - Accent1 18" xfId="1727"/>
    <cellStyle name="20% - Accent1 19" xfId="1753"/>
    <cellStyle name="20% - Accent1 2" xfId="17"/>
    <cellStyle name="20% - Accent1 2 10" xfId="1398"/>
    <cellStyle name="20% - Accent1 2 11" xfId="1440"/>
    <cellStyle name="20% - Accent1 2 12" xfId="1470"/>
    <cellStyle name="20% - Accent1 2 13" xfId="1502"/>
    <cellStyle name="20% - Accent1 2 14" xfId="1576"/>
    <cellStyle name="20% - Accent1 2 15" xfId="1660"/>
    <cellStyle name="20% - Accent1 2 16" xfId="1740"/>
    <cellStyle name="20% - Accent1 2 17" xfId="1772"/>
    <cellStyle name="20% - Accent1 2 2" xfId="79"/>
    <cellStyle name="20% - Accent1 2 2 2" xfId="141"/>
    <cellStyle name="20% - Accent1 2 2 2 2" xfId="142"/>
    <cellStyle name="20% - Accent1 2 2 2 2 2" xfId="434"/>
    <cellStyle name="20% - Accent1 2 2 2 2 3" xfId="666"/>
    <cellStyle name="20% - Accent1 2 2 2 3" xfId="143"/>
    <cellStyle name="20% - Accent1 2 2 2 3 2" xfId="435"/>
    <cellStyle name="20% - Accent1 2 2 2 3 3" xfId="667"/>
    <cellStyle name="20% - Accent1 2 2 2 4" xfId="433"/>
    <cellStyle name="20% - Accent1 2 2 2 5" xfId="665"/>
    <cellStyle name="20% - Accent1 2 2 3" xfId="144"/>
    <cellStyle name="20% - Accent1 2 2 3 2" xfId="436"/>
    <cellStyle name="20% - Accent1 2 2 3 3" xfId="668"/>
    <cellStyle name="20% - Accent1 2 2 4" xfId="145"/>
    <cellStyle name="20% - Accent1 2 2 4 2" xfId="437"/>
    <cellStyle name="20% - Accent1 2 2 4 3" xfId="669"/>
    <cellStyle name="20% - Accent1 2 2 5" xfId="1000"/>
    <cellStyle name="20% - Accent1 2 2 6" xfId="1673"/>
    <cellStyle name="20% - Accent1 2 3" xfId="146"/>
    <cellStyle name="20% - Accent1 2 3 2" xfId="147"/>
    <cellStyle name="20% - Accent1 2 3 2 2" xfId="439"/>
    <cellStyle name="20% - Accent1 2 3 2 3" xfId="671"/>
    <cellStyle name="20% - Accent1 2 3 3" xfId="148"/>
    <cellStyle name="20% - Accent1 2 3 3 2" xfId="440"/>
    <cellStyle name="20% - Accent1 2 3 3 3" xfId="672"/>
    <cellStyle name="20% - Accent1 2 3 4" xfId="438"/>
    <cellStyle name="20% - Accent1 2 3 5" xfId="670"/>
    <cellStyle name="20% - Accent1 2 4" xfId="149"/>
    <cellStyle name="20% - Accent1 2 4 2" xfId="150"/>
    <cellStyle name="20% - Accent1 2 4 2 2" xfId="442"/>
    <cellStyle name="20% - Accent1 2 4 2 3" xfId="674"/>
    <cellStyle name="20% - Accent1 2 4 3" xfId="151"/>
    <cellStyle name="20% - Accent1 2 4 3 2" xfId="443"/>
    <cellStyle name="20% - Accent1 2 4 3 3" xfId="675"/>
    <cellStyle name="20% - Accent1 2 4 4" xfId="441"/>
    <cellStyle name="20% - Accent1 2 4 5" xfId="673"/>
    <cellStyle name="20% - Accent1 2 5" xfId="152"/>
    <cellStyle name="20% - Accent1 2 5 2" xfId="444"/>
    <cellStyle name="20% - Accent1 2 5 3" xfId="676"/>
    <cellStyle name="20% - Accent1 2 6" xfId="153"/>
    <cellStyle name="20% - Accent1 2 6 2" xfId="445"/>
    <cellStyle name="20% - Accent1 2 6 3" xfId="677"/>
    <cellStyle name="20% - Accent1 2 7" xfId="1001"/>
    <cellStyle name="20% - Accent1 2 8" xfId="1002"/>
    <cellStyle name="20% - Accent1 2 9" xfId="1252"/>
    <cellStyle name="20% - Accent1 20" xfId="1785"/>
    <cellStyle name="20% - Accent1 3" xfId="380"/>
    <cellStyle name="20% - Accent1 3 2" xfId="644"/>
    <cellStyle name="20% - Accent1 3 3" xfId="877"/>
    <cellStyle name="20% - Accent1 3 4" xfId="1515"/>
    <cellStyle name="20% - Accent1 4" xfId="893"/>
    <cellStyle name="20% - Accent1 5" xfId="1265"/>
    <cellStyle name="20% - Accent1 6" xfId="1336"/>
    <cellStyle name="20% - Accent1 7" xfId="1349"/>
    <cellStyle name="20% - Accent1 8" xfId="1367"/>
    <cellStyle name="20% - Accent1 9" xfId="1380"/>
    <cellStyle name="20% - Accent2" xfId="1236" builtinId="34" customBuiltin="1"/>
    <cellStyle name="20% - Accent2 10" xfId="1424"/>
    <cellStyle name="20% - Accent2 11" xfId="1459"/>
    <cellStyle name="20% - Accent2 12" xfId="1486"/>
    <cellStyle name="20% - Accent2 13" xfId="1537"/>
    <cellStyle name="20% - Accent2 14" xfId="1550"/>
    <cellStyle name="20% - Accent2 15" xfId="1565"/>
    <cellStyle name="20% - Accent2 16" xfId="1591"/>
    <cellStyle name="20% - Accent2 17" xfId="1627"/>
    <cellStyle name="20% - Accent2 18" xfId="1729"/>
    <cellStyle name="20% - Accent2 19" xfId="1756"/>
    <cellStyle name="20% - Accent2 2" xfId="18"/>
    <cellStyle name="20% - Accent2 2 10" xfId="1400"/>
    <cellStyle name="20% - Accent2 2 11" xfId="1442"/>
    <cellStyle name="20% - Accent2 2 12" xfId="1472"/>
    <cellStyle name="20% - Accent2 2 13" xfId="1504"/>
    <cellStyle name="20% - Accent2 2 14" xfId="1578"/>
    <cellStyle name="20% - Accent2 2 15" xfId="1662"/>
    <cellStyle name="20% - Accent2 2 16" xfId="1742"/>
    <cellStyle name="20% - Accent2 2 17" xfId="1774"/>
    <cellStyle name="20% - Accent2 2 2" xfId="80"/>
    <cellStyle name="20% - Accent2 2 2 2" xfId="154"/>
    <cellStyle name="20% - Accent2 2 2 2 2" xfId="155"/>
    <cellStyle name="20% - Accent2 2 2 2 2 2" xfId="447"/>
    <cellStyle name="20% - Accent2 2 2 2 2 3" xfId="679"/>
    <cellStyle name="20% - Accent2 2 2 2 3" xfId="156"/>
    <cellStyle name="20% - Accent2 2 2 2 3 2" xfId="448"/>
    <cellStyle name="20% - Accent2 2 2 2 3 3" xfId="680"/>
    <cellStyle name="20% - Accent2 2 2 2 4" xfId="446"/>
    <cellStyle name="20% - Accent2 2 2 2 5" xfId="678"/>
    <cellStyle name="20% - Accent2 2 2 3" xfId="157"/>
    <cellStyle name="20% - Accent2 2 2 3 2" xfId="449"/>
    <cellStyle name="20% - Accent2 2 2 3 3" xfId="681"/>
    <cellStyle name="20% - Accent2 2 2 4" xfId="158"/>
    <cellStyle name="20% - Accent2 2 2 4 2" xfId="450"/>
    <cellStyle name="20% - Accent2 2 2 4 3" xfId="682"/>
    <cellStyle name="20% - Accent2 2 2 5" xfId="1003"/>
    <cellStyle name="20% - Accent2 2 2 6" xfId="1674"/>
    <cellStyle name="20% - Accent2 2 3" xfId="159"/>
    <cellStyle name="20% - Accent2 2 3 2" xfId="160"/>
    <cellStyle name="20% - Accent2 2 3 2 2" xfId="452"/>
    <cellStyle name="20% - Accent2 2 3 2 3" xfId="684"/>
    <cellStyle name="20% - Accent2 2 3 3" xfId="161"/>
    <cellStyle name="20% - Accent2 2 3 3 2" xfId="453"/>
    <cellStyle name="20% - Accent2 2 3 3 3" xfId="685"/>
    <cellStyle name="20% - Accent2 2 3 4" xfId="451"/>
    <cellStyle name="20% - Accent2 2 3 5" xfId="683"/>
    <cellStyle name="20% - Accent2 2 4" xfId="162"/>
    <cellStyle name="20% - Accent2 2 4 2" xfId="163"/>
    <cellStyle name="20% - Accent2 2 4 2 2" xfId="455"/>
    <cellStyle name="20% - Accent2 2 4 2 3" xfId="687"/>
    <cellStyle name="20% - Accent2 2 4 3" xfId="164"/>
    <cellStyle name="20% - Accent2 2 4 3 2" xfId="456"/>
    <cellStyle name="20% - Accent2 2 4 3 3" xfId="688"/>
    <cellStyle name="20% - Accent2 2 4 4" xfId="454"/>
    <cellStyle name="20% - Accent2 2 4 5" xfId="686"/>
    <cellStyle name="20% - Accent2 2 5" xfId="165"/>
    <cellStyle name="20% - Accent2 2 5 2" xfId="457"/>
    <cellStyle name="20% - Accent2 2 5 3" xfId="689"/>
    <cellStyle name="20% - Accent2 2 6" xfId="166"/>
    <cellStyle name="20% - Accent2 2 6 2" xfId="458"/>
    <cellStyle name="20% - Accent2 2 6 3" xfId="690"/>
    <cellStyle name="20% - Accent2 2 7" xfId="1004"/>
    <cellStyle name="20% - Accent2 2 8" xfId="1005"/>
    <cellStyle name="20% - Accent2 2 9" xfId="1254"/>
    <cellStyle name="20% - Accent2 20" xfId="1788"/>
    <cellStyle name="20% - Accent2 3" xfId="381"/>
    <cellStyle name="20% - Accent2 3 2" xfId="645"/>
    <cellStyle name="20% - Accent2 3 3" xfId="878"/>
    <cellStyle name="20% - Accent2 3 4" xfId="1517"/>
    <cellStyle name="20% - Accent2 4" xfId="894"/>
    <cellStyle name="20% - Accent2 5" xfId="1267"/>
    <cellStyle name="20% - Accent2 6" xfId="1338"/>
    <cellStyle name="20% - Accent2 7" xfId="1351"/>
    <cellStyle name="20% - Accent2 8" xfId="1369"/>
    <cellStyle name="20% - Accent2 9" xfId="1383"/>
    <cellStyle name="20% - Accent3" xfId="1239" builtinId="38" customBuiltin="1"/>
    <cellStyle name="20% - Accent3 10" xfId="1427"/>
    <cellStyle name="20% - Accent3 11" xfId="1461"/>
    <cellStyle name="20% - Accent3 12" xfId="1489"/>
    <cellStyle name="20% - Accent3 13" xfId="1539"/>
    <cellStyle name="20% - Accent3 14" xfId="1552"/>
    <cellStyle name="20% - Accent3 15" xfId="1567"/>
    <cellStyle name="20% - Accent3 16" xfId="1593"/>
    <cellStyle name="20% - Accent3 17" xfId="1629"/>
    <cellStyle name="20% - Accent3 18" xfId="1731"/>
    <cellStyle name="20% - Accent3 19" xfId="1759"/>
    <cellStyle name="20% - Accent3 2" xfId="19"/>
    <cellStyle name="20% - Accent3 2 10" xfId="1402"/>
    <cellStyle name="20% - Accent3 2 11" xfId="1444"/>
    <cellStyle name="20% - Accent3 2 12" xfId="1474"/>
    <cellStyle name="20% - Accent3 2 13" xfId="1506"/>
    <cellStyle name="20% - Accent3 2 14" xfId="1580"/>
    <cellStyle name="20% - Accent3 2 15" xfId="1664"/>
    <cellStyle name="20% - Accent3 2 16" xfId="1744"/>
    <cellStyle name="20% - Accent3 2 17" xfId="1776"/>
    <cellStyle name="20% - Accent3 2 2" xfId="81"/>
    <cellStyle name="20% - Accent3 2 2 2" xfId="167"/>
    <cellStyle name="20% - Accent3 2 2 2 2" xfId="168"/>
    <cellStyle name="20% - Accent3 2 2 2 2 2" xfId="460"/>
    <cellStyle name="20% - Accent3 2 2 2 2 3" xfId="692"/>
    <cellStyle name="20% - Accent3 2 2 2 3" xfId="169"/>
    <cellStyle name="20% - Accent3 2 2 2 3 2" xfId="461"/>
    <cellStyle name="20% - Accent3 2 2 2 3 3" xfId="693"/>
    <cellStyle name="20% - Accent3 2 2 2 4" xfId="459"/>
    <cellStyle name="20% - Accent3 2 2 2 5" xfId="691"/>
    <cellStyle name="20% - Accent3 2 2 3" xfId="170"/>
    <cellStyle name="20% - Accent3 2 2 3 2" xfId="462"/>
    <cellStyle name="20% - Accent3 2 2 3 3" xfId="694"/>
    <cellStyle name="20% - Accent3 2 2 4" xfId="171"/>
    <cellStyle name="20% - Accent3 2 2 4 2" xfId="463"/>
    <cellStyle name="20% - Accent3 2 2 4 3" xfId="695"/>
    <cellStyle name="20% - Accent3 2 2 5" xfId="1006"/>
    <cellStyle name="20% - Accent3 2 2 6" xfId="1675"/>
    <cellStyle name="20% - Accent3 2 3" xfId="172"/>
    <cellStyle name="20% - Accent3 2 3 2" xfId="173"/>
    <cellStyle name="20% - Accent3 2 3 2 2" xfId="465"/>
    <cellStyle name="20% - Accent3 2 3 2 3" xfId="697"/>
    <cellStyle name="20% - Accent3 2 3 3" xfId="174"/>
    <cellStyle name="20% - Accent3 2 3 3 2" xfId="466"/>
    <cellStyle name="20% - Accent3 2 3 3 3" xfId="698"/>
    <cellStyle name="20% - Accent3 2 3 4" xfId="464"/>
    <cellStyle name="20% - Accent3 2 3 5" xfId="696"/>
    <cellStyle name="20% - Accent3 2 4" xfId="175"/>
    <cellStyle name="20% - Accent3 2 4 2" xfId="176"/>
    <cellStyle name="20% - Accent3 2 4 2 2" xfId="468"/>
    <cellStyle name="20% - Accent3 2 4 2 3" xfId="700"/>
    <cellStyle name="20% - Accent3 2 4 3" xfId="177"/>
    <cellStyle name="20% - Accent3 2 4 3 2" xfId="469"/>
    <cellStyle name="20% - Accent3 2 4 3 3" xfId="701"/>
    <cellStyle name="20% - Accent3 2 4 4" xfId="467"/>
    <cellStyle name="20% - Accent3 2 4 5" xfId="699"/>
    <cellStyle name="20% - Accent3 2 5" xfId="178"/>
    <cellStyle name="20% - Accent3 2 5 2" xfId="470"/>
    <cellStyle name="20% - Accent3 2 5 3" xfId="702"/>
    <cellStyle name="20% - Accent3 2 6" xfId="179"/>
    <cellStyle name="20% - Accent3 2 6 2" xfId="471"/>
    <cellStyle name="20% - Accent3 2 6 3" xfId="703"/>
    <cellStyle name="20% - Accent3 2 7" xfId="1007"/>
    <cellStyle name="20% - Accent3 2 8" xfId="1008"/>
    <cellStyle name="20% - Accent3 2 9" xfId="1256"/>
    <cellStyle name="20% - Accent3 20" xfId="1791"/>
    <cellStyle name="20% - Accent3 3" xfId="382"/>
    <cellStyle name="20% - Accent3 3 2" xfId="646"/>
    <cellStyle name="20% - Accent3 3 3" xfId="879"/>
    <cellStyle name="20% - Accent3 3 4" xfId="1519"/>
    <cellStyle name="20% - Accent3 4" xfId="895"/>
    <cellStyle name="20% - Accent3 5" xfId="1269"/>
    <cellStyle name="20% - Accent3 6" xfId="1340"/>
    <cellStyle name="20% - Accent3 7" xfId="1353"/>
    <cellStyle name="20% - Accent3 8" xfId="1371"/>
    <cellStyle name="20% - Accent3 9" xfId="1385"/>
    <cellStyle name="20% - Accent4" xfId="1242" builtinId="42" customBuiltin="1"/>
    <cellStyle name="20% - Accent4 10" xfId="1430"/>
    <cellStyle name="20% - Accent4 11" xfId="1463"/>
    <cellStyle name="20% - Accent4 12" xfId="1492"/>
    <cellStyle name="20% - Accent4 13" xfId="1541"/>
    <cellStyle name="20% - Accent4 14" xfId="1554"/>
    <cellStyle name="20% - Accent4 15" xfId="1569"/>
    <cellStyle name="20% - Accent4 16" xfId="1595"/>
    <cellStyle name="20% - Accent4 17" xfId="1631"/>
    <cellStyle name="20% - Accent4 18" xfId="1733"/>
    <cellStyle name="20% - Accent4 19" xfId="1762"/>
    <cellStyle name="20% - Accent4 2" xfId="20"/>
    <cellStyle name="20% - Accent4 2 10" xfId="1404"/>
    <cellStyle name="20% - Accent4 2 11" xfId="1446"/>
    <cellStyle name="20% - Accent4 2 12" xfId="1476"/>
    <cellStyle name="20% - Accent4 2 13" xfId="1508"/>
    <cellStyle name="20% - Accent4 2 14" xfId="1582"/>
    <cellStyle name="20% - Accent4 2 15" xfId="1666"/>
    <cellStyle name="20% - Accent4 2 16" xfId="1746"/>
    <cellStyle name="20% - Accent4 2 17" xfId="1778"/>
    <cellStyle name="20% - Accent4 2 2" xfId="82"/>
    <cellStyle name="20% - Accent4 2 2 2" xfId="180"/>
    <cellStyle name="20% - Accent4 2 2 2 2" xfId="181"/>
    <cellStyle name="20% - Accent4 2 2 2 2 2" xfId="473"/>
    <cellStyle name="20% - Accent4 2 2 2 2 3" xfId="705"/>
    <cellStyle name="20% - Accent4 2 2 2 3" xfId="182"/>
    <cellStyle name="20% - Accent4 2 2 2 3 2" xfId="474"/>
    <cellStyle name="20% - Accent4 2 2 2 3 3" xfId="706"/>
    <cellStyle name="20% - Accent4 2 2 2 4" xfId="472"/>
    <cellStyle name="20% - Accent4 2 2 2 5" xfId="704"/>
    <cellStyle name="20% - Accent4 2 2 3" xfId="183"/>
    <cellStyle name="20% - Accent4 2 2 3 2" xfId="475"/>
    <cellStyle name="20% - Accent4 2 2 3 3" xfId="707"/>
    <cellStyle name="20% - Accent4 2 2 4" xfId="184"/>
    <cellStyle name="20% - Accent4 2 2 4 2" xfId="476"/>
    <cellStyle name="20% - Accent4 2 2 4 3" xfId="708"/>
    <cellStyle name="20% - Accent4 2 2 5" xfId="1009"/>
    <cellStyle name="20% - Accent4 2 2 6" xfId="1676"/>
    <cellStyle name="20% - Accent4 2 3" xfId="185"/>
    <cellStyle name="20% - Accent4 2 3 2" xfId="186"/>
    <cellStyle name="20% - Accent4 2 3 2 2" xfId="478"/>
    <cellStyle name="20% - Accent4 2 3 2 3" xfId="710"/>
    <cellStyle name="20% - Accent4 2 3 3" xfId="187"/>
    <cellStyle name="20% - Accent4 2 3 3 2" xfId="479"/>
    <cellStyle name="20% - Accent4 2 3 3 3" xfId="711"/>
    <cellStyle name="20% - Accent4 2 3 4" xfId="477"/>
    <cellStyle name="20% - Accent4 2 3 5" xfId="709"/>
    <cellStyle name="20% - Accent4 2 4" xfId="188"/>
    <cellStyle name="20% - Accent4 2 4 2" xfId="189"/>
    <cellStyle name="20% - Accent4 2 4 2 2" xfId="481"/>
    <cellStyle name="20% - Accent4 2 4 2 3" xfId="713"/>
    <cellStyle name="20% - Accent4 2 4 3" xfId="190"/>
    <cellStyle name="20% - Accent4 2 4 3 2" xfId="482"/>
    <cellStyle name="20% - Accent4 2 4 3 3" xfId="714"/>
    <cellStyle name="20% - Accent4 2 4 4" xfId="480"/>
    <cellStyle name="20% - Accent4 2 4 5" xfId="712"/>
    <cellStyle name="20% - Accent4 2 5" xfId="191"/>
    <cellStyle name="20% - Accent4 2 5 2" xfId="483"/>
    <cellStyle name="20% - Accent4 2 5 3" xfId="715"/>
    <cellStyle name="20% - Accent4 2 6" xfId="192"/>
    <cellStyle name="20% - Accent4 2 6 2" xfId="484"/>
    <cellStyle name="20% - Accent4 2 6 3" xfId="716"/>
    <cellStyle name="20% - Accent4 2 7" xfId="1010"/>
    <cellStyle name="20% - Accent4 2 8" xfId="1011"/>
    <cellStyle name="20% - Accent4 2 9" xfId="1258"/>
    <cellStyle name="20% - Accent4 20" xfId="1794"/>
    <cellStyle name="20% - Accent4 3" xfId="383"/>
    <cellStyle name="20% - Accent4 3 2" xfId="647"/>
    <cellStyle name="20% - Accent4 3 3" xfId="880"/>
    <cellStyle name="20% - Accent4 3 4" xfId="1521"/>
    <cellStyle name="20% - Accent4 4" xfId="896"/>
    <cellStyle name="20% - Accent4 5" xfId="1271"/>
    <cellStyle name="20% - Accent4 6" xfId="1342"/>
    <cellStyle name="20% - Accent4 7" xfId="1355"/>
    <cellStyle name="20% - Accent4 8" xfId="1373"/>
    <cellStyle name="20% - Accent4 9" xfId="1388"/>
    <cellStyle name="20% - Accent5" xfId="1245" builtinId="46" customBuiltin="1"/>
    <cellStyle name="20% - Accent5 10" xfId="1433"/>
    <cellStyle name="20% - Accent5 11" xfId="1465"/>
    <cellStyle name="20% - Accent5 12" xfId="1495"/>
    <cellStyle name="20% - Accent5 13" xfId="1543"/>
    <cellStyle name="20% - Accent5 14" xfId="1556"/>
    <cellStyle name="20% - Accent5 15" xfId="1571"/>
    <cellStyle name="20% - Accent5 16" xfId="1597"/>
    <cellStyle name="20% - Accent5 17" xfId="1633"/>
    <cellStyle name="20% - Accent5 18" xfId="1735"/>
    <cellStyle name="20% - Accent5 19" xfId="1765"/>
    <cellStyle name="20% - Accent5 2" xfId="21"/>
    <cellStyle name="20% - Accent5 2 10" xfId="1406"/>
    <cellStyle name="20% - Accent5 2 11" xfId="1448"/>
    <cellStyle name="20% - Accent5 2 12" xfId="1478"/>
    <cellStyle name="20% - Accent5 2 13" xfId="1510"/>
    <cellStyle name="20% - Accent5 2 14" xfId="1584"/>
    <cellStyle name="20% - Accent5 2 15" xfId="1668"/>
    <cellStyle name="20% - Accent5 2 16" xfId="1748"/>
    <cellStyle name="20% - Accent5 2 17" xfId="1780"/>
    <cellStyle name="20% - Accent5 2 2" xfId="83"/>
    <cellStyle name="20% - Accent5 2 2 2" xfId="193"/>
    <cellStyle name="20% - Accent5 2 2 2 2" xfId="194"/>
    <cellStyle name="20% - Accent5 2 2 2 2 2" xfId="486"/>
    <cellStyle name="20% - Accent5 2 2 2 2 3" xfId="718"/>
    <cellStyle name="20% - Accent5 2 2 2 3" xfId="195"/>
    <cellStyle name="20% - Accent5 2 2 2 3 2" xfId="487"/>
    <cellStyle name="20% - Accent5 2 2 2 3 3" xfId="719"/>
    <cellStyle name="20% - Accent5 2 2 2 4" xfId="485"/>
    <cellStyle name="20% - Accent5 2 2 2 5" xfId="717"/>
    <cellStyle name="20% - Accent5 2 2 3" xfId="196"/>
    <cellStyle name="20% - Accent5 2 2 3 2" xfId="488"/>
    <cellStyle name="20% - Accent5 2 2 3 3" xfId="720"/>
    <cellStyle name="20% - Accent5 2 2 4" xfId="197"/>
    <cellStyle name="20% - Accent5 2 2 4 2" xfId="489"/>
    <cellStyle name="20% - Accent5 2 2 4 3" xfId="721"/>
    <cellStyle name="20% - Accent5 2 2 5" xfId="1012"/>
    <cellStyle name="20% - Accent5 2 2 6" xfId="1677"/>
    <cellStyle name="20% - Accent5 2 3" xfId="198"/>
    <cellStyle name="20% - Accent5 2 3 2" xfId="199"/>
    <cellStyle name="20% - Accent5 2 3 2 2" xfId="491"/>
    <cellStyle name="20% - Accent5 2 3 2 3" xfId="723"/>
    <cellStyle name="20% - Accent5 2 3 3" xfId="200"/>
    <cellStyle name="20% - Accent5 2 3 3 2" xfId="492"/>
    <cellStyle name="20% - Accent5 2 3 3 3" xfId="724"/>
    <cellStyle name="20% - Accent5 2 3 4" xfId="490"/>
    <cellStyle name="20% - Accent5 2 3 5" xfId="722"/>
    <cellStyle name="20% - Accent5 2 4" xfId="201"/>
    <cellStyle name="20% - Accent5 2 4 2" xfId="202"/>
    <cellStyle name="20% - Accent5 2 4 2 2" xfId="494"/>
    <cellStyle name="20% - Accent5 2 4 2 3" xfId="726"/>
    <cellStyle name="20% - Accent5 2 4 3" xfId="203"/>
    <cellStyle name="20% - Accent5 2 4 3 2" xfId="495"/>
    <cellStyle name="20% - Accent5 2 4 3 3" xfId="727"/>
    <cellStyle name="20% - Accent5 2 4 4" xfId="493"/>
    <cellStyle name="20% - Accent5 2 4 5" xfId="725"/>
    <cellStyle name="20% - Accent5 2 5" xfId="204"/>
    <cellStyle name="20% - Accent5 2 5 2" xfId="496"/>
    <cellStyle name="20% - Accent5 2 5 3" xfId="728"/>
    <cellStyle name="20% - Accent5 2 6" xfId="205"/>
    <cellStyle name="20% - Accent5 2 6 2" xfId="497"/>
    <cellStyle name="20% - Accent5 2 6 3" xfId="729"/>
    <cellStyle name="20% - Accent5 2 7" xfId="1013"/>
    <cellStyle name="20% - Accent5 2 8" xfId="1014"/>
    <cellStyle name="20% - Accent5 2 9" xfId="1260"/>
    <cellStyle name="20% - Accent5 20" xfId="1797"/>
    <cellStyle name="20% - Accent5 3" xfId="384"/>
    <cellStyle name="20% - Accent5 3 2" xfId="648"/>
    <cellStyle name="20% - Accent5 3 3" xfId="881"/>
    <cellStyle name="20% - Accent5 3 4" xfId="1523"/>
    <cellStyle name="20% - Accent5 4" xfId="897"/>
    <cellStyle name="20% - Accent5 5" xfId="1273"/>
    <cellStyle name="20% - Accent5 6" xfId="1344"/>
    <cellStyle name="20% - Accent5 7" xfId="1357"/>
    <cellStyle name="20% - Accent5 8" xfId="1375"/>
    <cellStyle name="20% - Accent5 9" xfId="1392"/>
    <cellStyle name="20% - Accent6" xfId="1248" builtinId="50" customBuiltin="1"/>
    <cellStyle name="20% - Accent6 10" xfId="1436"/>
    <cellStyle name="20% - Accent6 11" xfId="1467"/>
    <cellStyle name="20% - Accent6 12" xfId="1498"/>
    <cellStyle name="20% - Accent6 13" xfId="1545"/>
    <cellStyle name="20% - Accent6 14" xfId="1558"/>
    <cellStyle name="20% - Accent6 15" xfId="1573"/>
    <cellStyle name="20% - Accent6 16" xfId="1599"/>
    <cellStyle name="20% - Accent6 17" xfId="1635"/>
    <cellStyle name="20% - Accent6 18" xfId="1737"/>
    <cellStyle name="20% - Accent6 19" xfId="1768"/>
    <cellStyle name="20% - Accent6 2" xfId="22"/>
    <cellStyle name="20% - Accent6 2 10" xfId="1408"/>
    <cellStyle name="20% - Accent6 2 11" xfId="1450"/>
    <cellStyle name="20% - Accent6 2 12" xfId="1480"/>
    <cellStyle name="20% - Accent6 2 13" xfId="1512"/>
    <cellStyle name="20% - Accent6 2 14" xfId="1586"/>
    <cellStyle name="20% - Accent6 2 15" xfId="1670"/>
    <cellStyle name="20% - Accent6 2 16" xfId="1750"/>
    <cellStyle name="20% - Accent6 2 17" xfId="1782"/>
    <cellStyle name="20% - Accent6 2 2" xfId="84"/>
    <cellStyle name="20% - Accent6 2 2 2" xfId="206"/>
    <cellStyle name="20% - Accent6 2 2 2 2" xfId="207"/>
    <cellStyle name="20% - Accent6 2 2 2 2 2" xfId="499"/>
    <cellStyle name="20% - Accent6 2 2 2 2 3" xfId="731"/>
    <cellStyle name="20% - Accent6 2 2 2 3" xfId="208"/>
    <cellStyle name="20% - Accent6 2 2 2 3 2" xfId="500"/>
    <cellStyle name="20% - Accent6 2 2 2 3 3" xfId="732"/>
    <cellStyle name="20% - Accent6 2 2 2 4" xfId="498"/>
    <cellStyle name="20% - Accent6 2 2 2 5" xfId="730"/>
    <cellStyle name="20% - Accent6 2 2 3" xfId="209"/>
    <cellStyle name="20% - Accent6 2 2 3 2" xfId="501"/>
    <cellStyle name="20% - Accent6 2 2 3 3" xfId="733"/>
    <cellStyle name="20% - Accent6 2 2 4" xfId="210"/>
    <cellStyle name="20% - Accent6 2 2 4 2" xfId="502"/>
    <cellStyle name="20% - Accent6 2 2 4 3" xfId="734"/>
    <cellStyle name="20% - Accent6 2 2 5" xfId="1015"/>
    <cellStyle name="20% - Accent6 2 2 6" xfId="1678"/>
    <cellStyle name="20% - Accent6 2 3" xfId="211"/>
    <cellStyle name="20% - Accent6 2 3 2" xfId="212"/>
    <cellStyle name="20% - Accent6 2 3 2 2" xfId="504"/>
    <cellStyle name="20% - Accent6 2 3 2 3" xfId="736"/>
    <cellStyle name="20% - Accent6 2 3 3" xfId="213"/>
    <cellStyle name="20% - Accent6 2 3 3 2" xfId="505"/>
    <cellStyle name="20% - Accent6 2 3 3 3" xfId="737"/>
    <cellStyle name="20% - Accent6 2 3 4" xfId="503"/>
    <cellStyle name="20% - Accent6 2 3 5" xfId="735"/>
    <cellStyle name="20% - Accent6 2 4" xfId="214"/>
    <cellStyle name="20% - Accent6 2 4 2" xfId="215"/>
    <cellStyle name="20% - Accent6 2 4 2 2" xfId="507"/>
    <cellStyle name="20% - Accent6 2 4 2 3" xfId="739"/>
    <cellStyle name="20% - Accent6 2 4 3" xfId="216"/>
    <cellStyle name="20% - Accent6 2 4 3 2" xfId="508"/>
    <cellStyle name="20% - Accent6 2 4 3 3" xfId="740"/>
    <cellStyle name="20% - Accent6 2 4 4" xfId="506"/>
    <cellStyle name="20% - Accent6 2 4 5" xfId="738"/>
    <cellStyle name="20% - Accent6 2 5" xfId="217"/>
    <cellStyle name="20% - Accent6 2 5 2" xfId="509"/>
    <cellStyle name="20% - Accent6 2 5 3" xfId="741"/>
    <cellStyle name="20% - Accent6 2 6" xfId="218"/>
    <cellStyle name="20% - Accent6 2 6 2" xfId="510"/>
    <cellStyle name="20% - Accent6 2 6 3" xfId="742"/>
    <cellStyle name="20% - Accent6 2 7" xfId="1016"/>
    <cellStyle name="20% - Accent6 2 8" xfId="1017"/>
    <cellStyle name="20% - Accent6 2 9" xfId="1262"/>
    <cellStyle name="20% - Accent6 20" xfId="1800"/>
    <cellStyle name="20% - Accent6 3" xfId="385"/>
    <cellStyle name="20% - Accent6 3 2" xfId="649"/>
    <cellStyle name="20% - Accent6 3 3" xfId="882"/>
    <cellStyle name="20% - Accent6 3 4" xfId="1525"/>
    <cellStyle name="20% - Accent6 4" xfId="898"/>
    <cellStyle name="20% - Accent6 5" xfId="1275"/>
    <cellStyle name="20% - Accent6 6" xfId="1346"/>
    <cellStyle name="20% - Accent6 7" xfId="1359"/>
    <cellStyle name="20% - Accent6 8" xfId="1377"/>
    <cellStyle name="20% - Accent6 9" xfId="1395"/>
    <cellStyle name="20% - Акцент1 2" xfId="899"/>
    <cellStyle name="20% — акцент1 2" xfId="900"/>
    <cellStyle name="20% - Акцент1 3" xfId="1018"/>
    <cellStyle name="20% - Акцент2 2" xfId="901"/>
    <cellStyle name="20% — акцент2 2" xfId="902"/>
    <cellStyle name="20% - Акцент2 3" xfId="1019"/>
    <cellStyle name="20% - Акцент3 2" xfId="903"/>
    <cellStyle name="20% — акцент3 2" xfId="904"/>
    <cellStyle name="20% - Акцент3 3" xfId="1020"/>
    <cellStyle name="20% - Акцент4 2" xfId="905"/>
    <cellStyle name="20% — акцент4 2" xfId="906"/>
    <cellStyle name="20% - Акцент4 3" xfId="1021"/>
    <cellStyle name="20% - Акцент5 2" xfId="907"/>
    <cellStyle name="20% — акцент5 2" xfId="908"/>
    <cellStyle name="20% - Акцент5 3" xfId="1022"/>
    <cellStyle name="20% - Акцент6 2" xfId="909"/>
    <cellStyle name="20% — акцент6 2" xfId="910"/>
    <cellStyle name="20% - Акцент6 3" xfId="1023"/>
    <cellStyle name="40% - Accent1" xfId="1234" builtinId="31" customBuiltin="1"/>
    <cellStyle name="40% - Accent1 10" xfId="1422"/>
    <cellStyle name="40% - Accent1 11" xfId="1458"/>
    <cellStyle name="40% - Accent1 12" xfId="1484"/>
    <cellStyle name="40% - Accent1 13" xfId="1536"/>
    <cellStyle name="40% - Accent1 14" xfId="1549"/>
    <cellStyle name="40% - Accent1 15" xfId="1564"/>
    <cellStyle name="40% - Accent1 16" xfId="1590"/>
    <cellStyle name="40% - Accent1 17" xfId="1626"/>
    <cellStyle name="40% - Accent1 18" xfId="1728"/>
    <cellStyle name="40% - Accent1 19" xfId="1754"/>
    <cellStyle name="40% - Accent1 2" xfId="23"/>
    <cellStyle name="40% - Accent1 2 10" xfId="1399"/>
    <cellStyle name="40% - Accent1 2 11" xfId="1441"/>
    <cellStyle name="40% - Accent1 2 12" xfId="1471"/>
    <cellStyle name="40% - Accent1 2 13" xfId="1503"/>
    <cellStyle name="40% - Accent1 2 14" xfId="1577"/>
    <cellStyle name="40% - Accent1 2 15" xfId="1661"/>
    <cellStyle name="40% - Accent1 2 16" xfId="1741"/>
    <cellStyle name="40% - Accent1 2 17" xfId="1773"/>
    <cellStyle name="40% - Accent1 2 2" xfId="85"/>
    <cellStyle name="40% - Accent1 2 2 2" xfId="219"/>
    <cellStyle name="40% - Accent1 2 2 2 2" xfId="220"/>
    <cellStyle name="40% - Accent1 2 2 2 2 2" xfId="512"/>
    <cellStyle name="40% - Accent1 2 2 2 2 3" xfId="744"/>
    <cellStyle name="40% - Accent1 2 2 2 3" xfId="221"/>
    <cellStyle name="40% - Accent1 2 2 2 3 2" xfId="513"/>
    <cellStyle name="40% - Accent1 2 2 2 3 3" xfId="745"/>
    <cellStyle name="40% - Accent1 2 2 2 4" xfId="511"/>
    <cellStyle name="40% - Accent1 2 2 2 5" xfId="743"/>
    <cellStyle name="40% - Accent1 2 2 3" xfId="222"/>
    <cellStyle name="40% - Accent1 2 2 3 2" xfId="514"/>
    <cellStyle name="40% - Accent1 2 2 3 3" xfId="746"/>
    <cellStyle name="40% - Accent1 2 2 4" xfId="223"/>
    <cellStyle name="40% - Accent1 2 2 4 2" xfId="515"/>
    <cellStyle name="40% - Accent1 2 2 4 3" xfId="747"/>
    <cellStyle name="40% - Accent1 2 2 5" xfId="1024"/>
    <cellStyle name="40% - Accent1 2 2 6" xfId="1679"/>
    <cellStyle name="40% - Accent1 2 3" xfId="224"/>
    <cellStyle name="40% - Accent1 2 3 2" xfId="225"/>
    <cellStyle name="40% - Accent1 2 3 2 2" xfId="517"/>
    <cellStyle name="40% - Accent1 2 3 2 3" xfId="749"/>
    <cellStyle name="40% - Accent1 2 3 3" xfId="226"/>
    <cellStyle name="40% - Accent1 2 3 3 2" xfId="518"/>
    <cellStyle name="40% - Accent1 2 3 3 3" xfId="750"/>
    <cellStyle name="40% - Accent1 2 3 4" xfId="516"/>
    <cellStyle name="40% - Accent1 2 3 5" xfId="748"/>
    <cellStyle name="40% - Accent1 2 4" xfId="227"/>
    <cellStyle name="40% - Accent1 2 4 2" xfId="228"/>
    <cellStyle name="40% - Accent1 2 4 2 2" xfId="520"/>
    <cellStyle name="40% - Accent1 2 4 2 3" xfId="752"/>
    <cellStyle name="40% - Accent1 2 4 3" xfId="229"/>
    <cellStyle name="40% - Accent1 2 4 3 2" xfId="521"/>
    <cellStyle name="40% - Accent1 2 4 3 3" xfId="753"/>
    <cellStyle name="40% - Accent1 2 4 4" xfId="519"/>
    <cellStyle name="40% - Accent1 2 4 5" xfId="751"/>
    <cellStyle name="40% - Accent1 2 5" xfId="230"/>
    <cellStyle name="40% - Accent1 2 5 2" xfId="522"/>
    <cellStyle name="40% - Accent1 2 5 3" xfId="754"/>
    <cellStyle name="40% - Accent1 2 6" xfId="231"/>
    <cellStyle name="40% - Accent1 2 6 2" xfId="523"/>
    <cellStyle name="40% - Accent1 2 6 3" xfId="755"/>
    <cellStyle name="40% - Accent1 2 7" xfId="1025"/>
    <cellStyle name="40% - Accent1 2 8" xfId="1026"/>
    <cellStyle name="40% - Accent1 2 9" xfId="1253"/>
    <cellStyle name="40% - Accent1 20" xfId="1786"/>
    <cellStyle name="40% - Accent1 3" xfId="386"/>
    <cellStyle name="40% - Accent1 3 2" xfId="650"/>
    <cellStyle name="40% - Accent1 3 3" xfId="883"/>
    <cellStyle name="40% - Accent1 3 4" xfId="1516"/>
    <cellStyle name="40% - Accent1 4" xfId="911"/>
    <cellStyle name="40% - Accent1 5" xfId="1266"/>
    <cellStyle name="40% - Accent1 6" xfId="1337"/>
    <cellStyle name="40% - Accent1 7" xfId="1350"/>
    <cellStyle name="40% - Accent1 8" xfId="1368"/>
    <cellStyle name="40% - Accent1 9" xfId="1381"/>
    <cellStyle name="40% - Accent2" xfId="1237" builtinId="35" customBuiltin="1"/>
    <cellStyle name="40% - Accent2 10" xfId="1425"/>
    <cellStyle name="40% - Accent2 11" xfId="1460"/>
    <cellStyle name="40% - Accent2 12" xfId="1487"/>
    <cellStyle name="40% - Accent2 13" xfId="1538"/>
    <cellStyle name="40% - Accent2 14" xfId="1551"/>
    <cellStyle name="40% - Accent2 15" xfId="1566"/>
    <cellStyle name="40% - Accent2 16" xfId="1592"/>
    <cellStyle name="40% - Accent2 17" xfId="1628"/>
    <cellStyle name="40% - Accent2 18" xfId="1730"/>
    <cellStyle name="40% - Accent2 19" xfId="1757"/>
    <cellStyle name="40% - Accent2 2" xfId="24"/>
    <cellStyle name="40% - Accent2 2 10" xfId="1401"/>
    <cellStyle name="40% - Accent2 2 11" xfId="1443"/>
    <cellStyle name="40% - Accent2 2 12" xfId="1473"/>
    <cellStyle name="40% - Accent2 2 13" xfId="1505"/>
    <cellStyle name="40% - Accent2 2 14" xfId="1579"/>
    <cellStyle name="40% - Accent2 2 15" xfId="1663"/>
    <cellStyle name="40% - Accent2 2 16" xfId="1743"/>
    <cellStyle name="40% - Accent2 2 17" xfId="1775"/>
    <cellStyle name="40% - Accent2 2 2" xfId="86"/>
    <cellStyle name="40% - Accent2 2 2 2" xfId="232"/>
    <cellStyle name="40% - Accent2 2 2 2 2" xfId="233"/>
    <cellStyle name="40% - Accent2 2 2 2 2 2" xfId="525"/>
    <cellStyle name="40% - Accent2 2 2 2 2 3" xfId="757"/>
    <cellStyle name="40% - Accent2 2 2 2 3" xfId="234"/>
    <cellStyle name="40% - Accent2 2 2 2 3 2" xfId="526"/>
    <cellStyle name="40% - Accent2 2 2 2 3 3" xfId="758"/>
    <cellStyle name="40% - Accent2 2 2 2 4" xfId="524"/>
    <cellStyle name="40% - Accent2 2 2 2 5" xfId="756"/>
    <cellStyle name="40% - Accent2 2 2 3" xfId="235"/>
    <cellStyle name="40% - Accent2 2 2 3 2" xfId="527"/>
    <cellStyle name="40% - Accent2 2 2 3 3" xfId="759"/>
    <cellStyle name="40% - Accent2 2 2 4" xfId="236"/>
    <cellStyle name="40% - Accent2 2 2 4 2" xfId="528"/>
    <cellStyle name="40% - Accent2 2 2 4 3" xfId="760"/>
    <cellStyle name="40% - Accent2 2 2 5" xfId="1027"/>
    <cellStyle name="40% - Accent2 2 2 6" xfId="1680"/>
    <cellStyle name="40% - Accent2 2 3" xfId="237"/>
    <cellStyle name="40% - Accent2 2 3 2" xfId="238"/>
    <cellStyle name="40% - Accent2 2 3 2 2" xfId="530"/>
    <cellStyle name="40% - Accent2 2 3 2 3" xfId="762"/>
    <cellStyle name="40% - Accent2 2 3 3" xfId="239"/>
    <cellStyle name="40% - Accent2 2 3 3 2" xfId="531"/>
    <cellStyle name="40% - Accent2 2 3 3 3" xfId="763"/>
    <cellStyle name="40% - Accent2 2 3 4" xfId="529"/>
    <cellStyle name="40% - Accent2 2 3 5" xfId="761"/>
    <cellStyle name="40% - Accent2 2 4" xfId="240"/>
    <cellStyle name="40% - Accent2 2 4 2" xfId="241"/>
    <cellStyle name="40% - Accent2 2 4 2 2" xfId="533"/>
    <cellStyle name="40% - Accent2 2 4 2 3" xfId="765"/>
    <cellStyle name="40% - Accent2 2 4 3" xfId="242"/>
    <cellStyle name="40% - Accent2 2 4 3 2" xfId="534"/>
    <cellStyle name="40% - Accent2 2 4 3 3" xfId="766"/>
    <cellStyle name="40% - Accent2 2 4 4" xfId="532"/>
    <cellStyle name="40% - Accent2 2 4 5" xfId="764"/>
    <cellStyle name="40% - Accent2 2 5" xfId="243"/>
    <cellStyle name="40% - Accent2 2 5 2" xfId="535"/>
    <cellStyle name="40% - Accent2 2 5 3" xfId="767"/>
    <cellStyle name="40% - Accent2 2 6" xfId="244"/>
    <cellStyle name="40% - Accent2 2 6 2" xfId="536"/>
    <cellStyle name="40% - Accent2 2 6 3" xfId="768"/>
    <cellStyle name="40% - Accent2 2 7" xfId="1028"/>
    <cellStyle name="40% - Accent2 2 8" xfId="1029"/>
    <cellStyle name="40% - Accent2 2 9" xfId="1255"/>
    <cellStyle name="40% - Accent2 20" xfId="1789"/>
    <cellStyle name="40% - Accent2 3" xfId="387"/>
    <cellStyle name="40% - Accent2 3 2" xfId="651"/>
    <cellStyle name="40% - Accent2 3 3" xfId="884"/>
    <cellStyle name="40% - Accent2 3 4" xfId="1518"/>
    <cellStyle name="40% - Accent2 4" xfId="912"/>
    <cellStyle name="40% - Accent2 5" xfId="1268"/>
    <cellStyle name="40% - Accent2 6" xfId="1339"/>
    <cellStyle name="40% - Accent2 7" xfId="1352"/>
    <cellStyle name="40% - Accent2 8" xfId="1370"/>
    <cellStyle name="40% - Accent2 9" xfId="1384"/>
    <cellStyle name="40% - Accent3" xfId="1240" builtinId="39" customBuiltin="1"/>
    <cellStyle name="40% - Accent3 10" xfId="1428"/>
    <cellStyle name="40% - Accent3 11" xfId="1462"/>
    <cellStyle name="40% - Accent3 12" xfId="1490"/>
    <cellStyle name="40% - Accent3 13" xfId="1540"/>
    <cellStyle name="40% - Accent3 14" xfId="1553"/>
    <cellStyle name="40% - Accent3 15" xfId="1568"/>
    <cellStyle name="40% - Accent3 16" xfId="1594"/>
    <cellStyle name="40% - Accent3 17" xfId="1630"/>
    <cellStyle name="40% - Accent3 18" xfId="1732"/>
    <cellStyle name="40% - Accent3 19" xfId="1760"/>
    <cellStyle name="40% - Accent3 2" xfId="25"/>
    <cellStyle name="40% - Accent3 2 10" xfId="1403"/>
    <cellStyle name="40% - Accent3 2 11" xfId="1445"/>
    <cellStyle name="40% - Accent3 2 12" xfId="1475"/>
    <cellStyle name="40% - Accent3 2 13" xfId="1507"/>
    <cellStyle name="40% - Accent3 2 14" xfId="1581"/>
    <cellStyle name="40% - Accent3 2 15" xfId="1665"/>
    <cellStyle name="40% - Accent3 2 16" xfId="1745"/>
    <cellStyle name="40% - Accent3 2 17" xfId="1777"/>
    <cellStyle name="40% - Accent3 2 2" xfId="87"/>
    <cellStyle name="40% - Accent3 2 2 2" xfId="245"/>
    <cellStyle name="40% - Accent3 2 2 2 2" xfId="246"/>
    <cellStyle name="40% - Accent3 2 2 2 2 2" xfId="538"/>
    <cellStyle name="40% - Accent3 2 2 2 2 3" xfId="770"/>
    <cellStyle name="40% - Accent3 2 2 2 3" xfId="247"/>
    <cellStyle name="40% - Accent3 2 2 2 3 2" xfId="539"/>
    <cellStyle name="40% - Accent3 2 2 2 3 3" xfId="771"/>
    <cellStyle name="40% - Accent3 2 2 2 4" xfId="537"/>
    <cellStyle name="40% - Accent3 2 2 2 5" xfId="769"/>
    <cellStyle name="40% - Accent3 2 2 3" xfId="248"/>
    <cellStyle name="40% - Accent3 2 2 3 2" xfId="540"/>
    <cellStyle name="40% - Accent3 2 2 3 3" xfId="772"/>
    <cellStyle name="40% - Accent3 2 2 4" xfId="249"/>
    <cellStyle name="40% - Accent3 2 2 4 2" xfId="541"/>
    <cellStyle name="40% - Accent3 2 2 4 3" xfId="773"/>
    <cellStyle name="40% - Accent3 2 2 5" xfId="1030"/>
    <cellStyle name="40% - Accent3 2 2 6" xfId="1681"/>
    <cellStyle name="40% - Accent3 2 3" xfId="250"/>
    <cellStyle name="40% - Accent3 2 3 2" xfId="251"/>
    <cellStyle name="40% - Accent3 2 3 2 2" xfId="543"/>
    <cellStyle name="40% - Accent3 2 3 2 3" xfId="775"/>
    <cellStyle name="40% - Accent3 2 3 3" xfId="252"/>
    <cellStyle name="40% - Accent3 2 3 3 2" xfId="544"/>
    <cellStyle name="40% - Accent3 2 3 3 3" xfId="776"/>
    <cellStyle name="40% - Accent3 2 3 4" xfId="542"/>
    <cellStyle name="40% - Accent3 2 3 5" xfId="774"/>
    <cellStyle name="40% - Accent3 2 4" xfId="253"/>
    <cellStyle name="40% - Accent3 2 4 2" xfId="254"/>
    <cellStyle name="40% - Accent3 2 4 2 2" xfId="546"/>
    <cellStyle name="40% - Accent3 2 4 2 3" xfId="778"/>
    <cellStyle name="40% - Accent3 2 4 3" xfId="255"/>
    <cellStyle name="40% - Accent3 2 4 3 2" xfId="547"/>
    <cellStyle name="40% - Accent3 2 4 3 3" xfId="779"/>
    <cellStyle name="40% - Accent3 2 4 4" xfId="545"/>
    <cellStyle name="40% - Accent3 2 4 5" xfId="777"/>
    <cellStyle name="40% - Accent3 2 5" xfId="256"/>
    <cellStyle name="40% - Accent3 2 5 2" xfId="548"/>
    <cellStyle name="40% - Accent3 2 5 3" xfId="780"/>
    <cellStyle name="40% - Accent3 2 6" xfId="257"/>
    <cellStyle name="40% - Accent3 2 6 2" xfId="549"/>
    <cellStyle name="40% - Accent3 2 6 3" xfId="781"/>
    <cellStyle name="40% - Accent3 2 7" xfId="1031"/>
    <cellStyle name="40% - Accent3 2 8" xfId="1032"/>
    <cellStyle name="40% - Accent3 2 9" xfId="1257"/>
    <cellStyle name="40% - Accent3 20" xfId="1792"/>
    <cellStyle name="40% - Accent3 3" xfId="388"/>
    <cellStyle name="40% - Accent3 3 2" xfId="652"/>
    <cellStyle name="40% - Accent3 3 3" xfId="885"/>
    <cellStyle name="40% - Accent3 3 4" xfId="1520"/>
    <cellStyle name="40% - Accent3 4" xfId="913"/>
    <cellStyle name="40% - Accent3 5" xfId="1270"/>
    <cellStyle name="40% - Accent3 6" xfId="1341"/>
    <cellStyle name="40% - Accent3 7" xfId="1354"/>
    <cellStyle name="40% - Accent3 8" xfId="1372"/>
    <cellStyle name="40% - Accent3 9" xfId="1386"/>
    <cellStyle name="40% - Accent4" xfId="1243" builtinId="43" customBuiltin="1"/>
    <cellStyle name="40% - Accent4 10" xfId="1431"/>
    <cellStyle name="40% - Accent4 11" xfId="1464"/>
    <cellStyle name="40% - Accent4 12" xfId="1493"/>
    <cellStyle name="40% - Accent4 13" xfId="1542"/>
    <cellStyle name="40% - Accent4 14" xfId="1555"/>
    <cellStyle name="40% - Accent4 15" xfId="1570"/>
    <cellStyle name="40% - Accent4 16" xfId="1596"/>
    <cellStyle name="40% - Accent4 17" xfId="1632"/>
    <cellStyle name="40% - Accent4 18" xfId="1734"/>
    <cellStyle name="40% - Accent4 19" xfId="1763"/>
    <cellStyle name="40% - Accent4 2" xfId="26"/>
    <cellStyle name="40% - Accent4 2 10" xfId="1405"/>
    <cellStyle name="40% - Accent4 2 11" xfId="1447"/>
    <cellStyle name="40% - Accent4 2 12" xfId="1477"/>
    <cellStyle name="40% - Accent4 2 13" xfId="1509"/>
    <cellStyle name="40% - Accent4 2 14" xfId="1583"/>
    <cellStyle name="40% - Accent4 2 15" xfId="1667"/>
    <cellStyle name="40% - Accent4 2 16" xfId="1747"/>
    <cellStyle name="40% - Accent4 2 17" xfId="1779"/>
    <cellStyle name="40% - Accent4 2 2" xfId="88"/>
    <cellStyle name="40% - Accent4 2 2 2" xfId="258"/>
    <cellStyle name="40% - Accent4 2 2 2 2" xfId="259"/>
    <cellStyle name="40% - Accent4 2 2 2 2 2" xfId="551"/>
    <cellStyle name="40% - Accent4 2 2 2 2 3" xfId="783"/>
    <cellStyle name="40% - Accent4 2 2 2 3" xfId="260"/>
    <cellStyle name="40% - Accent4 2 2 2 3 2" xfId="552"/>
    <cellStyle name="40% - Accent4 2 2 2 3 3" xfId="784"/>
    <cellStyle name="40% - Accent4 2 2 2 4" xfId="550"/>
    <cellStyle name="40% - Accent4 2 2 2 5" xfId="782"/>
    <cellStyle name="40% - Accent4 2 2 3" xfId="261"/>
    <cellStyle name="40% - Accent4 2 2 3 2" xfId="553"/>
    <cellStyle name="40% - Accent4 2 2 3 3" xfId="785"/>
    <cellStyle name="40% - Accent4 2 2 4" xfId="262"/>
    <cellStyle name="40% - Accent4 2 2 4 2" xfId="554"/>
    <cellStyle name="40% - Accent4 2 2 4 3" xfId="786"/>
    <cellStyle name="40% - Accent4 2 2 5" xfId="1033"/>
    <cellStyle name="40% - Accent4 2 2 6" xfId="1682"/>
    <cellStyle name="40% - Accent4 2 3" xfId="263"/>
    <cellStyle name="40% - Accent4 2 3 2" xfId="264"/>
    <cellStyle name="40% - Accent4 2 3 2 2" xfId="556"/>
    <cellStyle name="40% - Accent4 2 3 2 3" xfId="788"/>
    <cellStyle name="40% - Accent4 2 3 3" xfId="265"/>
    <cellStyle name="40% - Accent4 2 3 3 2" xfId="557"/>
    <cellStyle name="40% - Accent4 2 3 3 3" xfId="789"/>
    <cellStyle name="40% - Accent4 2 3 4" xfId="555"/>
    <cellStyle name="40% - Accent4 2 3 5" xfId="787"/>
    <cellStyle name="40% - Accent4 2 4" xfId="266"/>
    <cellStyle name="40% - Accent4 2 4 2" xfId="267"/>
    <cellStyle name="40% - Accent4 2 4 2 2" xfId="559"/>
    <cellStyle name="40% - Accent4 2 4 2 3" xfId="791"/>
    <cellStyle name="40% - Accent4 2 4 3" xfId="268"/>
    <cellStyle name="40% - Accent4 2 4 3 2" xfId="560"/>
    <cellStyle name="40% - Accent4 2 4 3 3" xfId="792"/>
    <cellStyle name="40% - Accent4 2 4 4" xfId="558"/>
    <cellStyle name="40% - Accent4 2 4 5" xfId="790"/>
    <cellStyle name="40% - Accent4 2 5" xfId="269"/>
    <cellStyle name="40% - Accent4 2 5 2" xfId="561"/>
    <cellStyle name="40% - Accent4 2 5 3" xfId="793"/>
    <cellStyle name="40% - Accent4 2 6" xfId="270"/>
    <cellStyle name="40% - Accent4 2 6 2" xfId="562"/>
    <cellStyle name="40% - Accent4 2 6 3" xfId="794"/>
    <cellStyle name="40% - Accent4 2 7" xfId="1034"/>
    <cellStyle name="40% - Accent4 2 8" xfId="1035"/>
    <cellStyle name="40% - Accent4 2 9" xfId="1259"/>
    <cellStyle name="40% - Accent4 20" xfId="1795"/>
    <cellStyle name="40% - Accent4 3" xfId="389"/>
    <cellStyle name="40% - Accent4 3 2" xfId="653"/>
    <cellStyle name="40% - Accent4 3 3" xfId="886"/>
    <cellStyle name="40% - Accent4 3 4" xfId="1522"/>
    <cellStyle name="40% - Accent4 4" xfId="914"/>
    <cellStyle name="40% - Accent4 5" xfId="1272"/>
    <cellStyle name="40% - Accent4 6" xfId="1343"/>
    <cellStyle name="40% - Accent4 7" xfId="1356"/>
    <cellStyle name="40% - Accent4 8" xfId="1374"/>
    <cellStyle name="40% - Accent4 9" xfId="1389"/>
    <cellStyle name="40% - Accent5" xfId="1246" builtinId="47" customBuiltin="1"/>
    <cellStyle name="40% - Accent5 10" xfId="1434"/>
    <cellStyle name="40% - Accent5 11" xfId="1466"/>
    <cellStyle name="40% - Accent5 12" xfId="1496"/>
    <cellStyle name="40% - Accent5 13" xfId="1544"/>
    <cellStyle name="40% - Accent5 14" xfId="1557"/>
    <cellStyle name="40% - Accent5 15" xfId="1572"/>
    <cellStyle name="40% - Accent5 16" xfId="1598"/>
    <cellStyle name="40% - Accent5 17" xfId="1634"/>
    <cellStyle name="40% - Accent5 18" xfId="1736"/>
    <cellStyle name="40% - Accent5 19" xfId="1766"/>
    <cellStyle name="40% - Accent5 2" xfId="27"/>
    <cellStyle name="40% - Accent5 2 10" xfId="1407"/>
    <cellStyle name="40% - Accent5 2 11" xfId="1449"/>
    <cellStyle name="40% - Accent5 2 12" xfId="1479"/>
    <cellStyle name="40% - Accent5 2 13" xfId="1511"/>
    <cellStyle name="40% - Accent5 2 14" xfId="1585"/>
    <cellStyle name="40% - Accent5 2 15" xfId="1669"/>
    <cellStyle name="40% - Accent5 2 16" xfId="1749"/>
    <cellStyle name="40% - Accent5 2 17" xfId="1781"/>
    <cellStyle name="40% - Accent5 2 2" xfId="89"/>
    <cellStyle name="40% - Accent5 2 2 2" xfId="271"/>
    <cellStyle name="40% - Accent5 2 2 2 2" xfId="272"/>
    <cellStyle name="40% - Accent5 2 2 2 2 2" xfId="564"/>
    <cellStyle name="40% - Accent5 2 2 2 2 3" xfId="796"/>
    <cellStyle name="40% - Accent5 2 2 2 3" xfId="273"/>
    <cellStyle name="40% - Accent5 2 2 2 3 2" xfId="565"/>
    <cellStyle name="40% - Accent5 2 2 2 3 3" xfId="797"/>
    <cellStyle name="40% - Accent5 2 2 2 4" xfId="563"/>
    <cellStyle name="40% - Accent5 2 2 2 5" xfId="795"/>
    <cellStyle name="40% - Accent5 2 2 3" xfId="274"/>
    <cellStyle name="40% - Accent5 2 2 3 2" xfId="566"/>
    <cellStyle name="40% - Accent5 2 2 3 3" xfId="798"/>
    <cellStyle name="40% - Accent5 2 2 4" xfId="275"/>
    <cellStyle name="40% - Accent5 2 2 4 2" xfId="567"/>
    <cellStyle name="40% - Accent5 2 2 4 3" xfId="799"/>
    <cellStyle name="40% - Accent5 2 2 5" xfId="1036"/>
    <cellStyle name="40% - Accent5 2 2 6" xfId="1683"/>
    <cellStyle name="40% - Accent5 2 3" xfId="276"/>
    <cellStyle name="40% - Accent5 2 3 2" xfId="277"/>
    <cellStyle name="40% - Accent5 2 3 2 2" xfId="569"/>
    <cellStyle name="40% - Accent5 2 3 2 3" xfId="801"/>
    <cellStyle name="40% - Accent5 2 3 3" xfId="278"/>
    <cellStyle name="40% - Accent5 2 3 3 2" xfId="570"/>
    <cellStyle name="40% - Accent5 2 3 3 3" xfId="802"/>
    <cellStyle name="40% - Accent5 2 3 4" xfId="568"/>
    <cellStyle name="40% - Accent5 2 3 5" xfId="800"/>
    <cellStyle name="40% - Accent5 2 4" xfId="279"/>
    <cellStyle name="40% - Accent5 2 4 2" xfId="280"/>
    <cellStyle name="40% - Accent5 2 4 2 2" xfId="572"/>
    <cellStyle name="40% - Accent5 2 4 2 3" xfId="804"/>
    <cellStyle name="40% - Accent5 2 4 3" xfId="281"/>
    <cellStyle name="40% - Accent5 2 4 3 2" xfId="573"/>
    <cellStyle name="40% - Accent5 2 4 3 3" xfId="805"/>
    <cellStyle name="40% - Accent5 2 4 4" xfId="571"/>
    <cellStyle name="40% - Accent5 2 4 5" xfId="803"/>
    <cellStyle name="40% - Accent5 2 5" xfId="282"/>
    <cellStyle name="40% - Accent5 2 5 2" xfId="574"/>
    <cellStyle name="40% - Accent5 2 5 3" xfId="806"/>
    <cellStyle name="40% - Accent5 2 6" xfId="283"/>
    <cellStyle name="40% - Accent5 2 6 2" xfId="575"/>
    <cellStyle name="40% - Accent5 2 6 3" xfId="807"/>
    <cellStyle name="40% - Accent5 2 7" xfId="1037"/>
    <cellStyle name="40% - Accent5 2 8" xfId="1038"/>
    <cellStyle name="40% - Accent5 2 9" xfId="1261"/>
    <cellStyle name="40% - Accent5 20" xfId="1798"/>
    <cellStyle name="40% - Accent5 3" xfId="390"/>
    <cellStyle name="40% - Accent5 3 2" xfId="654"/>
    <cellStyle name="40% - Accent5 3 3" xfId="887"/>
    <cellStyle name="40% - Accent5 3 4" xfId="1524"/>
    <cellStyle name="40% - Accent5 4" xfId="915"/>
    <cellStyle name="40% - Accent5 5" xfId="1274"/>
    <cellStyle name="40% - Accent5 6" xfId="1345"/>
    <cellStyle name="40% - Accent5 7" xfId="1358"/>
    <cellStyle name="40% - Accent5 8" xfId="1376"/>
    <cellStyle name="40% - Accent5 9" xfId="1393"/>
    <cellStyle name="40% - Accent6" xfId="1249" builtinId="51" customBuiltin="1"/>
    <cellStyle name="40% - Accent6 10" xfId="1437"/>
    <cellStyle name="40% - Accent6 11" xfId="1468"/>
    <cellStyle name="40% - Accent6 12" xfId="1499"/>
    <cellStyle name="40% - Accent6 13" xfId="1546"/>
    <cellStyle name="40% - Accent6 14" xfId="1559"/>
    <cellStyle name="40% - Accent6 15" xfId="1574"/>
    <cellStyle name="40% - Accent6 16" xfId="1600"/>
    <cellStyle name="40% - Accent6 17" xfId="1636"/>
    <cellStyle name="40% - Accent6 18" xfId="1738"/>
    <cellStyle name="40% - Accent6 19" xfId="1769"/>
    <cellStyle name="40% - Accent6 2" xfId="28"/>
    <cellStyle name="40% - Accent6 2 10" xfId="1409"/>
    <cellStyle name="40% - Accent6 2 11" xfId="1451"/>
    <cellStyle name="40% - Accent6 2 12" xfId="1481"/>
    <cellStyle name="40% - Accent6 2 13" xfId="1513"/>
    <cellStyle name="40% - Accent6 2 14" xfId="1587"/>
    <cellStyle name="40% - Accent6 2 15" xfId="1671"/>
    <cellStyle name="40% - Accent6 2 16" xfId="1751"/>
    <cellStyle name="40% - Accent6 2 17" xfId="1783"/>
    <cellStyle name="40% - Accent6 2 2" xfId="90"/>
    <cellStyle name="40% - Accent6 2 2 2" xfId="284"/>
    <cellStyle name="40% - Accent6 2 2 2 2" xfId="285"/>
    <cellStyle name="40% - Accent6 2 2 2 2 2" xfId="577"/>
    <cellStyle name="40% - Accent6 2 2 2 2 3" xfId="809"/>
    <cellStyle name="40% - Accent6 2 2 2 3" xfId="286"/>
    <cellStyle name="40% - Accent6 2 2 2 3 2" xfId="578"/>
    <cellStyle name="40% - Accent6 2 2 2 3 3" xfId="810"/>
    <cellStyle name="40% - Accent6 2 2 2 4" xfId="576"/>
    <cellStyle name="40% - Accent6 2 2 2 5" xfId="808"/>
    <cellStyle name="40% - Accent6 2 2 3" xfId="287"/>
    <cellStyle name="40% - Accent6 2 2 3 2" xfId="579"/>
    <cellStyle name="40% - Accent6 2 2 3 3" xfId="811"/>
    <cellStyle name="40% - Accent6 2 2 4" xfId="288"/>
    <cellStyle name="40% - Accent6 2 2 4 2" xfId="580"/>
    <cellStyle name="40% - Accent6 2 2 4 3" xfId="812"/>
    <cellStyle name="40% - Accent6 2 2 5" xfId="1039"/>
    <cellStyle name="40% - Accent6 2 2 6" xfId="1684"/>
    <cellStyle name="40% - Accent6 2 3" xfId="289"/>
    <cellStyle name="40% - Accent6 2 3 2" xfId="290"/>
    <cellStyle name="40% - Accent6 2 3 2 2" xfId="582"/>
    <cellStyle name="40% - Accent6 2 3 2 3" xfId="814"/>
    <cellStyle name="40% - Accent6 2 3 3" xfId="291"/>
    <cellStyle name="40% - Accent6 2 3 3 2" xfId="583"/>
    <cellStyle name="40% - Accent6 2 3 3 3" xfId="815"/>
    <cellStyle name="40% - Accent6 2 3 4" xfId="581"/>
    <cellStyle name="40% - Accent6 2 3 5" xfId="813"/>
    <cellStyle name="40% - Accent6 2 4" xfId="292"/>
    <cellStyle name="40% - Accent6 2 4 2" xfId="293"/>
    <cellStyle name="40% - Accent6 2 4 2 2" xfId="585"/>
    <cellStyle name="40% - Accent6 2 4 2 3" xfId="817"/>
    <cellStyle name="40% - Accent6 2 4 3" xfId="294"/>
    <cellStyle name="40% - Accent6 2 4 3 2" xfId="586"/>
    <cellStyle name="40% - Accent6 2 4 3 3" xfId="818"/>
    <cellStyle name="40% - Accent6 2 4 4" xfId="584"/>
    <cellStyle name="40% - Accent6 2 4 5" xfId="816"/>
    <cellStyle name="40% - Accent6 2 5" xfId="295"/>
    <cellStyle name="40% - Accent6 2 5 2" xfId="587"/>
    <cellStyle name="40% - Accent6 2 5 3" xfId="819"/>
    <cellStyle name="40% - Accent6 2 6" xfId="296"/>
    <cellStyle name="40% - Accent6 2 6 2" xfId="588"/>
    <cellStyle name="40% - Accent6 2 6 3" xfId="820"/>
    <cellStyle name="40% - Accent6 2 7" xfId="1040"/>
    <cellStyle name="40% - Accent6 2 8" xfId="1041"/>
    <cellStyle name="40% - Accent6 2 9" xfId="1263"/>
    <cellStyle name="40% - Accent6 20" xfId="1801"/>
    <cellStyle name="40% - Accent6 3" xfId="391"/>
    <cellStyle name="40% - Accent6 3 2" xfId="655"/>
    <cellStyle name="40% - Accent6 3 3" xfId="888"/>
    <cellStyle name="40% - Accent6 3 4" xfId="1526"/>
    <cellStyle name="40% - Accent6 4" xfId="916"/>
    <cellStyle name="40% - Accent6 5" xfId="1276"/>
    <cellStyle name="40% - Accent6 6" xfId="1347"/>
    <cellStyle name="40% - Accent6 7" xfId="1360"/>
    <cellStyle name="40% - Accent6 8" xfId="1378"/>
    <cellStyle name="40% - Accent6 9" xfId="1396"/>
    <cellStyle name="40% - Акцент1 2" xfId="917"/>
    <cellStyle name="40% — акцент1 2" xfId="918"/>
    <cellStyle name="40% - Акцент1 3" xfId="1042"/>
    <cellStyle name="40% - Акцент2 2" xfId="919"/>
    <cellStyle name="40% — акцент2 2" xfId="920"/>
    <cellStyle name="40% - Акцент2 3" xfId="1043"/>
    <cellStyle name="40% - Акцент3 2" xfId="921"/>
    <cellStyle name="40% — акцент3 2" xfId="922"/>
    <cellStyle name="40% - Акцент3 3" xfId="1044"/>
    <cellStyle name="40% - Акцент4 2" xfId="923"/>
    <cellStyle name="40% — акцент4 2" xfId="924"/>
    <cellStyle name="40% - Акцент4 3" xfId="1045"/>
    <cellStyle name="40% - Акцент5 2" xfId="925"/>
    <cellStyle name="40% — акцент5 2" xfId="926"/>
    <cellStyle name="40% - Акцент5 3" xfId="1046"/>
    <cellStyle name="40% - Акцент6 2" xfId="927"/>
    <cellStyle name="40% — акцент6 2" xfId="928"/>
    <cellStyle name="40% - Акцент6 3" xfId="1047"/>
    <cellStyle name="60% - Accent1" xfId="1329" builtinId="32" customBuiltin="1"/>
    <cellStyle name="60% - Accent1 2" xfId="29"/>
    <cellStyle name="60% - Accent1 2 2" xfId="91"/>
    <cellStyle name="60% - Accent1 2 2 2" xfId="1048"/>
    <cellStyle name="60% - Accent1 2 2 3" xfId="1685"/>
    <cellStyle name="60% - Accent1 2 3" xfId="1049"/>
    <cellStyle name="60% - Accent1 2 4" xfId="1414"/>
    <cellStyle name="60% - Accent1 3" xfId="392"/>
    <cellStyle name="60% - Accent1 3 2" xfId="1652"/>
    <cellStyle name="60% - Accent1 4" xfId="1412"/>
    <cellStyle name="60% - Accent1 5" xfId="1423"/>
    <cellStyle name="60% - Accent1 6" xfId="1485"/>
    <cellStyle name="60% - Accent1 7" xfId="1755"/>
    <cellStyle name="60% - Accent1 8" xfId="1787"/>
    <cellStyle name="60% - Accent2" xfId="1330" builtinId="36" customBuiltin="1"/>
    <cellStyle name="60% - Accent2 2" xfId="30"/>
    <cellStyle name="60% - Accent2 2 2" xfId="92"/>
    <cellStyle name="60% - Accent2 2 2 2" xfId="1050"/>
    <cellStyle name="60% - Accent2 2 2 3" xfId="1686"/>
    <cellStyle name="60% - Accent2 2 3" xfId="1051"/>
    <cellStyle name="60% - Accent2 2 4" xfId="1415"/>
    <cellStyle name="60% - Accent2 3" xfId="393"/>
    <cellStyle name="60% - Accent2 3 2" xfId="1653"/>
    <cellStyle name="60% - Accent2 4" xfId="1387"/>
    <cellStyle name="60% - Accent2 5" xfId="1426"/>
    <cellStyle name="60% - Accent2 6" xfId="1488"/>
    <cellStyle name="60% - Accent2 7" xfId="1758"/>
    <cellStyle name="60% - Accent2 8" xfId="1790"/>
    <cellStyle name="60% - Accent3" xfId="1331" builtinId="40" customBuiltin="1"/>
    <cellStyle name="60% - Accent3 2" xfId="31"/>
    <cellStyle name="60% - Accent3 2 2" xfId="93"/>
    <cellStyle name="60% - Accent3 2 2 2" xfId="1052"/>
    <cellStyle name="60% - Accent3 2 2 3" xfId="1687"/>
    <cellStyle name="60% - Accent3 2 3" xfId="1053"/>
    <cellStyle name="60% - Accent3 2 4" xfId="1416"/>
    <cellStyle name="60% - Accent3 3" xfId="394"/>
    <cellStyle name="60% - Accent3 3 2" xfId="1654"/>
    <cellStyle name="60% - Accent3 4" xfId="1391"/>
    <cellStyle name="60% - Accent3 5" xfId="1429"/>
    <cellStyle name="60% - Accent3 6" xfId="1491"/>
    <cellStyle name="60% - Accent3 7" xfId="1761"/>
    <cellStyle name="60% - Accent3 8" xfId="1793"/>
    <cellStyle name="60% - Accent4" xfId="1332" builtinId="44" customBuiltin="1"/>
    <cellStyle name="60% - Accent4 2" xfId="32"/>
    <cellStyle name="60% - Accent4 2 2" xfId="94"/>
    <cellStyle name="60% - Accent4 2 2 2" xfId="1054"/>
    <cellStyle name="60% - Accent4 2 2 3" xfId="1688"/>
    <cellStyle name="60% - Accent4 2 3" xfId="1055"/>
    <cellStyle name="60% - Accent4 2 4" xfId="1417"/>
    <cellStyle name="60% - Accent4 3" xfId="395"/>
    <cellStyle name="60% - Accent4 3 2" xfId="1655"/>
    <cellStyle name="60% - Accent4 4" xfId="1411"/>
    <cellStyle name="60% - Accent4 5" xfId="1432"/>
    <cellStyle name="60% - Accent4 6" xfId="1494"/>
    <cellStyle name="60% - Accent4 7" xfId="1764"/>
    <cellStyle name="60% - Accent4 8" xfId="1796"/>
    <cellStyle name="60% - Accent5" xfId="1333" builtinId="48" customBuiltin="1"/>
    <cellStyle name="60% - Accent5 2" xfId="33"/>
    <cellStyle name="60% - Accent5 2 2" xfId="95"/>
    <cellStyle name="60% - Accent5 2 2 2" xfId="1056"/>
    <cellStyle name="60% - Accent5 2 2 3" xfId="1689"/>
    <cellStyle name="60% - Accent5 2 3" xfId="1057"/>
    <cellStyle name="60% - Accent5 2 4" xfId="1418"/>
    <cellStyle name="60% - Accent5 3" xfId="396"/>
    <cellStyle name="60% - Accent5 3 2" xfId="1656"/>
    <cellStyle name="60% - Accent5 4" xfId="1390"/>
    <cellStyle name="60% - Accent5 5" xfId="1435"/>
    <cellStyle name="60% - Accent5 6" xfId="1497"/>
    <cellStyle name="60% - Accent5 7" xfId="1767"/>
    <cellStyle name="60% - Accent5 8" xfId="1799"/>
    <cellStyle name="60% - Accent6" xfId="1334" builtinId="52" customBuiltin="1"/>
    <cellStyle name="60% - Accent6 2" xfId="34"/>
    <cellStyle name="60% - Accent6 2 2" xfId="96"/>
    <cellStyle name="60% - Accent6 2 2 2" xfId="1058"/>
    <cellStyle name="60% - Accent6 2 2 3" xfId="1690"/>
    <cellStyle name="60% - Accent6 2 3" xfId="1059"/>
    <cellStyle name="60% - Accent6 2 4" xfId="1419"/>
    <cellStyle name="60% - Accent6 3" xfId="397"/>
    <cellStyle name="60% - Accent6 3 2" xfId="1657"/>
    <cellStyle name="60% - Accent6 4" xfId="1394"/>
    <cellStyle name="60% - Accent6 5" xfId="1438"/>
    <cellStyle name="60% - Accent6 6" xfId="1500"/>
    <cellStyle name="60% - Accent6 7" xfId="1770"/>
    <cellStyle name="60% - Accent6 8" xfId="1802"/>
    <cellStyle name="60% - Акцент1 2" xfId="929"/>
    <cellStyle name="60% — акцент1 2" xfId="930"/>
    <cellStyle name="60% - Акцент2 2" xfId="931"/>
    <cellStyle name="60% — акцент2 2" xfId="932"/>
    <cellStyle name="60% - Акцент3 2" xfId="933"/>
    <cellStyle name="60% — акцент3 2" xfId="934"/>
    <cellStyle name="60% - Акцент4 2" xfId="935"/>
    <cellStyle name="60% — акцент4 2" xfId="936"/>
    <cellStyle name="60% - Акцент5 2" xfId="937"/>
    <cellStyle name="60% — акцент5 2" xfId="938"/>
    <cellStyle name="60% - Акцент6 2" xfId="939"/>
    <cellStyle name="60% — акцент6 2" xfId="940"/>
    <cellStyle name="Accent1" xfId="1232" builtinId="29" customBuiltin="1"/>
    <cellStyle name="Accent1 2" xfId="35"/>
    <cellStyle name="Accent1 2 2" xfId="97"/>
    <cellStyle name="Accent1 2 2 2" xfId="1060"/>
    <cellStyle name="Accent1 2 3" xfId="1061"/>
    <cellStyle name="Accent1 2 4" xfId="1691"/>
    <cellStyle name="Accent1 3" xfId="398"/>
    <cellStyle name="Accent2" xfId="1235" builtinId="33" customBuiltin="1"/>
    <cellStyle name="Accent2 2" xfId="36"/>
    <cellStyle name="Accent2 2 2" xfId="98"/>
    <cellStyle name="Accent2 2 2 2" xfId="1062"/>
    <cellStyle name="Accent2 2 3" xfId="1063"/>
    <cellStyle name="Accent2 2 4" xfId="1692"/>
    <cellStyle name="Accent2 3" xfId="399"/>
    <cellStyle name="Accent3" xfId="1238" builtinId="37" customBuiltin="1"/>
    <cellStyle name="Accent3 2" xfId="37"/>
    <cellStyle name="Accent3 2 2" xfId="99"/>
    <cellStyle name="Accent3 2 2 2" xfId="1064"/>
    <cellStyle name="Accent3 2 3" xfId="1065"/>
    <cellStyle name="Accent3 2 4" xfId="1693"/>
    <cellStyle name="Accent3 3" xfId="400"/>
    <cellStyle name="Accent4" xfId="1241" builtinId="41" customBuiltin="1"/>
    <cellStyle name="Accent4 2" xfId="38"/>
    <cellStyle name="Accent4 2 2" xfId="100"/>
    <cellStyle name="Accent4 2 2 2" xfId="1066"/>
    <cellStyle name="Accent4 2 3" xfId="1067"/>
    <cellStyle name="Accent4 2 4" xfId="1694"/>
    <cellStyle name="Accent4 3" xfId="401"/>
    <cellStyle name="Accent5" xfId="1244" builtinId="45" customBuiltin="1"/>
    <cellStyle name="Accent5 2" xfId="39"/>
    <cellStyle name="Accent5 2 2" xfId="101"/>
    <cellStyle name="Accent5 2 2 2" xfId="1068"/>
    <cellStyle name="Accent5 2 3" xfId="1069"/>
    <cellStyle name="Accent5 2 4" xfId="1695"/>
    <cellStyle name="Accent5 3" xfId="402"/>
    <cellStyle name="Accent6" xfId="1247" builtinId="49" customBuiltin="1"/>
    <cellStyle name="Accent6 2" xfId="40"/>
    <cellStyle name="Accent6 2 2" xfId="102"/>
    <cellStyle name="Accent6 2 2 2" xfId="1070"/>
    <cellStyle name="Accent6 2 3" xfId="1071"/>
    <cellStyle name="Accent6 2 4" xfId="1696"/>
    <cellStyle name="Accent6 3" xfId="403"/>
    <cellStyle name="Bad" xfId="1223" builtinId="27" customBuiltin="1"/>
    <cellStyle name="Bad 2" xfId="41"/>
    <cellStyle name="Bad 2 2" xfId="103"/>
    <cellStyle name="Bad 2 2 2" xfId="1072"/>
    <cellStyle name="Bad 2 3" xfId="1073"/>
    <cellStyle name="Bad 2 4" xfId="1697"/>
    <cellStyle name="Bad 3" xfId="404"/>
    <cellStyle name="Calculation" xfId="1226" builtinId="22" customBuiltin="1"/>
    <cellStyle name="Calculation 2" xfId="42"/>
    <cellStyle name="Calculation 2 2" xfId="104"/>
    <cellStyle name="Calculation 2 2 2" xfId="425"/>
    <cellStyle name="Calculation 2 2 2 2" xfId="1074"/>
    <cellStyle name="Calculation 2 2 2 3" xfId="1075"/>
    <cellStyle name="Calculation 2 2 2 4" xfId="1076"/>
    <cellStyle name="Calculation 2 2 3" xfId="821"/>
    <cellStyle name="Calculation 2 2 4" xfId="1077"/>
    <cellStyle name="Calculation 2 2 5" xfId="1078"/>
    <cellStyle name="Calculation 2 3" xfId="1079"/>
    <cellStyle name="Calculation 2 4" xfId="1279"/>
    <cellStyle name="Calculation 2 5" xfId="1698"/>
    <cellStyle name="Calculation 3" xfId="405"/>
    <cellStyle name="Check Cell" xfId="1228" builtinId="23" customBuiltin="1"/>
    <cellStyle name="Check Cell 2" xfId="43"/>
    <cellStyle name="Check Cell 2 2" xfId="105"/>
    <cellStyle name="Check Cell 2 2 2" xfId="1080"/>
    <cellStyle name="Check Cell 2 3" xfId="1081"/>
    <cellStyle name="Check Cell 2 4" xfId="1699"/>
    <cellStyle name="Check Cell 3" xfId="406"/>
    <cellStyle name="Comma" xfId="1362" builtinId="3"/>
    <cellStyle name="Comma 10" xfId="420"/>
    <cellStyle name="Comma 11" xfId="1410"/>
    <cellStyle name="Comma 12" xfId="1364"/>
    <cellStyle name="Comma 13" xfId="1617"/>
    <cellStyle name="Comma 13 2" xfId="1293"/>
    <cellStyle name="Comma 15" xfId="1082"/>
    <cellStyle name="Comma 19" xfId="1305"/>
    <cellStyle name="Comma 2" xfId="9"/>
    <cellStyle name="Comma 2 2" xfId="71"/>
    <cellStyle name="Comma 2 2 2" xfId="106"/>
    <cellStyle name="Comma 2 2 2 2" xfId="297"/>
    <cellStyle name="Comma 2 2 2 3" xfId="995"/>
    <cellStyle name="Comma 2 2 2 4" xfId="1641"/>
    <cellStyle name="Comma 2 2 3" xfId="1083"/>
    <cellStyle name="Comma 2 3" xfId="74"/>
    <cellStyle name="Comma 2 3 2" xfId="298"/>
    <cellStyle name="Comma 2 3 2 2" xfId="1624"/>
    <cellStyle name="Comma 2 3 3" xfId="1605"/>
    <cellStyle name="Comma 2 4" xfId="67"/>
    <cellStyle name="Comma 2 4 2" xfId="1701"/>
    <cellStyle name="Comma 2 5" xfId="16"/>
    <cellStyle name="Comma 2 6" xfId="1453"/>
    <cellStyle name="Comma 3" xfId="11"/>
    <cellStyle name="Comma 3 2" xfId="107"/>
    <cellStyle name="Comma 3 2 2" xfId="299"/>
    <cellStyle name="Comma 3 2 2 2" xfId="300"/>
    <cellStyle name="Comma 3 2 2 2 2" xfId="1084"/>
    <cellStyle name="Comma 3 2 2 2 2 2" xfId="1326"/>
    <cellStyle name="Comma 3 2 2 2 3" xfId="1302"/>
    <cellStyle name="Comma 3 2 2 3" xfId="1085"/>
    <cellStyle name="Comma 3 2 2 3 2" xfId="1316"/>
    <cellStyle name="Comma 3 2 2 4" xfId="1290"/>
    <cellStyle name="Comma 3 2 3" xfId="426"/>
    <cellStyle name="Comma 3 2 3 2" xfId="1320"/>
    <cellStyle name="Comma 3 2 3 3" xfId="1296"/>
    <cellStyle name="Comma 3 2 4" xfId="662"/>
    <cellStyle name="Comma 3 2 4 2" xfId="1310"/>
    <cellStyle name="Comma 3 2 5" xfId="1086"/>
    <cellStyle name="Comma 3 2 6" xfId="1280"/>
    <cellStyle name="Comma 3 3" xfId="70"/>
    <cellStyle name="Comma 3 3 2" xfId="1702"/>
    <cellStyle name="Comma 3 4" xfId="1087"/>
    <cellStyle name="Comma 4" xfId="73"/>
    <cellStyle name="Comma 4 2" xfId="301"/>
    <cellStyle name="Comma 4 2 2" xfId="302"/>
    <cellStyle name="Comma 4 2 3" xfId="1620"/>
    <cellStyle name="Comma 4 3" xfId="303"/>
    <cellStyle name="Comma 4 3 2" xfId="304"/>
    <cellStyle name="Comma 4 4" xfId="1088"/>
    <cellStyle name="Comma 4 5" xfId="1089"/>
    <cellStyle name="Comma 5" xfId="65"/>
    <cellStyle name="Comma 5 2" xfId="305"/>
    <cellStyle name="Comma 5 2 2" xfId="306"/>
    <cellStyle name="Comma 5 2 2 2" xfId="1319"/>
    <cellStyle name="Comma 5 2 3" xfId="1090"/>
    <cellStyle name="Comma 5 2 4" xfId="1295"/>
    <cellStyle name="Comma 5 3" xfId="424"/>
    <cellStyle name="Comma 5 3 2" xfId="1091"/>
    <cellStyle name="Comma 5 3 3" xfId="1309"/>
    <cellStyle name="Comma 5 4" xfId="659"/>
    <cellStyle name="Comma 5 5" xfId="1278"/>
    <cellStyle name="Comma 5 6" xfId="1615"/>
    <cellStyle name="Comma 6" xfId="14"/>
    <cellStyle name="Comma 6 10" xfId="657"/>
    <cellStyle name="Comma 6 11" xfId="1289"/>
    <cellStyle name="Comma 6 12" xfId="1623"/>
    <cellStyle name="Comma 6 2" xfId="307"/>
    <cellStyle name="Comma 6 2 2" xfId="1092"/>
    <cellStyle name="Comma 6 2 2 2" xfId="1325"/>
    <cellStyle name="Comma 6 2 3" xfId="1301"/>
    <cellStyle name="Comma 6 2 4" xfId="1640"/>
    <cellStyle name="Comma 6 3" xfId="308"/>
    <cellStyle name="Comma 6 3 2" xfId="309"/>
    <cellStyle name="Comma 6 3 2 2" xfId="310"/>
    <cellStyle name="Comma 6 3 2 2 2" xfId="591"/>
    <cellStyle name="Comma 6 3 2 2 3" xfId="824"/>
    <cellStyle name="Comma 6 3 2 3" xfId="311"/>
    <cellStyle name="Comma 6 3 2 3 2" xfId="592"/>
    <cellStyle name="Comma 6 3 2 3 3" xfId="825"/>
    <cellStyle name="Comma 6 3 2 4" xfId="590"/>
    <cellStyle name="Comma 6 3 2 5" xfId="823"/>
    <cellStyle name="Comma 6 3 3" xfId="312"/>
    <cellStyle name="Comma 6 3 3 2" xfId="593"/>
    <cellStyle name="Comma 6 3 3 3" xfId="826"/>
    <cellStyle name="Comma 6 3 4" xfId="313"/>
    <cellStyle name="Comma 6 3 4 2" xfId="594"/>
    <cellStyle name="Comma 6 3 4 3" xfId="827"/>
    <cellStyle name="Comma 6 3 5" xfId="589"/>
    <cellStyle name="Comma 6 3 6" xfId="822"/>
    <cellStyle name="Comma 6 3 7" xfId="1315"/>
    <cellStyle name="Comma 6 4" xfId="314"/>
    <cellStyle name="Comma 6 4 2" xfId="315"/>
    <cellStyle name="Comma 6 4 2 2" xfId="316"/>
    <cellStyle name="Comma 6 4 2 2 2" xfId="597"/>
    <cellStyle name="Comma 6 4 2 2 3" xfId="830"/>
    <cellStyle name="Comma 6 4 2 3" xfId="317"/>
    <cellStyle name="Comma 6 4 2 3 2" xfId="598"/>
    <cellStyle name="Comma 6 4 2 3 3" xfId="831"/>
    <cellStyle name="Comma 6 4 2 4" xfId="596"/>
    <cellStyle name="Comma 6 4 2 5" xfId="829"/>
    <cellStyle name="Comma 6 4 3" xfId="318"/>
    <cellStyle name="Comma 6 4 3 2" xfId="599"/>
    <cellStyle name="Comma 6 4 3 3" xfId="832"/>
    <cellStyle name="Comma 6 4 4" xfId="319"/>
    <cellStyle name="Comma 6 4 4 2" xfId="600"/>
    <cellStyle name="Comma 6 4 4 3" xfId="833"/>
    <cellStyle name="Comma 6 4 5" xfId="595"/>
    <cellStyle name="Comma 6 4 6" xfId="828"/>
    <cellStyle name="Comma 6 5" xfId="320"/>
    <cellStyle name="Comma 6 5 2" xfId="321"/>
    <cellStyle name="Comma 6 5 2 2" xfId="602"/>
    <cellStyle name="Comma 6 5 2 3" xfId="835"/>
    <cellStyle name="Comma 6 5 3" xfId="322"/>
    <cellStyle name="Comma 6 5 3 2" xfId="603"/>
    <cellStyle name="Comma 6 5 3 3" xfId="836"/>
    <cellStyle name="Comma 6 5 4" xfId="601"/>
    <cellStyle name="Comma 6 5 5" xfId="834"/>
    <cellStyle name="Comma 6 6" xfId="323"/>
    <cellStyle name="Comma 6 6 2" xfId="324"/>
    <cellStyle name="Comma 6 6 2 2" xfId="605"/>
    <cellStyle name="Comma 6 6 2 3" xfId="838"/>
    <cellStyle name="Comma 6 6 3" xfId="325"/>
    <cellStyle name="Comma 6 6 3 2" xfId="606"/>
    <cellStyle name="Comma 6 6 3 3" xfId="839"/>
    <cellStyle name="Comma 6 6 4" xfId="604"/>
    <cellStyle name="Comma 6 6 5" xfId="837"/>
    <cellStyle name="Comma 6 7" xfId="326"/>
    <cellStyle name="Comma 6 7 2" xfId="607"/>
    <cellStyle name="Comma 6 7 3" xfId="840"/>
    <cellStyle name="Comma 6 8" xfId="327"/>
    <cellStyle name="Comma 6 8 2" xfId="608"/>
    <cellStyle name="Comma 6 8 3" xfId="841"/>
    <cellStyle name="Comma 6 9" xfId="422"/>
    <cellStyle name="Comma 7" xfId="328"/>
    <cellStyle name="Comma 7 2" xfId="1093"/>
    <cellStyle name="Comma 7 2 2" xfId="1094"/>
    <cellStyle name="Comma 7 3" xfId="1095"/>
    <cellStyle name="Comma 7 4" xfId="1645"/>
    <cellStyle name="Comma 8" xfId="329"/>
    <cellStyle name="Comma 8 2" xfId="330"/>
    <cellStyle name="Comma 8 3" xfId="1096"/>
    <cellStyle name="Comma 8 4" xfId="1700"/>
    <cellStyle name="Comma 9" xfId="331"/>
    <cellStyle name="Comma 9 2" xfId="332"/>
    <cellStyle name="Comma 9 3" xfId="1097"/>
    <cellStyle name="Comma 9 4" xfId="1647"/>
    <cellStyle name="Explanatory Text" xfId="1230" builtinId="53" customBuiltin="1"/>
    <cellStyle name="Explanatory Text 2" xfId="44"/>
    <cellStyle name="Explanatory Text 2 2" xfId="108"/>
    <cellStyle name="Explanatory Text 2 2 2" xfId="1098"/>
    <cellStyle name="Explanatory Text 2 3" xfId="1099"/>
    <cellStyle name="Explanatory Text 2 4" xfId="1703"/>
    <cellStyle name="Explanatory Text 3" xfId="407"/>
    <cellStyle name="Good" xfId="1222" builtinId="26" customBuiltin="1"/>
    <cellStyle name="Good 2" xfId="45"/>
    <cellStyle name="Good 2 2" xfId="109"/>
    <cellStyle name="Good 2 2 2" xfId="1100"/>
    <cellStyle name="Good 2 3" xfId="1101"/>
    <cellStyle name="Good 2 4" xfId="1704"/>
    <cellStyle name="Good 3" xfId="408"/>
    <cellStyle name="Heading 1" xfId="1218" builtinId="16" customBuiltin="1"/>
    <cellStyle name="Heading 1 2" xfId="46"/>
    <cellStyle name="Heading 1 2 2" xfId="110"/>
    <cellStyle name="Heading 1 2 2 2" xfId="1102"/>
    <cellStyle name="Heading 1 2 3" xfId="1103"/>
    <cellStyle name="Heading 1 2 4" xfId="1705"/>
    <cellStyle name="Heading 1 3" xfId="409"/>
    <cellStyle name="Heading 2" xfId="1219" builtinId="17" customBuiltin="1"/>
    <cellStyle name="Heading 2 2" xfId="47"/>
    <cellStyle name="Heading 2 2 2" xfId="111"/>
    <cellStyle name="Heading 2 2 2 2" xfId="1104"/>
    <cellStyle name="Heading 2 2 3" xfId="1105"/>
    <cellStyle name="Heading 2 2 4" xfId="1706"/>
    <cellStyle name="Heading 2 3" xfId="410"/>
    <cellStyle name="Heading 3" xfId="1220" builtinId="18" customBuiltin="1"/>
    <cellStyle name="Heading 3 2" xfId="48"/>
    <cellStyle name="Heading 3 2 2" xfId="112"/>
    <cellStyle name="Heading 3 2 2 2" xfId="1106"/>
    <cellStyle name="Heading 3 2 3" xfId="1107"/>
    <cellStyle name="Heading 3 2 4" xfId="1707"/>
    <cellStyle name="Heading 3 3" xfId="411"/>
    <cellStyle name="Heading 4" xfId="1221" builtinId="19" customBuiltin="1"/>
    <cellStyle name="Heading 4 2" xfId="49"/>
    <cellStyle name="Heading 4 2 2" xfId="113"/>
    <cellStyle name="Heading 4 2 2 2" xfId="1108"/>
    <cellStyle name="Heading 4 2 3" xfId="1109"/>
    <cellStyle name="Heading 4 2 4" xfId="1708"/>
    <cellStyle name="Heading 4 3" xfId="412"/>
    <cellStyle name="Input" xfId="1224" builtinId="20" customBuiltin="1"/>
    <cellStyle name="Input 2" xfId="50"/>
    <cellStyle name="Input 2 2" xfId="114"/>
    <cellStyle name="Input 2 2 2" xfId="427"/>
    <cellStyle name="Input 2 2 2 2" xfId="1110"/>
    <cellStyle name="Input 2 2 2 3" xfId="1111"/>
    <cellStyle name="Input 2 2 2 4" xfId="1112"/>
    <cellStyle name="Input 2 2 3" xfId="660"/>
    <cellStyle name="Input 2 2 4" xfId="1113"/>
    <cellStyle name="Input 2 2 5" xfId="1114"/>
    <cellStyle name="Input 2 3" xfId="1115"/>
    <cellStyle name="Input 2 4" xfId="1281"/>
    <cellStyle name="Input 2 5" xfId="1709"/>
    <cellStyle name="Input 3" xfId="413"/>
    <cellStyle name="KPMG Heading 1" xfId="1116"/>
    <cellStyle name="KPMG Heading 2" xfId="1117"/>
    <cellStyle name="KPMG Heading 3" xfId="1118"/>
    <cellStyle name="KPMG Heading 4" xfId="1119"/>
    <cellStyle name="KPMG Normal" xfId="1120"/>
    <cellStyle name="KPMG Normal Text" xfId="1121"/>
    <cellStyle name="KPMG Normal_123" xfId="1122"/>
    <cellStyle name="Linked Cell" xfId="1227" builtinId="24" customBuiltin="1"/>
    <cellStyle name="Linked Cell 2" xfId="51"/>
    <cellStyle name="Linked Cell 2 2" xfId="115"/>
    <cellStyle name="Linked Cell 2 2 2" xfId="1123"/>
    <cellStyle name="Linked Cell 2 3" xfId="1124"/>
    <cellStyle name="Linked Cell 2 4" xfId="1710"/>
    <cellStyle name="Linked Cell 3" xfId="414"/>
    <cellStyle name="Neutral" xfId="1328" builtinId="28" customBuiltin="1"/>
    <cellStyle name="Neutral 2" xfId="52"/>
    <cellStyle name="Neutral 2 2" xfId="77"/>
    <cellStyle name="Neutral 2 2 2" xfId="1125"/>
    <cellStyle name="Neutral 2 2 3" xfId="1658"/>
    <cellStyle name="Neutral 2 3" xfId="333"/>
    <cellStyle name="Neutral 2 3 2" xfId="1711"/>
    <cellStyle name="Neutral 2 4" xfId="1126"/>
    <cellStyle name="Neutral 2 5" xfId="1127"/>
    <cellStyle name="Neutral 2 6" xfId="1413"/>
    <cellStyle name="Neutral 3" xfId="116"/>
    <cellStyle name="Neutral 3 2" xfId="1128"/>
    <cellStyle name="Neutral 3 3" xfId="1650"/>
    <cellStyle name="Neutral 4" xfId="334"/>
    <cellStyle name="Neutral 4 2" xfId="415"/>
    <cellStyle name="Neutral 5" xfId="996"/>
    <cellStyle name="Neutral 6" xfId="1382"/>
    <cellStyle name="Normal" xfId="0" builtinId="0"/>
    <cellStyle name="Normal 10" xfId="4"/>
    <cellStyle name="Normal 10 10" xfId="1529"/>
    <cellStyle name="Normal 10 2" xfId="335"/>
    <cellStyle name="Normal 10 2 2" xfId="336"/>
    <cellStyle name="Normal 10 2 2 2" xfId="337"/>
    <cellStyle name="Normal 10 2 2 2 2" xfId="611"/>
    <cellStyle name="Normal 10 2 2 2 3" xfId="844"/>
    <cellStyle name="Normal 10 2 2 3" xfId="338"/>
    <cellStyle name="Normal 10 2 2 3 2" xfId="612"/>
    <cellStyle name="Normal 10 2 2 3 3" xfId="845"/>
    <cellStyle name="Normal 10 2 2 4" xfId="610"/>
    <cellStyle name="Normal 10 2 2 5" xfId="843"/>
    <cellStyle name="Normal 10 2 2 6" xfId="1323"/>
    <cellStyle name="Normal 10 2 3" xfId="339"/>
    <cellStyle name="Normal 10 2 3 2" xfId="613"/>
    <cellStyle name="Normal 10 2 3 3" xfId="846"/>
    <cellStyle name="Normal 10 2 4" xfId="340"/>
    <cellStyle name="Normal 10 2 4 2" xfId="614"/>
    <cellStyle name="Normal 10 2 4 3" xfId="847"/>
    <cellStyle name="Normal 10 2 5" xfId="609"/>
    <cellStyle name="Normal 10 2 6" xfId="842"/>
    <cellStyle name="Normal 10 2 7" xfId="1299"/>
    <cellStyle name="Normal 10 3" xfId="341"/>
    <cellStyle name="Normal 10 3 2" xfId="342"/>
    <cellStyle name="Normal 10 3 2 2" xfId="616"/>
    <cellStyle name="Normal 10 3 2 3" xfId="849"/>
    <cellStyle name="Normal 10 3 3" xfId="343"/>
    <cellStyle name="Normal 10 3 3 2" xfId="617"/>
    <cellStyle name="Normal 10 3 3 3" xfId="850"/>
    <cellStyle name="Normal 10 3 4" xfId="615"/>
    <cellStyle name="Normal 10 3 5" xfId="848"/>
    <cellStyle name="Normal 10 3 6" xfId="1304"/>
    <cellStyle name="Normal 10 4" xfId="344"/>
    <cellStyle name="Normal 10 4 2" xfId="345"/>
    <cellStyle name="Normal 10 4 2 2" xfId="619"/>
    <cellStyle name="Normal 10 4 2 3" xfId="852"/>
    <cellStyle name="Normal 10 4 3" xfId="346"/>
    <cellStyle name="Normal 10 4 3 2" xfId="620"/>
    <cellStyle name="Normal 10 4 3 3" xfId="853"/>
    <cellStyle name="Normal 10 4 4" xfId="618"/>
    <cellStyle name="Normal 10 4 5" xfId="851"/>
    <cellStyle name="Normal 10 4 6" xfId="1313"/>
    <cellStyle name="Normal 10 5" xfId="347"/>
    <cellStyle name="Normal 10 5 2" xfId="621"/>
    <cellStyle name="Normal 10 5 3" xfId="854"/>
    <cellStyle name="Normal 10 6" xfId="348"/>
    <cellStyle name="Normal 10 6 2" xfId="622"/>
    <cellStyle name="Normal 10 6 3" xfId="855"/>
    <cellStyle name="Normal 10 7" xfId="1129"/>
    <cellStyle name="Normal 10 8" xfId="1287"/>
    <cellStyle name="Normal 10 9" xfId="1614"/>
    <cellStyle name="Normal 11" xfId="349"/>
    <cellStyle name="Normal 11 2" xfId="350"/>
    <cellStyle name="Normal 11 2 2" xfId="1130"/>
    <cellStyle name="Normal 11 2 2 2" xfId="1324"/>
    <cellStyle name="Normal 11 2 3" xfId="1300"/>
    <cellStyle name="Normal 11 2 4" xfId="1619"/>
    <cellStyle name="Normal 11 3" xfId="941"/>
    <cellStyle name="Normal 11 3 2" xfId="1307"/>
    <cellStyle name="Normal 11 4" xfId="1131"/>
    <cellStyle name="Normal 11 4 2" xfId="1314"/>
    <cellStyle name="Normal 11 5" xfId="1288"/>
    <cellStyle name="Normal 11 6" xfId="1618"/>
    <cellStyle name="Normal 12" xfId="351"/>
    <cellStyle name="Normal 12 2" xfId="352"/>
    <cellStyle name="Normal 12 2 2" xfId="1533"/>
    <cellStyle name="Normal 12 3" xfId="891"/>
    <cellStyle name="Normal 12 4" xfId="1292"/>
    <cellStyle name="Normal 12 5" xfId="1622"/>
    <cellStyle name="Normal 13" xfId="1132"/>
    <cellStyle name="Normal 13 2" xfId="1306"/>
    <cellStyle name="Normal 13 3" xfId="1637"/>
    <cellStyle name="Normal 14" xfId="1133"/>
    <cellStyle name="Normal 14 2" xfId="1134"/>
    <cellStyle name="Normal 15" xfId="1135"/>
    <cellStyle name="Normal 16" xfId="1136"/>
    <cellStyle name="Normal 17" xfId="1601"/>
    <cellStyle name="Normal 18" xfId="1454"/>
    <cellStyle name="Normal 2" xfId="1"/>
    <cellStyle name="Normal 2 2" xfId="53"/>
    <cellStyle name="Normal 2 2 2" xfId="134"/>
    <cellStyle name="Normal 2 2 2 2" xfId="1137"/>
    <cellStyle name="Normal 2 2 2 3" xfId="1713"/>
    <cellStyle name="Normal 2 2 3" xfId="117"/>
    <cellStyle name="Normal 2 2 4" xfId="1138"/>
    <cellStyle name="Normal 2 2 5" xfId="1452"/>
    <cellStyle name="Normal 2 2 6" xfId="1606"/>
    <cellStyle name="Normal 2 3" xfId="118"/>
    <cellStyle name="Normal 2 3 2" xfId="1139"/>
    <cellStyle name="Normal 2 3 3" xfId="1712"/>
    <cellStyle name="Normal 2 3 5" xfId="1530"/>
    <cellStyle name="Normal 2 4" xfId="66"/>
    <cellStyle name="Normal 2 4 2" xfId="1638"/>
    <cellStyle name="Normal 2 5" xfId="15"/>
    <cellStyle name="Normal 2 6" xfId="1140"/>
    <cellStyle name="Normal 2 6 2" xfId="1361"/>
    <cellStyle name="Normal 2_3.Havelvacner_N1_12 23.01.2018" xfId="353"/>
    <cellStyle name="Normal 22" xfId="1646"/>
    <cellStyle name="Normal 28" xfId="1527"/>
    <cellStyle name="Normal 3" xfId="3"/>
    <cellStyle name="Normal 3 2" xfId="54"/>
    <cellStyle name="Normal 3 2 2" xfId="119"/>
    <cellStyle name="Normal 3 2 2 2" xfId="1141"/>
    <cellStyle name="Normal 3 2 3" xfId="75"/>
    <cellStyle name="Normal 3 2 4" xfId="1714"/>
    <cellStyle name="Normal 3 3" xfId="69"/>
    <cellStyle name="Normal 3 4" xfId="1142"/>
    <cellStyle name="Normal 3_HavelvacN2axjusakN3" xfId="78"/>
    <cellStyle name="Normal 30" xfId="1455"/>
    <cellStyle name="Normal 4" xfId="5"/>
    <cellStyle name="Normal 4 2" xfId="76"/>
    <cellStyle name="Normal 4 2 2" xfId="354"/>
    <cellStyle name="Normal 4 2 3" xfId="1143"/>
    <cellStyle name="Normal 4 2 4" xfId="1144"/>
    <cellStyle name="Normal 4 2 5" xfId="1715"/>
    <cellStyle name="Normal 4 3" xfId="72"/>
    <cellStyle name="Normal 4 3 2" xfId="1145"/>
    <cellStyle name="Normal 4 3 3" xfId="1642"/>
    <cellStyle name="Normal 4 4" xfId="1146"/>
    <cellStyle name="Normal 4 7 4" xfId="1531"/>
    <cellStyle name="Normal 5" xfId="8"/>
    <cellStyle name="Normal 5 10" xfId="998"/>
    <cellStyle name="Normal 5 11" xfId="1602"/>
    <cellStyle name="Normal 5 2" xfId="55"/>
    <cellStyle name="Normal 5 2 2" xfId="120"/>
    <cellStyle name="Normal 5 2 2 2" xfId="428"/>
    <cellStyle name="Normal 5 2 2 2 2" xfId="1327"/>
    <cellStyle name="Normal 5 2 2 2 3" xfId="1303"/>
    <cellStyle name="Normal 5 2 2 3" xfId="663"/>
    <cellStyle name="Normal 5 2 2 3 2" xfId="1317"/>
    <cellStyle name="Normal 5 2 2 4" xfId="1291"/>
    <cellStyle name="Normal 5 2 2 5" xfId="1716"/>
    <cellStyle name="Normal 5 2 3" xfId="942"/>
    <cellStyle name="Normal 5 2 3 2" xfId="1321"/>
    <cellStyle name="Normal 5 2 3 3" xfId="1297"/>
    <cellStyle name="Normal 5 2 4" xfId="943"/>
    <cellStyle name="Normal 5 2 4 2" xfId="1311"/>
    <cellStyle name="Normal 5 2 5" xfId="1147"/>
    <cellStyle name="Normal 5 2 6" xfId="1282"/>
    <cellStyle name="Normal 5 2 7" xfId="1607"/>
    <cellStyle name="Normal 5 3" xfId="355"/>
    <cellStyle name="Normal 5 3 2" xfId="356"/>
    <cellStyle name="Normal 5 3 2 2" xfId="357"/>
    <cellStyle name="Normal 5 3 2 2 2" xfId="625"/>
    <cellStyle name="Normal 5 3 2 2 3" xfId="858"/>
    <cellStyle name="Normal 5 3 2 3" xfId="358"/>
    <cellStyle name="Normal 5 3 2 3 2" xfId="626"/>
    <cellStyle name="Normal 5 3 2 3 3" xfId="859"/>
    <cellStyle name="Normal 5 3 2 4" xfId="624"/>
    <cellStyle name="Normal 5 3 2 5" xfId="857"/>
    <cellStyle name="Normal 5 3 3" xfId="359"/>
    <cellStyle name="Normal 5 3 3 2" xfId="627"/>
    <cellStyle name="Normal 5 3 3 3" xfId="860"/>
    <cellStyle name="Normal 5 3 4" xfId="360"/>
    <cellStyle name="Normal 5 3 4 2" xfId="628"/>
    <cellStyle name="Normal 5 3 4 3" xfId="861"/>
    <cellStyle name="Normal 5 3 5" xfId="623"/>
    <cellStyle name="Normal 5 3 6" xfId="856"/>
    <cellStyle name="Normal 5 3 7" xfId="1561"/>
    <cellStyle name="Normal 5 4" xfId="361"/>
    <cellStyle name="Normal 5 4 2" xfId="362"/>
    <cellStyle name="Normal 5 4 2 2" xfId="363"/>
    <cellStyle name="Normal 5 4 2 2 2" xfId="631"/>
    <cellStyle name="Normal 5 4 2 2 3" xfId="864"/>
    <cellStyle name="Normal 5 4 2 3" xfId="364"/>
    <cellStyle name="Normal 5 4 2 3 2" xfId="632"/>
    <cellStyle name="Normal 5 4 2 3 3" xfId="865"/>
    <cellStyle name="Normal 5 4 2 4" xfId="630"/>
    <cellStyle name="Normal 5 4 2 5" xfId="863"/>
    <cellStyle name="Normal 5 4 3" xfId="365"/>
    <cellStyle name="Normal 5 4 3 2" xfId="633"/>
    <cellStyle name="Normal 5 4 3 3" xfId="866"/>
    <cellStyle name="Normal 5 4 4" xfId="366"/>
    <cellStyle name="Normal 5 4 4 2" xfId="634"/>
    <cellStyle name="Normal 5 4 4 3" xfId="867"/>
    <cellStyle name="Normal 5 4 5" xfId="629"/>
    <cellStyle name="Normal 5 4 6" xfId="862"/>
    <cellStyle name="Normal 5 5" xfId="367"/>
    <cellStyle name="Normal 5 5 2" xfId="368"/>
    <cellStyle name="Normal 5 5 2 2" xfId="636"/>
    <cellStyle name="Normal 5 5 2 3" xfId="869"/>
    <cellStyle name="Normal 5 5 3" xfId="369"/>
    <cellStyle name="Normal 5 5 3 2" xfId="637"/>
    <cellStyle name="Normal 5 5 3 3" xfId="870"/>
    <cellStyle name="Normal 5 5 4" xfId="635"/>
    <cellStyle name="Normal 5 5 5" xfId="868"/>
    <cellStyle name="Normal 5 6" xfId="370"/>
    <cellStyle name="Normal 5 6 2" xfId="371"/>
    <cellStyle name="Normal 5 6 2 2" xfId="639"/>
    <cellStyle name="Normal 5 6 2 3" xfId="872"/>
    <cellStyle name="Normal 5 6 3" xfId="372"/>
    <cellStyle name="Normal 5 6 3 2" xfId="640"/>
    <cellStyle name="Normal 5 6 3 3" xfId="873"/>
    <cellStyle name="Normal 5 6 4" xfId="638"/>
    <cellStyle name="Normal 5 6 5" xfId="871"/>
    <cellStyle name="Normal 5 7" xfId="373"/>
    <cellStyle name="Normal 5 7 2" xfId="641"/>
    <cellStyle name="Normal 5 7 3" xfId="874"/>
    <cellStyle name="Normal 5 8" xfId="374"/>
    <cellStyle name="Normal 5 8 2" xfId="642"/>
    <cellStyle name="Normal 5 8 3" xfId="875"/>
    <cellStyle name="Normal 5 9" xfId="375"/>
    <cellStyle name="Normal 5 9 2" xfId="643"/>
    <cellStyle name="Normal 5 9 3" xfId="876"/>
    <cellStyle name="Normal 6" xfId="121"/>
    <cellStyle name="Normal 6 2" xfId="944"/>
    <cellStyle name="Normal 6 2 2" xfId="1148"/>
    <cellStyle name="Normal 6 2 3" xfId="1639"/>
    <cellStyle name="Normal 6 3" xfId="1149"/>
    <cellStyle name="Normal 6 4" xfId="1603"/>
    <cellStyle name="Normal 7" xfId="122"/>
    <cellStyle name="Normal 7 2" xfId="999"/>
    <cellStyle name="Normal 7 3" xfId="1150"/>
    <cellStyle name="Normal 7 3 2" xfId="1644"/>
    <cellStyle name="Normal 7 4" xfId="1604"/>
    <cellStyle name="Normal 8" xfId="7"/>
    <cellStyle name="Normal 8 2" xfId="133"/>
    <cellStyle name="Normal 8 2 2" xfId="1151"/>
    <cellStyle name="Normal 8 2 2 2" xfId="1318"/>
    <cellStyle name="Normal 8 2 3" xfId="1294"/>
    <cellStyle name="Normal 8 2 4" xfId="1616"/>
    <cellStyle name="Normal 8 3" xfId="945"/>
    <cellStyle name="Normal 8 3 2" xfId="1308"/>
    <cellStyle name="Normal 8 3 3" xfId="1649"/>
    <cellStyle name="Normal 8 4" xfId="946"/>
    <cellStyle name="Normal 8 5" xfId="1277"/>
    <cellStyle name="Normal 8 6" xfId="1608"/>
    <cellStyle name="Normal 88" xfId="1611"/>
    <cellStyle name="Normal 89" xfId="1613"/>
    <cellStyle name="Normal 9" xfId="12"/>
    <cellStyle name="Normal 9 2" xfId="421"/>
    <cellStyle name="Normal 9 2 2" xfId="1322"/>
    <cellStyle name="Normal 9 2 3" xfId="1298"/>
    <cellStyle name="Normal 9 2 4" xfId="1672"/>
    <cellStyle name="Normal 9 3" xfId="656"/>
    <cellStyle name="Normal 9 3 2" xfId="1312"/>
    <cellStyle name="Normal 9 4" xfId="1152"/>
    <cellStyle name="Normal 9 5" xfId="1286"/>
    <cellStyle name="Normal 9 6" xfId="1610"/>
    <cellStyle name="Normal 90" xfId="1612"/>
    <cellStyle name="Normal_Varabashxum-ynderk" xfId="1365"/>
    <cellStyle name="Note 10" xfId="1379"/>
    <cellStyle name="Note 11" xfId="1420"/>
    <cellStyle name="Note 12" xfId="1456"/>
    <cellStyle name="Note 13" xfId="1482"/>
    <cellStyle name="Note 14" xfId="1534"/>
    <cellStyle name="Note 15" xfId="1547"/>
    <cellStyle name="Note 16" xfId="1562"/>
    <cellStyle name="Note 17" xfId="1588"/>
    <cellStyle name="Note 18" xfId="1726"/>
    <cellStyle name="Note 19" xfId="1752"/>
    <cellStyle name="Note 2" xfId="56"/>
    <cellStyle name="Note 2 10" xfId="1575"/>
    <cellStyle name="Note 2 11" xfId="1659"/>
    <cellStyle name="Note 2 12" xfId="1739"/>
    <cellStyle name="Note 2 13" xfId="1771"/>
    <cellStyle name="Note 2 2" xfId="123"/>
    <cellStyle name="Note 2 2 2" xfId="429"/>
    <cellStyle name="Note 2 2 2 2" xfId="1153"/>
    <cellStyle name="Note 2 2 2 3" xfId="1154"/>
    <cellStyle name="Note 2 2 2 4" xfId="1155"/>
    <cellStyle name="Note 2 2 3" xfId="890"/>
    <cellStyle name="Note 2 2 4" xfId="1156"/>
    <cellStyle name="Note 2 2 5" xfId="1157"/>
    <cellStyle name="Note 2 2 6" xfId="1717"/>
    <cellStyle name="Note 2 3" xfId="997"/>
    <cellStyle name="Note 2 4" xfId="1251"/>
    <cellStyle name="Note 2 5" xfId="1283"/>
    <cellStyle name="Note 2 6" xfId="1397"/>
    <cellStyle name="Note 2 7" xfId="1439"/>
    <cellStyle name="Note 2 8" xfId="1469"/>
    <cellStyle name="Note 2 9" xfId="1501"/>
    <cellStyle name="Note 20" xfId="1784"/>
    <cellStyle name="Note 3" xfId="57"/>
    <cellStyle name="Note 3 2" xfId="423"/>
    <cellStyle name="Note 3 3" xfId="658"/>
    <cellStyle name="Note 3 4" xfId="1514"/>
    <cellStyle name="Note 3 5" xfId="1651"/>
    <cellStyle name="Note 4" xfId="947"/>
    <cellStyle name="Note 5" xfId="1250"/>
    <cellStyle name="Note 6" xfId="1264"/>
    <cellStyle name="Note 7" xfId="1335"/>
    <cellStyle name="Note 8" xfId="1348"/>
    <cellStyle name="Note 9" xfId="1366"/>
    <cellStyle name="Output" xfId="1225" builtinId="21" customBuiltin="1"/>
    <cellStyle name="Output 2" xfId="58"/>
    <cellStyle name="Output 2 2" xfId="124"/>
    <cellStyle name="Output 2 2 2" xfId="430"/>
    <cellStyle name="Output 2 2 2 2" xfId="1158"/>
    <cellStyle name="Output 2 2 2 3" xfId="1159"/>
    <cellStyle name="Output 2 2 2 4" xfId="1160"/>
    <cellStyle name="Output 2 2 3" xfId="661"/>
    <cellStyle name="Output 2 2 3 2" xfId="1161"/>
    <cellStyle name="Output 2 2 3 3" xfId="1162"/>
    <cellStyle name="Output 2 2 3 4" xfId="1163"/>
    <cellStyle name="Output 2 2 4" xfId="1164"/>
    <cellStyle name="Output 2 2 5" xfId="1165"/>
    <cellStyle name="Output 2 2 6" xfId="1166"/>
    <cellStyle name="Output 2 3" xfId="1167"/>
    <cellStyle name="Output 2 4" xfId="1284"/>
    <cellStyle name="Output 2 5" xfId="1718"/>
    <cellStyle name="Output 3" xfId="416"/>
    <cellStyle name="Percent 2" xfId="2"/>
    <cellStyle name="Percent 2 2" xfId="68"/>
    <cellStyle name="Percent 2 2 2" xfId="376"/>
    <cellStyle name="Percent 2 2 3" xfId="1643"/>
    <cellStyle name="Percent 2 3" xfId="59"/>
    <cellStyle name="Percent 2 3 2" xfId="1720"/>
    <cellStyle name="Percent 3" xfId="10"/>
    <cellStyle name="Percent 3 2" xfId="377"/>
    <cellStyle name="Percent 3 2 2" xfId="1719"/>
    <cellStyle name="Percent 4" xfId="1168"/>
    <cellStyle name="Percent 4 2" xfId="1169"/>
    <cellStyle name="Percent 4 2 2" xfId="1621"/>
    <cellStyle name="Percent 4 3" xfId="1609"/>
    <cellStyle name="Percent 5" xfId="1170"/>
    <cellStyle name="Percent 5 2" xfId="1171"/>
    <cellStyle name="Percent 5 2 2" xfId="1172"/>
    <cellStyle name="Percent 5 3" xfId="1173"/>
    <cellStyle name="Percent 5 4" xfId="1648"/>
    <cellStyle name="RowLevel_1_N6+artabyuje" xfId="378"/>
    <cellStyle name="SN_241" xfId="6"/>
    <cellStyle name="SN_b" xfId="1363"/>
    <cellStyle name="SN_it" xfId="1803"/>
    <cellStyle name="Style 1" xfId="125"/>
    <cellStyle name="Style 1 2" xfId="126"/>
    <cellStyle name="Style 1 2 2" xfId="948"/>
    <cellStyle name="Style 1 2 3" xfId="1721"/>
    <cellStyle name="Style 1_verchnakan_ax21-25_2018" xfId="127"/>
    <cellStyle name="Title" xfId="1217" builtinId="15" customBuiltin="1"/>
    <cellStyle name="Title 2" xfId="60"/>
    <cellStyle name="Title 2 2" xfId="128"/>
    <cellStyle name="Title 2 3" xfId="1174"/>
    <cellStyle name="Title 2 4" xfId="1722"/>
    <cellStyle name="Title 3" xfId="417"/>
    <cellStyle name="Total" xfId="1231" builtinId="25" customBuiltin="1"/>
    <cellStyle name="Total 2" xfId="61"/>
    <cellStyle name="Total 2 2" xfId="129"/>
    <cellStyle name="Total 2 2 2" xfId="431"/>
    <cellStyle name="Total 2 2 2 2" xfId="1175"/>
    <cellStyle name="Total 2 2 2 3" xfId="1176"/>
    <cellStyle name="Total 2 2 2 4" xfId="1177"/>
    <cellStyle name="Total 2 2 3" xfId="889"/>
    <cellStyle name="Total 2 2 3 2" xfId="1178"/>
    <cellStyle name="Total 2 2 3 3" xfId="1179"/>
    <cellStyle name="Total 2 2 3 4" xfId="1180"/>
    <cellStyle name="Total 2 2 4" xfId="1181"/>
    <cellStyle name="Total 2 2 5" xfId="1182"/>
    <cellStyle name="Total 2 2 6" xfId="1183"/>
    <cellStyle name="Total 2 3" xfId="1184"/>
    <cellStyle name="Total 2 4" xfId="1285"/>
    <cellStyle name="Total 2 5" xfId="1723"/>
    <cellStyle name="Total 3" xfId="418"/>
    <cellStyle name="Warning Text" xfId="1229" builtinId="11" customBuiltin="1"/>
    <cellStyle name="Warning Text 2" xfId="62"/>
    <cellStyle name="Warning Text 2 2" xfId="130"/>
    <cellStyle name="Warning Text 2 2 2" xfId="1185"/>
    <cellStyle name="Warning Text 2 3" xfId="1186"/>
    <cellStyle name="Warning Text 2 4" xfId="1724"/>
    <cellStyle name="Warning Text 3" xfId="419"/>
    <cellStyle name="Акцент1 2" xfId="949"/>
    <cellStyle name="Акцент1 3" xfId="950"/>
    <cellStyle name="Акцент2 2" xfId="951"/>
    <cellStyle name="Акцент2 3" xfId="952"/>
    <cellStyle name="Акцент3 2" xfId="953"/>
    <cellStyle name="Акцент3 3" xfId="954"/>
    <cellStyle name="Акцент4 2" xfId="955"/>
    <cellStyle name="Акцент4 3" xfId="956"/>
    <cellStyle name="Акцент5 2" xfId="957"/>
    <cellStyle name="Акцент5 3" xfId="958"/>
    <cellStyle name="Акцент6 2" xfId="959"/>
    <cellStyle name="Акцент6 3" xfId="960"/>
    <cellStyle name="Беззащитный" xfId="1187"/>
    <cellStyle name="Ввод  2" xfId="961"/>
    <cellStyle name="Ввод  3" xfId="962"/>
    <cellStyle name="Вывод 2" xfId="963"/>
    <cellStyle name="Вывод 3" xfId="964"/>
    <cellStyle name="Вычисление 2" xfId="965"/>
    <cellStyle name="Вычисление 3" xfId="966"/>
    <cellStyle name="Заголовок 1 2" xfId="967"/>
    <cellStyle name="Заголовок 1 3" xfId="968"/>
    <cellStyle name="Заголовок 2 2" xfId="969"/>
    <cellStyle name="Заголовок 2 3" xfId="970"/>
    <cellStyle name="Заголовок 3 2" xfId="971"/>
    <cellStyle name="Заголовок 3 3" xfId="972"/>
    <cellStyle name="Заголовок 4 2" xfId="973"/>
    <cellStyle name="Заголовок 4 3" xfId="974"/>
    <cellStyle name="Защитный" xfId="1188"/>
    <cellStyle name="Итог 2" xfId="975"/>
    <cellStyle name="Итог 3" xfId="976"/>
    <cellStyle name="Контрольная ячейка 2" xfId="977"/>
    <cellStyle name="Контрольная ячейка 3" xfId="978"/>
    <cellStyle name="Название 2" xfId="379"/>
    <cellStyle name="Название 3" xfId="1189"/>
    <cellStyle name="Нейтральный 2" xfId="979"/>
    <cellStyle name="Нейтральный 3" xfId="980"/>
    <cellStyle name="Обычный 14" xfId="1528"/>
    <cellStyle name="Обычный 2" xfId="13"/>
    <cellStyle name="Обычный 2 10" xfId="1190"/>
    <cellStyle name="Обычный 2 11" xfId="1191"/>
    <cellStyle name="Обычный 2 12" xfId="1192"/>
    <cellStyle name="Обычный 2 13" xfId="1193"/>
    <cellStyle name="Обычный 2 2" xfId="132"/>
    <cellStyle name="Обычный 2 2 2" xfId="1194"/>
    <cellStyle name="Обычный 2 2 4" xfId="1532"/>
    <cellStyle name="Обычный 2 3" xfId="131"/>
    <cellStyle name="Обычный 2 4" xfId="1195"/>
    <cellStyle name="Обычный 2 4 2" xfId="1196"/>
    <cellStyle name="Обычный 2 5" xfId="1197"/>
    <cellStyle name="Обычный 2 5 2" xfId="1198"/>
    <cellStyle name="Обычный 2 6" xfId="1199"/>
    <cellStyle name="Обычный 2 6 2" xfId="1200"/>
    <cellStyle name="Обычный 2 7" xfId="1201"/>
    <cellStyle name="Обычный 2 7 2" xfId="1202"/>
    <cellStyle name="Обычный 2 8" xfId="1203"/>
    <cellStyle name="Обычный 2 8 2" xfId="1204"/>
    <cellStyle name="Обычный 2 9" xfId="1205"/>
    <cellStyle name="Обычный 2_900005052015" xfId="1206"/>
    <cellStyle name="Обычный 3" xfId="135"/>
    <cellStyle name="Обычный 3 2" xfId="432"/>
    <cellStyle name="Обычный 3 3" xfId="664"/>
    <cellStyle name="Обычный 3 4" xfId="1560"/>
    <cellStyle name="Обычный 4" xfId="136"/>
    <cellStyle name="Обычный 5" xfId="137"/>
    <cellStyle name="Обычный 6" xfId="138"/>
    <cellStyle name="Обычный 7" xfId="981"/>
    <cellStyle name="Обычный 7 2" xfId="1216"/>
    <cellStyle name="Обычный 8" xfId="1207"/>
    <cellStyle name="Обычный 9" xfId="1208"/>
    <cellStyle name="Обычный 9 2" xfId="1209"/>
    <cellStyle name="Обычный_PHEK-er artadrutyun lic." xfId="1725"/>
    <cellStyle name="Плохой 2" xfId="982"/>
    <cellStyle name="Плохой 3" xfId="983"/>
    <cellStyle name="Пояснение 2" xfId="984"/>
    <cellStyle name="Пояснение 3" xfId="985"/>
    <cellStyle name="Примечание 2" xfId="986"/>
    <cellStyle name="Примечание 3" xfId="1210"/>
    <cellStyle name="Связанная ячейка 2" xfId="987"/>
    <cellStyle name="Связанная ячейка 3" xfId="988"/>
    <cellStyle name="Стиль 1" xfId="63"/>
    <cellStyle name="Текст предупреждения 2" xfId="989"/>
    <cellStyle name="Текст предупреждения 3" xfId="990"/>
    <cellStyle name="Финансовый 2" xfId="64"/>
    <cellStyle name="Финансовый 2 2" xfId="991"/>
    <cellStyle name="Финансовый 2 3" xfId="1211"/>
    <cellStyle name="Финансовый 3" xfId="892"/>
    <cellStyle name="Финансовый 3 2" xfId="1212"/>
    <cellStyle name="Финансовый 4" xfId="992"/>
    <cellStyle name="Финансовый 4 2" xfId="1213"/>
    <cellStyle name="Финансовый 5" xfId="1214"/>
    <cellStyle name="Финансовый 6" xfId="1215"/>
    <cellStyle name="Хороший 2" xfId="993"/>
    <cellStyle name="Хороший 3" xfId="9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view="pageBreakPreview" topLeftCell="A7" zoomScale="60" zoomScaleNormal="100" workbookViewId="0">
      <selection activeCell="G8" sqref="G8"/>
    </sheetView>
  </sheetViews>
  <sheetFormatPr defaultRowHeight="17.25"/>
  <cols>
    <col min="1" max="1" width="7.28515625" style="4" customWidth="1"/>
    <col min="2" max="2" width="11.140625" style="4" customWidth="1"/>
    <col min="3" max="3" width="15.140625" style="4" customWidth="1"/>
    <col min="4" max="4" width="52.42578125" style="4" customWidth="1"/>
    <col min="5" max="5" width="46.28515625" style="4" customWidth="1"/>
    <col min="6" max="6" width="44.42578125" style="4" customWidth="1"/>
    <col min="7" max="7" width="35.7109375" style="4" customWidth="1"/>
    <col min="8" max="8" width="9.140625" style="4"/>
    <col min="9" max="9" width="16.42578125" style="4" bestFit="1" customWidth="1"/>
    <col min="10" max="16384" width="9.140625" style="4"/>
  </cols>
  <sheetData>
    <row r="1" spans="1:10">
      <c r="G1" s="2" t="s">
        <v>25</v>
      </c>
    </row>
    <row r="2" spans="1:10">
      <c r="G2" s="2" t="s">
        <v>65</v>
      </c>
      <c r="H2" s="2"/>
      <c r="I2" s="2"/>
      <c r="J2" s="2"/>
    </row>
    <row r="3" spans="1:10">
      <c r="G3" s="2" t="s">
        <v>58</v>
      </c>
    </row>
    <row r="4" spans="1:10">
      <c r="G4" s="2"/>
    </row>
    <row r="5" spans="1:10" ht="17.25" customHeight="1">
      <c r="A5" s="218" t="s">
        <v>59</v>
      </c>
      <c r="B5" s="218"/>
      <c r="C5" s="218"/>
      <c r="D5" s="218"/>
      <c r="E5" s="218"/>
      <c r="F5" s="218"/>
      <c r="G5" s="218"/>
    </row>
    <row r="6" spans="1:10">
      <c r="A6" s="218"/>
      <c r="B6" s="218"/>
      <c r="C6" s="218"/>
      <c r="D6" s="218"/>
      <c r="E6" s="218"/>
      <c r="F6" s="218"/>
      <c r="G6" s="218"/>
    </row>
    <row r="7" spans="1:10">
      <c r="A7" s="218"/>
      <c r="B7" s="218"/>
      <c r="C7" s="218"/>
      <c r="D7" s="218"/>
      <c r="E7" s="218"/>
      <c r="F7" s="218"/>
      <c r="G7" s="218"/>
    </row>
    <row r="8" spans="1:10">
      <c r="G8" s="126" t="s">
        <v>41</v>
      </c>
    </row>
    <row r="9" spans="1:10" ht="68.25" customHeight="1">
      <c r="A9" s="222" t="s">
        <v>60</v>
      </c>
      <c r="B9" s="222" t="s">
        <v>18</v>
      </c>
      <c r="C9" s="222"/>
      <c r="D9" s="222" t="s">
        <v>61</v>
      </c>
      <c r="E9" s="222" t="s">
        <v>62</v>
      </c>
      <c r="F9" s="222" t="s">
        <v>63</v>
      </c>
      <c r="G9" s="181" t="s">
        <v>48</v>
      </c>
    </row>
    <row r="10" spans="1:10">
      <c r="A10" s="222"/>
      <c r="B10" s="19" t="s">
        <v>2</v>
      </c>
      <c r="C10" s="19" t="s">
        <v>3</v>
      </c>
      <c r="D10" s="222"/>
      <c r="E10" s="222"/>
      <c r="F10" s="222"/>
      <c r="G10" s="19" t="s">
        <v>40</v>
      </c>
    </row>
    <row r="11" spans="1:10" s="7" customFormat="1">
      <c r="A11" s="219" t="s">
        <v>64</v>
      </c>
      <c r="B11" s="219"/>
      <c r="C11" s="219"/>
      <c r="D11" s="219"/>
      <c r="E11" s="219"/>
      <c r="F11" s="219"/>
      <c r="G11" s="157">
        <f>G12+G20</f>
        <v>0</v>
      </c>
      <c r="H11" s="120"/>
      <c r="I11" s="120"/>
      <c r="J11" s="120"/>
    </row>
    <row r="12" spans="1:10" s="7" customFormat="1">
      <c r="A12" s="220" t="s">
        <v>10</v>
      </c>
      <c r="B12" s="220"/>
      <c r="C12" s="220"/>
      <c r="D12" s="220"/>
      <c r="E12" s="220"/>
      <c r="F12" s="221"/>
      <c r="G12" s="157">
        <f>G13</f>
        <v>0</v>
      </c>
    </row>
    <row r="13" spans="1:10" s="17" customFormat="1" ht="92.25" customHeight="1">
      <c r="A13" s="21"/>
      <c r="B13" s="49">
        <v>1049</v>
      </c>
      <c r="C13" s="52"/>
      <c r="D13" s="50" t="str">
        <f>+'h3'!D17</f>
        <v xml:space="preserve"> Ճանապարհային ցանցի բարելավում</v>
      </c>
      <c r="E13" s="50" t="s">
        <v>78</v>
      </c>
      <c r="F13" s="50" t="s">
        <v>79</v>
      </c>
      <c r="G13" s="180">
        <v>0</v>
      </c>
    </row>
    <row r="14" spans="1:10" s="17" customFormat="1" ht="88.5" customHeight="1">
      <c r="A14" s="21"/>
      <c r="B14" s="94"/>
      <c r="C14" s="170" t="str">
        <f>_xlfn.CONCAT("1049-",'h3'!C19)</f>
        <v>1049-11016</v>
      </c>
      <c r="D14" s="21" t="str">
        <f>+'h3'!D19</f>
        <v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v>
      </c>
      <c r="E14" s="171" t="s">
        <v>80</v>
      </c>
      <c r="F14" s="171" t="s">
        <v>81</v>
      </c>
      <c r="G14" s="51">
        <f>'h2'!H21</f>
        <v>-279385.2</v>
      </c>
    </row>
    <row r="15" spans="1:10" s="7" customFormat="1" ht="87.75" customHeight="1">
      <c r="A15" s="23"/>
      <c r="B15" s="19"/>
      <c r="C15" s="170" t="str">
        <f>_xlfn.CONCAT("1049-",'h3'!C28)</f>
        <v>1049- 21004</v>
      </c>
      <c r="D15" s="21" t="str">
        <f>+'h3'!D28</f>
        <v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v>
      </c>
      <c r="E15" s="21" t="s">
        <v>82</v>
      </c>
      <c r="F15" s="21" t="s">
        <v>83</v>
      </c>
      <c r="G15" s="48">
        <f>'h2'!H30</f>
        <v>-443959.1</v>
      </c>
    </row>
    <row r="16" spans="1:10" ht="56.25" customHeight="1">
      <c r="A16" s="24"/>
      <c r="B16" s="13"/>
      <c r="C16" s="170" t="s">
        <v>162</v>
      </c>
      <c r="D16" s="21" t="s">
        <v>163</v>
      </c>
      <c r="E16" s="171" t="s">
        <v>82</v>
      </c>
      <c r="F16" s="21" t="s">
        <v>83</v>
      </c>
      <c r="G16" s="48">
        <f>'h2'!H39</f>
        <v>8400000</v>
      </c>
      <c r="I16" s="178"/>
    </row>
    <row r="17" spans="1:9" ht="56.25" customHeight="1">
      <c r="A17" s="24"/>
      <c r="B17" s="13"/>
      <c r="C17" s="170" t="s">
        <v>164</v>
      </c>
      <c r="D17" s="21" t="s">
        <v>165</v>
      </c>
      <c r="E17" s="171" t="s">
        <v>114</v>
      </c>
      <c r="F17" s="21" t="s">
        <v>83</v>
      </c>
      <c r="G17" s="48">
        <f>'h2'!H48</f>
        <v>-7707355.6999999993</v>
      </c>
      <c r="I17" s="178"/>
    </row>
    <row r="18" spans="1:9" ht="87" customHeight="1">
      <c r="A18" s="24"/>
      <c r="B18" s="13"/>
      <c r="C18" s="170" t="str">
        <f>_xlfn.CONCAT("1049-",'h3'!C57)</f>
        <v>1049-21026</v>
      </c>
      <c r="D18" s="172" t="str">
        <f>+'h3'!D57</f>
        <v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v>
      </c>
      <c r="E18" s="172" t="s">
        <v>105</v>
      </c>
      <c r="F18" s="172" t="s">
        <v>83</v>
      </c>
      <c r="G18" s="48">
        <f>'h2'!H59</f>
        <v>22000</v>
      </c>
      <c r="I18" s="178"/>
    </row>
    <row r="19" spans="1:9" ht="75.75" customHeight="1">
      <c r="A19" s="24"/>
      <c r="B19" s="13"/>
      <c r="C19" s="170" t="str">
        <f>_xlfn.CONCAT("1049-",'h3'!C66)</f>
        <v>1049-21028</v>
      </c>
      <c r="D19" s="172" t="str">
        <f>+'h3'!D66</f>
        <v xml:space="preserve"> Ֆրանսիայի աջակցությամբ իրականացվող Սիսիան-Քաջարան ճանապարհահատվածի Բարգուշատի թունելի կառուցում</v>
      </c>
      <c r="E19" s="172" t="s">
        <v>160</v>
      </c>
      <c r="F19" s="172" t="s">
        <v>83</v>
      </c>
      <c r="G19" s="48">
        <f>'h2'!H68</f>
        <v>8700</v>
      </c>
      <c r="I19" s="178"/>
    </row>
    <row r="20" spans="1:9">
      <c r="A20" s="217" t="s">
        <v>142</v>
      </c>
      <c r="B20" s="217"/>
      <c r="C20" s="217"/>
      <c r="D20" s="217"/>
      <c r="E20" s="217"/>
      <c r="F20" s="217"/>
      <c r="G20" s="157">
        <f>G21</f>
        <v>0</v>
      </c>
    </row>
    <row r="21" spans="1:9" ht="69">
      <c r="A21" s="21"/>
      <c r="B21" s="94" t="s">
        <v>143</v>
      </c>
      <c r="C21" s="21"/>
      <c r="D21" s="173" t="s">
        <v>139</v>
      </c>
      <c r="E21" s="173" t="s">
        <v>144</v>
      </c>
      <c r="F21" s="173" t="s">
        <v>145</v>
      </c>
      <c r="G21" s="157">
        <f>G22+G23</f>
        <v>0</v>
      </c>
    </row>
    <row r="22" spans="1:9" ht="103.5">
      <c r="A22" s="21"/>
      <c r="B22" s="21"/>
      <c r="C22" s="170" t="s">
        <v>146</v>
      </c>
      <c r="D22" s="21" t="s">
        <v>139</v>
      </c>
      <c r="E22" s="21" t="s">
        <v>147</v>
      </c>
      <c r="F22" s="21" t="s">
        <v>81</v>
      </c>
      <c r="G22" s="51">
        <f>'h2'!H89</f>
        <v>-30700</v>
      </c>
    </row>
    <row r="23" spans="1:9" ht="103.5">
      <c r="A23" s="21"/>
      <c r="B23" s="21"/>
      <c r="C23" s="170" t="s">
        <v>146</v>
      </c>
      <c r="D23" s="21" t="s">
        <v>139</v>
      </c>
      <c r="E23" s="21" t="s">
        <v>147</v>
      </c>
      <c r="F23" s="21" t="s">
        <v>81</v>
      </c>
      <c r="G23" s="157">
        <f>'h2'!H97</f>
        <v>30700</v>
      </c>
    </row>
    <row r="24" spans="1:9">
      <c r="B24" s="28"/>
      <c r="C24" s="29"/>
      <c r="D24" s="30"/>
      <c r="E24" s="8"/>
      <c r="F24" s="29"/>
      <c r="G24" s="31"/>
    </row>
    <row r="25" spans="1:9">
      <c r="B25" s="28"/>
      <c r="C25" s="29"/>
      <c r="D25" s="30"/>
      <c r="E25" s="8"/>
      <c r="F25" s="29"/>
      <c r="G25" s="31"/>
    </row>
    <row r="26" spans="1:9">
      <c r="B26" s="28"/>
      <c r="C26" s="29"/>
      <c r="D26" s="30"/>
      <c r="E26" s="8"/>
      <c r="F26" s="29"/>
      <c r="G26" s="31"/>
    </row>
    <row r="27" spans="1:9">
      <c r="B27" s="28"/>
      <c r="C27" s="29"/>
      <c r="D27" s="30"/>
      <c r="E27" s="8"/>
      <c r="F27" s="29"/>
      <c r="G27" s="31"/>
    </row>
    <row r="28" spans="1:9">
      <c r="A28" s="7"/>
      <c r="B28" s="25" t="s">
        <v>54</v>
      </c>
      <c r="C28" s="11"/>
      <c r="D28" s="16"/>
    </row>
    <row r="29" spans="1:9">
      <c r="A29" s="7"/>
      <c r="B29" s="25" t="s">
        <v>55</v>
      </c>
      <c r="C29" s="11"/>
      <c r="D29" s="16"/>
    </row>
    <row r="30" spans="1:9">
      <c r="A30" s="7"/>
      <c r="B30" s="3"/>
      <c r="C30" s="12" t="s">
        <v>112</v>
      </c>
      <c r="D30" s="16"/>
    </row>
    <row r="31" spans="1:9">
      <c r="D31" s="14"/>
    </row>
  </sheetData>
  <mergeCells count="9">
    <mergeCell ref="A20:F20"/>
    <mergeCell ref="A5:G7"/>
    <mergeCell ref="A11:F11"/>
    <mergeCell ref="A12:F12"/>
    <mergeCell ref="A9:A10"/>
    <mergeCell ref="B9:C9"/>
    <mergeCell ref="D9:D10"/>
    <mergeCell ref="E9:E10"/>
    <mergeCell ref="F9:F10"/>
  </mergeCells>
  <pageMargins left="0.25" right="0.2" top="0.36" bottom="0.37" header="0.3" footer="0.24"/>
  <pageSetup paperSize="9" scale="66" orientation="landscape" verticalDpi="300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view="pageBreakPreview" topLeftCell="A4" zoomScaleNormal="100" zoomScaleSheetLayoutView="100" workbookViewId="0">
      <selection activeCell="H104" sqref="H104"/>
    </sheetView>
  </sheetViews>
  <sheetFormatPr defaultRowHeight="18" customHeight="1"/>
  <cols>
    <col min="1" max="1" width="4.140625" style="41" customWidth="1"/>
    <col min="2" max="2" width="10" style="41" customWidth="1"/>
    <col min="3" max="3" width="9.5703125" style="41" customWidth="1"/>
    <col min="4" max="4" width="7.85546875" style="41" customWidth="1"/>
    <col min="5" max="5" width="12.42578125" style="55" customWidth="1"/>
    <col min="6" max="6" width="14.7109375" style="55" customWidth="1"/>
    <col min="7" max="7" width="71.5703125" style="41" customWidth="1"/>
    <col min="8" max="8" width="31.5703125" style="59" customWidth="1"/>
    <col min="9" max="9" width="9.140625" style="41"/>
    <col min="10" max="10" width="24.42578125" style="41" bestFit="1" customWidth="1"/>
    <col min="11" max="11" width="12.42578125" style="41" customWidth="1"/>
    <col min="12" max="12" width="16.140625" style="41" customWidth="1"/>
    <col min="13" max="16384" width="9.140625" style="41"/>
  </cols>
  <sheetData>
    <row r="1" spans="2:10" ht="18" customHeight="1">
      <c r="H1" s="56" t="s">
        <v>27</v>
      </c>
    </row>
    <row r="2" spans="2:10" ht="18" customHeight="1">
      <c r="B2" s="57" t="s">
        <v>7</v>
      </c>
      <c r="F2" s="223" t="s">
        <v>42</v>
      </c>
      <c r="G2" s="223"/>
      <c r="H2" s="223"/>
    </row>
    <row r="3" spans="2:10" ht="18" customHeight="1">
      <c r="F3" s="223" t="s">
        <v>11</v>
      </c>
      <c r="G3" s="223"/>
      <c r="H3" s="223"/>
    </row>
    <row r="4" spans="2:10" ht="18" customHeight="1">
      <c r="G4" s="58"/>
    </row>
    <row r="5" spans="2:10" ht="45.75" customHeight="1">
      <c r="B5" s="224" t="s">
        <v>66</v>
      </c>
      <c r="C5" s="224"/>
      <c r="D5" s="224"/>
      <c r="E5" s="224"/>
      <c r="F5" s="224"/>
      <c r="G5" s="224"/>
      <c r="H5" s="224"/>
    </row>
    <row r="6" spans="2:10" ht="20.25" customHeight="1">
      <c r="H6" s="53" t="s">
        <v>41</v>
      </c>
    </row>
    <row r="7" spans="2:10" ht="87" customHeight="1">
      <c r="B7" s="225" t="s">
        <v>12</v>
      </c>
      <c r="C7" s="225"/>
      <c r="D7" s="225"/>
      <c r="E7" s="225" t="s">
        <v>30</v>
      </c>
      <c r="F7" s="225"/>
      <c r="G7" s="226" t="s">
        <v>13</v>
      </c>
      <c r="H7" s="169" t="s">
        <v>31</v>
      </c>
    </row>
    <row r="8" spans="2:10" ht="41.25" customHeight="1">
      <c r="B8" s="60" t="s">
        <v>14</v>
      </c>
      <c r="C8" s="60" t="s">
        <v>15</v>
      </c>
      <c r="D8" s="60" t="s">
        <v>16</v>
      </c>
      <c r="E8" s="61" t="s">
        <v>2</v>
      </c>
      <c r="F8" s="61" t="s">
        <v>3</v>
      </c>
      <c r="G8" s="226"/>
      <c r="H8" s="19" t="s">
        <v>40</v>
      </c>
    </row>
    <row r="9" spans="2:10" ht="17.25">
      <c r="B9" s="62"/>
      <c r="C9" s="62"/>
      <c r="D9" s="62"/>
      <c r="E9" s="63"/>
      <c r="F9" s="201"/>
      <c r="G9" s="64" t="s">
        <v>20</v>
      </c>
      <c r="H9" s="65">
        <f>H11+H77</f>
        <v>0</v>
      </c>
      <c r="J9" s="187"/>
    </row>
    <row r="10" spans="2:10" ht="17.25">
      <c r="B10" s="62"/>
      <c r="C10" s="62"/>
      <c r="D10" s="62"/>
      <c r="E10" s="63"/>
      <c r="F10" s="201"/>
      <c r="G10" s="66" t="s">
        <v>8</v>
      </c>
      <c r="H10" s="95"/>
    </row>
    <row r="11" spans="2:10" ht="36.75" customHeight="1">
      <c r="B11" s="67"/>
      <c r="C11" s="67"/>
      <c r="D11" s="67"/>
      <c r="E11" s="54"/>
      <c r="F11" s="202"/>
      <c r="G11" s="68" t="s">
        <v>32</v>
      </c>
      <c r="H11" s="65">
        <f t="shared" ref="H11" si="0">H13</f>
        <v>0</v>
      </c>
    </row>
    <row r="12" spans="2:10" ht="17.25">
      <c r="B12" s="33"/>
      <c r="C12" s="33"/>
      <c r="D12" s="33"/>
      <c r="E12" s="37"/>
      <c r="F12" s="203"/>
      <c r="G12" s="69" t="s">
        <v>0</v>
      </c>
      <c r="H12" s="6"/>
    </row>
    <row r="13" spans="2:10" ht="17.25">
      <c r="B13" s="32" t="s">
        <v>28</v>
      </c>
      <c r="C13" s="33"/>
      <c r="D13" s="33"/>
      <c r="E13" s="37"/>
      <c r="F13" s="203"/>
      <c r="G13" s="32" t="s">
        <v>29</v>
      </c>
      <c r="H13" s="65">
        <f>H15</f>
        <v>0</v>
      </c>
    </row>
    <row r="14" spans="2:10" ht="17.25">
      <c r="B14" s="33"/>
      <c r="C14" s="33"/>
      <c r="D14" s="33"/>
      <c r="E14" s="37"/>
      <c r="F14" s="203"/>
      <c r="G14" s="33" t="s">
        <v>0</v>
      </c>
      <c r="H14" s="65"/>
    </row>
    <row r="15" spans="2:10" ht="17.25">
      <c r="B15" s="33"/>
      <c r="C15" s="32" t="s">
        <v>38</v>
      </c>
      <c r="D15" s="33"/>
      <c r="E15" s="37"/>
      <c r="F15" s="203"/>
      <c r="G15" s="32" t="s">
        <v>76</v>
      </c>
      <c r="H15" s="65">
        <f>H17</f>
        <v>0</v>
      </c>
    </row>
    <row r="16" spans="2:10" ht="17.25">
      <c r="B16" s="33"/>
      <c r="C16" s="33"/>
      <c r="D16" s="33"/>
      <c r="E16" s="37"/>
      <c r="F16" s="203"/>
      <c r="G16" s="33" t="s">
        <v>0</v>
      </c>
      <c r="H16" s="65"/>
    </row>
    <row r="17" spans="2:8" ht="17.25">
      <c r="B17" s="33"/>
      <c r="C17" s="33"/>
      <c r="D17" s="32" t="s">
        <v>17</v>
      </c>
      <c r="E17" s="37"/>
      <c r="F17" s="203"/>
      <c r="G17" s="32" t="s">
        <v>77</v>
      </c>
      <c r="H17" s="65">
        <f>+H19</f>
        <v>0</v>
      </c>
    </row>
    <row r="18" spans="2:8" ht="17.25">
      <c r="B18" s="33"/>
      <c r="C18" s="33"/>
      <c r="D18" s="33"/>
      <c r="E18" s="37"/>
      <c r="F18" s="203"/>
      <c r="G18" s="33" t="s">
        <v>0</v>
      </c>
      <c r="H18" s="45"/>
    </row>
    <row r="19" spans="2:8" s="42" customFormat="1" ht="17.25">
      <c r="B19" s="81"/>
      <c r="C19" s="81"/>
      <c r="D19" s="82"/>
      <c r="E19" s="36">
        <f>+'h3'!B17</f>
        <v>1049</v>
      </c>
      <c r="F19" s="204"/>
      <c r="G19" s="32" t="str">
        <f>+'h3'!D17</f>
        <v xml:space="preserve"> Ճանապարհային ցանցի բարելավում</v>
      </c>
      <c r="H19" s="46">
        <v>0</v>
      </c>
    </row>
    <row r="20" spans="2:8" ht="17.25">
      <c r="B20" s="70"/>
      <c r="C20" s="70"/>
      <c r="D20" s="71"/>
      <c r="E20" s="37"/>
      <c r="F20" s="203"/>
      <c r="G20" s="33" t="s">
        <v>0</v>
      </c>
      <c r="H20" s="47"/>
    </row>
    <row r="21" spans="2:8" ht="75.75" customHeight="1">
      <c r="B21" s="78"/>
      <c r="C21" s="100"/>
      <c r="D21" s="15"/>
      <c r="E21" s="13"/>
      <c r="F21" s="72">
        <f>+'h3'!C19</f>
        <v>11016</v>
      </c>
      <c r="G21" s="15" t="str">
        <f>+'h3'!D19</f>
        <v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v>
      </c>
      <c r="H21" s="39">
        <f>+'h3'!E19</f>
        <v>-279385.2</v>
      </c>
    </row>
    <row r="22" spans="2:8" ht="17.25">
      <c r="B22" s="78"/>
      <c r="C22" s="15"/>
      <c r="D22" s="15"/>
      <c r="E22" s="13"/>
      <c r="F22" s="205"/>
      <c r="G22" s="15" t="str">
        <f>+'h3'!D20</f>
        <v xml:space="preserve"> այդ թվում` ըստ կատարողների</v>
      </c>
      <c r="H22" s="39"/>
    </row>
    <row r="23" spans="2:8" ht="33.75" customHeight="1">
      <c r="B23" s="78"/>
      <c r="C23" s="15"/>
      <c r="D23" s="18"/>
      <c r="E23" s="13"/>
      <c r="F23" s="205"/>
      <c r="G23" s="15" t="str">
        <f>+'h3'!D21</f>
        <v xml:space="preserve"> ՀՀ տարածքային կառավարման և ենթակառուցվածքների նախարարություն</v>
      </c>
      <c r="H23" s="39">
        <f>+'h3'!E21</f>
        <v>-279385.2</v>
      </c>
    </row>
    <row r="24" spans="2:8" ht="34.5">
      <c r="B24" s="78"/>
      <c r="C24" s="15"/>
      <c r="D24" s="15"/>
      <c r="E24" s="13"/>
      <c r="F24" s="205"/>
      <c r="G24" s="15" t="str">
        <f>+'h3'!D22</f>
        <v xml:space="preserve"> այդ թվում` բյուջետային ծախսերի տնտեսագիտական դասակարգման հոդվածներ</v>
      </c>
      <c r="H24" s="39"/>
    </row>
    <row r="25" spans="2:8" ht="17.25">
      <c r="B25" s="78"/>
      <c r="C25" s="101"/>
      <c r="D25" s="99"/>
      <c r="E25" s="99"/>
      <c r="F25" s="205"/>
      <c r="G25" s="15" t="str">
        <f>+'h3'!D23</f>
        <v xml:space="preserve"> ԸՆԴԱՄԵՆԸ ԾԱԽՍԵՐ</v>
      </c>
      <c r="H25" s="39">
        <f>+'h3'!E23</f>
        <v>-279385.2</v>
      </c>
    </row>
    <row r="26" spans="2:8" ht="17.25">
      <c r="B26" s="78"/>
      <c r="C26" s="101"/>
      <c r="D26" s="99"/>
      <c r="E26" s="99"/>
      <c r="F26" s="205"/>
      <c r="G26" s="15" t="str">
        <f>+'h3'!D24</f>
        <v xml:space="preserve"> ԸՆԹԱՑԻԿ ԾԱԽՍԵՐ</v>
      </c>
      <c r="H26" s="39">
        <f>+'h3'!E24</f>
        <v>-279385.2</v>
      </c>
    </row>
    <row r="27" spans="2:8" ht="21" customHeight="1">
      <c r="B27" s="78"/>
      <c r="C27" s="102"/>
      <c r="D27" s="98"/>
      <c r="E27" s="103"/>
      <c r="F27" s="205"/>
      <c r="G27" s="15" t="str">
        <f>+'h3'!D25</f>
        <v xml:space="preserve"> ԴՐԱՄԱՇՆՈՐՀՆԵՐ</v>
      </c>
      <c r="H27" s="39">
        <f>+'h3'!E25</f>
        <v>-279385.2</v>
      </c>
    </row>
    <row r="28" spans="2:8" ht="34.5">
      <c r="B28" s="78"/>
      <c r="C28" s="101"/>
      <c r="D28" s="99"/>
      <c r="E28" s="13"/>
      <c r="F28" s="205"/>
      <c r="G28" s="15" t="str">
        <f>+'h3'!D26</f>
        <v xml:space="preserve"> Կապիտալ դրամաշնորհներ պետական հատվածի այլ մակարդակներին</v>
      </c>
      <c r="H28" s="39">
        <f>+'h3'!E26</f>
        <v>-279385.2</v>
      </c>
    </row>
    <row r="29" spans="2:8" s="42" customFormat="1" ht="17.25">
      <c r="B29" s="80"/>
      <c r="C29" s="80"/>
      <c r="D29" s="80"/>
      <c r="E29" s="104"/>
      <c r="F29" s="205"/>
      <c r="G29" s="15" t="str">
        <f>+'h3'!D27</f>
        <v xml:space="preserve"> - Այլ կապիտալ դրամաշնորհներ</v>
      </c>
      <c r="H29" s="39">
        <f>+'h3'!E27</f>
        <v>-279385.2</v>
      </c>
    </row>
    <row r="30" spans="2:8" ht="69">
      <c r="B30" s="35"/>
      <c r="C30" s="35"/>
      <c r="D30" s="35"/>
      <c r="E30" s="75"/>
      <c r="F30" s="72" t="str">
        <f>+'h3'!C28</f>
        <v xml:space="preserve"> 21004</v>
      </c>
      <c r="G30" s="15" t="str">
        <f>+'h3'!D28</f>
        <v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v>
      </c>
      <c r="H30" s="39">
        <f>+'h3'!E28</f>
        <v>-443959.1</v>
      </c>
    </row>
    <row r="31" spans="2:8" s="42" customFormat="1" ht="17.25">
      <c r="B31" s="34"/>
      <c r="C31" s="34"/>
      <c r="D31" s="34"/>
      <c r="E31" s="74"/>
      <c r="F31" s="72"/>
      <c r="G31" s="15" t="str">
        <f>+'h3'!D29</f>
        <v xml:space="preserve"> այդ թվում` ըստ կատարողների</v>
      </c>
      <c r="H31" s="39"/>
    </row>
    <row r="32" spans="2:8" ht="34.5">
      <c r="B32" s="35"/>
      <c r="C32" s="35"/>
      <c r="D32" s="35"/>
      <c r="E32" s="75"/>
      <c r="F32" s="72"/>
      <c r="G32" s="15" t="str">
        <f>+'h3'!D30</f>
        <v xml:space="preserve"> ՀՀ տարածքային կառավարման և ենթակառուցվածքների նախարարություն</v>
      </c>
      <c r="H32" s="39">
        <f>+'h3'!E30</f>
        <v>-443959.1</v>
      </c>
    </row>
    <row r="33" spans="2:8" s="42" customFormat="1" ht="34.5">
      <c r="B33" s="34"/>
      <c r="C33" s="34"/>
      <c r="D33" s="34"/>
      <c r="E33" s="74"/>
      <c r="F33" s="72"/>
      <c r="G33" s="15" t="str">
        <f>+'h3'!D31</f>
        <v xml:space="preserve"> այդ թվում` բյուջետային ծախսերի տնտեսագիտական դասակարգման հոդվածներ</v>
      </c>
      <c r="H33" s="39"/>
    </row>
    <row r="34" spans="2:8" ht="17.25">
      <c r="B34" s="35"/>
      <c r="C34" s="35"/>
      <c r="D34" s="35"/>
      <c r="E34" s="75"/>
      <c r="F34" s="72"/>
      <c r="G34" s="15" t="str">
        <f>+'h3'!D32</f>
        <v xml:space="preserve"> ԸՆԴԱՄԵՆԸ ԾԱԽՍԵՐ</v>
      </c>
      <c r="H34" s="39">
        <f>+'h3'!E32</f>
        <v>-443959.1</v>
      </c>
    </row>
    <row r="35" spans="2:8" ht="17.25">
      <c r="B35" s="15"/>
      <c r="C35" s="15"/>
      <c r="D35" s="15"/>
      <c r="E35" s="13"/>
      <c r="F35" s="72"/>
      <c r="G35" s="15" t="str">
        <f>+'h3'!D33</f>
        <v xml:space="preserve"> ՈՉ ՖԻՆԱՆՍԱԿԱՆ ԱԿՏԻՎՆԵՐԻ ԳԾՈՎ ԾԱԽՍԵՐ</v>
      </c>
      <c r="H35" s="39">
        <f>+'h3'!E33</f>
        <v>-443959.1</v>
      </c>
    </row>
    <row r="36" spans="2:8" ht="17.25">
      <c r="B36" s="15"/>
      <c r="C36" s="15"/>
      <c r="D36" s="15"/>
      <c r="E36" s="13"/>
      <c r="F36" s="72"/>
      <c r="G36" s="15" t="str">
        <f>+'h3'!D34</f>
        <v xml:space="preserve"> ՀԻՄՆԱԿԱՆ ՄԻՋՈՑՆԵՐ</v>
      </c>
      <c r="H36" s="39">
        <f>+'h3'!E34</f>
        <v>-443959.1</v>
      </c>
    </row>
    <row r="37" spans="2:8" s="42" customFormat="1" ht="17.25">
      <c r="B37" s="34"/>
      <c r="C37" s="34"/>
      <c r="D37" s="34"/>
      <c r="E37" s="76"/>
      <c r="F37" s="72"/>
      <c r="G37" s="15" t="str">
        <f>+'h3'!D35</f>
        <v xml:space="preserve"> ԱՅԼ ՀԻՄՆԱԿԱՆ ՄԻՋՈՑՆԵՐ</v>
      </c>
      <c r="H37" s="39">
        <f>+'h3'!E35</f>
        <v>-443959.1</v>
      </c>
    </row>
    <row r="38" spans="2:8" ht="17.25">
      <c r="B38" s="35"/>
      <c r="C38" s="35"/>
      <c r="D38" s="35"/>
      <c r="E38" s="77"/>
      <c r="F38" s="72"/>
      <c r="G38" s="15" t="str">
        <f>+'h3'!D36</f>
        <v xml:space="preserve"> - Նախագծահետազոտական ծախսեր</v>
      </c>
      <c r="H38" s="39">
        <f>+'h3'!E36</f>
        <v>-443959.1</v>
      </c>
    </row>
    <row r="39" spans="2:8" ht="34.5">
      <c r="B39" s="35"/>
      <c r="C39" s="35"/>
      <c r="D39" s="35"/>
      <c r="E39" s="77"/>
      <c r="F39" s="72" t="str">
        <f>+'h3'!C37</f>
        <v xml:space="preserve"> 21012</v>
      </c>
      <c r="G39" s="15" t="str">
        <f>+'h3'!D37</f>
        <v xml:space="preserve"> Եվրասիական զարգացման բանկի աջակցությամբ իրականացվող Հյուսիս-հարավ միջանցքի զարգացման ծրագիր</v>
      </c>
      <c r="H39" s="39">
        <f>+'h3'!E37</f>
        <v>8400000</v>
      </c>
    </row>
    <row r="40" spans="2:8" ht="17.25">
      <c r="B40" s="35"/>
      <c r="C40" s="35"/>
      <c r="D40" s="35"/>
      <c r="E40" s="77"/>
      <c r="F40" s="72"/>
      <c r="G40" s="15" t="str">
        <f>+'h3'!D38</f>
        <v xml:space="preserve"> այդ թվում` ըստ կատարողների</v>
      </c>
      <c r="H40" s="39"/>
    </row>
    <row r="41" spans="2:8" ht="34.5">
      <c r="B41" s="35"/>
      <c r="C41" s="35"/>
      <c r="D41" s="35"/>
      <c r="E41" s="77"/>
      <c r="F41" s="205"/>
      <c r="G41" s="15" t="str">
        <f>+'h3'!D39</f>
        <v xml:space="preserve"> ՀՀ տարածքային կառավարման և ենթակառուցվածքների նախարարություն</v>
      </c>
      <c r="H41" s="39">
        <f>+'h3'!E39</f>
        <v>8400000</v>
      </c>
    </row>
    <row r="42" spans="2:8" ht="34.5">
      <c r="B42" s="35"/>
      <c r="C42" s="35"/>
      <c r="D42" s="35"/>
      <c r="E42" s="77"/>
      <c r="F42" s="205"/>
      <c r="G42" s="15" t="str">
        <f>+'h3'!D40</f>
        <v xml:space="preserve"> այդ թվում` բյուջետային ծախսերի տնտեսագիտական դասակարգման հոդվածներ</v>
      </c>
      <c r="H42" s="39"/>
    </row>
    <row r="43" spans="2:8" ht="17.25">
      <c r="B43" s="35"/>
      <c r="C43" s="35"/>
      <c r="D43" s="35"/>
      <c r="E43" s="77"/>
      <c r="F43" s="205"/>
      <c r="G43" s="15" t="str">
        <f>+'h3'!D41</f>
        <v xml:space="preserve"> ԸՆԴԱՄԵՆԸ ԾԱԽՍԵՐ</v>
      </c>
      <c r="H43" s="39">
        <f>+'h3'!E41</f>
        <v>8400000</v>
      </c>
    </row>
    <row r="44" spans="2:8" ht="17.25">
      <c r="B44" s="35"/>
      <c r="C44" s="35"/>
      <c r="D44" s="35"/>
      <c r="E44" s="77"/>
      <c r="F44" s="205"/>
      <c r="G44" s="15" t="str">
        <f>+'h3'!D42</f>
        <v xml:space="preserve"> ՈՉ ՖԻՆԱՆՍԱԿԱՆ ԱԿՏԻՎՆԵՐԻ ԳԾՈՎ ԾԱԽՍԵՐ</v>
      </c>
      <c r="H44" s="39">
        <f>+'h3'!E42</f>
        <v>8400000</v>
      </c>
    </row>
    <row r="45" spans="2:8" ht="17.25">
      <c r="B45" s="35"/>
      <c r="C45" s="35"/>
      <c r="D45" s="35"/>
      <c r="E45" s="77"/>
      <c r="F45" s="205"/>
      <c r="G45" s="15" t="str">
        <f>+'h3'!D43</f>
        <v xml:space="preserve"> ՀԻՄՆԱԿԱՆ ՄԻՋՈՑՆԵՐ</v>
      </c>
      <c r="H45" s="39">
        <f>+'h3'!E43</f>
        <v>8400000</v>
      </c>
    </row>
    <row r="46" spans="2:8" s="42" customFormat="1" ht="17.25">
      <c r="B46" s="19"/>
      <c r="C46" s="19"/>
      <c r="D46" s="19"/>
      <c r="E46" s="19"/>
      <c r="F46" s="205"/>
      <c r="G46" s="15" t="str">
        <f>+'h3'!D44</f>
        <v xml:space="preserve"> ՇԵՆՔԵՐ ԵՎ ՇԻՆՈՒԹՅՈՒՆՆԵՐ</v>
      </c>
      <c r="H46" s="39">
        <f>+'h3'!E44</f>
        <v>8400000</v>
      </c>
    </row>
    <row r="47" spans="2:8" ht="17.25">
      <c r="B47" s="72"/>
      <c r="C47" s="72"/>
      <c r="D47" s="72"/>
      <c r="E47" s="72"/>
      <c r="F47" s="205"/>
      <c r="G47" s="15" t="str">
        <f>+'h3'!D45</f>
        <v xml:space="preserve"> - Շենքերի և շինությունների շինարարություն</v>
      </c>
      <c r="H47" s="39">
        <f>+'h3'!E45</f>
        <v>8400000</v>
      </c>
    </row>
    <row r="48" spans="2:8" ht="34.5">
      <c r="B48" s="35"/>
      <c r="C48" s="35"/>
      <c r="D48" s="35"/>
      <c r="E48" s="77"/>
      <c r="F48" s="72">
        <v>21018</v>
      </c>
      <c r="G48" s="15" t="s">
        <v>104</v>
      </c>
      <c r="H48" s="179">
        <f>'h3'!E46</f>
        <v>-7707355.6999999993</v>
      </c>
    </row>
    <row r="49" spans="2:8" ht="17.25">
      <c r="B49" s="35"/>
      <c r="C49" s="35"/>
      <c r="D49" s="35"/>
      <c r="E49" s="77"/>
      <c r="F49" s="72"/>
      <c r="G49" s="15" t="s">
        <v>9</v>
      </c>
      <c r="H49" s="179"/>
    </row>
    <row r="50" spans="2:8" ht="34.5">
      <c r="B50" s="35"/>
      <c r="C50" s="35"/>
      <c r="D50" s="35"/>
      <c r="E50" s="77"/>
      <c r="F50" s="72"/>
      <c r="G50" s="73" t="s">
        <v>10</v>
      </c>
      <c r="H50" s="179">
        <f>'h3'!E48</f>
        <v>-7707355.6999999993</v>
      </c>
    </row>
    <row r="51" spans="2:8" ht="34.5">
      <c r="B51" s="35"/>
      <c r="C51" s="35"/>
      <c r="D51" s="35"/>
      <c r="E51" s="77"/>
      <c r="F51" s="72"/>
      <c r="G51" s="15" t="s">
        <v>5</v>
      </c>
      <c r="H51" s="179"/>
    </row>
    <row r="52" spans="2:8" ht="17.25">
      <c r="B52" s="35"/>
      <c r="C52" s="35"/>
      <c r="D52" s="35"/>
      <c r="E52" s="77"/>
      <c r="F52" s="72"/>
      <c r="G52" s="15" t="s">
        <v>1</v>
      </c>
      <c r="H52" s="179">
        <f>'h3'!E50</f>
        <v>-7707355.6999999993</v>
      </c>
    </row>
    <row r="53" spans="2:8" ht="17.25">
      <c r="B53" s="35"/>
      <c r="C53" s="35"/>
      <c r="D53" s="35"/>
      <c r="E53" s="77"/>
      <c r="F53" s="72"/>
      <c r="G53" s="15" t="s">
        <v>21</v>
      </c>
      <c r="H53" s="179">
        <f>'h3'!E51</f>
        <v>-7707355.6999999993</v>
      </c>
    </row>
    <row r="54" spans="2:8" ht="17.25">
      <c r="B54" s="35"/>
      <c r="C54" s="35"/>
      <c r="D54" s="35"/>
      <c r="E54" s="77"/>
      <c r="F54" s="72"/>
      <c r="G54" s="15" t="s">
        <v>22</v>
      </c>
      <c r="H54" s="179">
        <f>'h3'!E52</f>
        <v>-7707355.6999999993</v>
      </c>
    </row>
    <row r="55" spans="2:8" ht="17.25">
      <c r="B55" s="78"/>
      <c r="C55" s="78"/>
      <c r="D55" s="78"/>
      <c r="E55" s="79"/>
      <c r="F55" s="210"/>
      <c r="G55" s="183" t="s">
        <v>23</v>
      </c>
      <c r="H55" s="186">
        <f>'h3'!E53</f>
        <v>-6557004.0999999996</v>
      </c>
    </row>
    <row r="56" spans="2:8" ht="17.25">
      <c r="B56" s="78"/>
      <c r="C56" s="78"/>
      <c r="D56" s="78"/>
      <c r="E56" s="79"/>
      <c r="F56" s="210"/>
      <c r="G56" s="183" t="s">
        <v>24</v>
      </c>
      <c r="H56" s="186">
        <f>'h3'!E54</f>
        <v>-6557004.0999999996</v>
      </c>
    </row>
    <row r="57" spans="2:8" ht="17.25">
      <c r="B57" s="78"/>
      <c r="C57" s="78"/>
      <c r="D57" s="78"/>
      <c r="E57" s="79"/>
      <c r="F57" s="210"/>
      <c r="G57" s="183" t="s">
        <v>74</v>
      </c>
      <c r="H57" s="186">
        <f>'h3'!E55</f>
        <v>-1150351.6000000001</v>
      </c>
    </row>
    <row r="58" spans="2:8" ht="17.25">
      <c r="B58" s="78"/>
      <c r="C58" s="78"/>
      <c r="D58" s="78"/>
      <c r="E58" s="79"/>
      <c r="F58" s="210"/>
      <c r="G58" s="183" t="s">
        <v>75</v>
      </c>
      <c r="H58" s="186">
        <f>'h3'!E56</f>
        <v>-1150351.6000000001</v>
      </c>
    </row>
    <row r="59" spans="2:8" ht="69">
      <c r="B59" s="78"/>
      <c r="C59" s="78"/>
      <c r="D59" s="78"/>
      <c r="E59" s="79"/>
      <c r="F59" s="72">
        <f>+'h3'!C57</f>
        <v>21026</v>
      </c>
      <c r="G59" s="15" t="str">
        <f>+'h3'!D57</f>
        <v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v>
      </c>
      <c r="H59" s="39">
        <f>+'h3'!E57</f>
        <v>22000</v>
      </c>
    </row>
    <row r="60" spans="2:8" s="42" customFormat="1" ht="17.25">
      <c r="B60" s="19"/>
      <c r="C60" s="19"/>
      <c r="D60" s="19"/>
      <c r="E60" s="19"/>
      <c r="F60" s="72"/>
      <c r="G60" s="15" t="str">
        <f>+'h3'!D58</f>
        <v xml:space="preserve"> այդ թվում` ըստ կատարողների</v>
      </c>
      <c r="H60" s="39"/>
    </row>
    <row r="61" spans="2:8" ht="34.5">
      <c r="B61" s="72"/>
      <c r="C61" s="72"/>
      <c r="D61" s="72"/>
      <c r="E61" s="72"/>
      <c r="F61" s="205"/>
      <c r="G61" s="15" t="str">
        <f>+'h3'!D59</f>
        <v xml:space="preserve"> ՀՀ  տարածքային կառավարման և ենթակառուցվածքների նախարարություն</v>
      </c>
      <c r="H61" s="39">
        <f>+'h3'!E59</f>
        <v>22000</v>
      </c>
    </row>
    <row r="62" spans="2:8" ht="34.5">
      <c r="B62" s="35"/>
      <c r="C62" s="35"/>
      <c r="D62" s="35"/>
      <c r="E62" s="77"/>
      <c r="F62" s="205"/>
      <c r="G62" s="15" t="str">
        <f>+'h3'!D60</f>
        <v xml:space="preserve"> այդ թվում` բյուջետային ծախսերի տնտեսագիտական դասակարգման հոդվածներ</v>
      </c>
      <c r="H62" s="39"/>
    </row>
    <row r="63" spans="2:8" ht="17.25">
      <c r="B63" s="35"/>
      <c r="C63" s="35"/>
      <c r="D63" s="35"/>
      <c r="E63" s="77"/>
      <c r="F63" s="205"/>
      <c r="G63" s="15" t="str">
        <f>+'h3'!D61</f>
        <v xml:space="preserve"> ԸՆԴԱՄԵՆԸ ԾԱԽՍԵՐ</v>
      </c>
      <c r="H63" s="39">
        <f>H64</f>
        <v>22000</v>
      </c>
    </row>
    <row r="64" spans="2:8" ht="17.25">
      <c r="B64" s="35"/>
      <c r="C64" s="35"/>
      <c r="D64" s="35"/>
      <c r="E64" s="77"/>
      <c r="F64" s="205"/>
      <c r="G64" s="15" t="str">
        <f>+'h3'!D62</f>
        <v xml:space="preserve"> ՈՉ ՖԻՆԱՆՍԱԿԱՆ ԱԿՏԻՎՆԵՐԻ ԳԾՈՎ ԾԱԽՍԵՐ</v>
      </c>
      <c r="H64" s="39">
        <f>+'h3'!E62</f>
        <v>22000</v>
      </c>
    </row>
    <row r="65" spans="2:8" ht="17.25">
      <c r="B65" s="35"/>
      <c r="C65" s="35"/>
      <c r="D65" s="35"/>
      <c r="E65" s="77"/>
      <c r="F65" s="205"/>
      <c r="G65" s="15" t="str">
        <f>+'h3'!D63</f>
        <v xml:space="preserve"> ՀԻՄՆԱԿԱՆ ՄԻՋՈՑՆԵՐ</v>
      </c>
      <c r="H65" s="39">
        <f>H66</f>
        <v>22000</v>
      </c>
    </row>
    <row r="66" spans="2:8" ht="17.25">
      <c r="B66" s="35"/>
      <c r="C66" s="35"/>
      <c r="D66" s="35"/>
      <c r="E66" s="77"/>
      <c r="F66" s="205"/>
      <c r="G66" s="15" t="str">
        <f>+'h3'!D64</f>
        <v xml:space="preserve"> ԱՅԼ ՀԻՄՆԱԿԱՆ ՄԻՋՈՑՆԵՐ</v>
      </c>
      <c r="H66" s="39">
        <f>+'h3'!E64</f>
        <v>22000</v>
      </c>
    </row>
    <row r="67" spans="2:8" ht="17.25">
      <c r="B67" s="78"/>
      <c r="C67" s="78"/>
      <c r="D67" s="78"/>
      <c r="E67" s="79"/>
      <c r="F67" s="205"/>
      <c r="G67" s="15" t="str">
        <f>+'h3'!D65</f>
        <v xml:space="preserve"> - Նախագծահետազոտական ծախսեր</v>
      </c>
      <c r="H67" s="39">
        <f>+'h3'!E65</f>
        <v>22000</v>
      </c>
    </row>
    <row r="68" spans="2:8" ht="34.5">
      <c r="B68" s="78"/>
      <c r="C68" s="78"/>
      <c r="D68" s="78"/>
      <c r="E68" s="79"/>
      <c r="F68" s="72">
        <f>+'h3'!C66</f>
        <v>21028</v>
      </c>
      <c r="G68" s="15" t="str">
        <f>+'h3'!D66</f>
        <v xml:space="preserve"> Ֆրանսիայի աջակցությամբ իրականացվող Սիսիան-Քաջարան ճանապարհահատվածի Բարգուշատի թունելի կառուցում</v>
      </c>
      <c r="H68" s="39">
        <f>+'h3'!E66</f>
        <v>8700</v>
      </c>
    </row>
    <row r="69" spans="2:8" s="42" customFormat="1" ht="17.25">
      <c r="B69" s="19"/>
      <c r="C69" s="19"/>
      <c r="D69" s="19"/>
      <c r="E69" s="19"/>
      <c r="F69" s="205"/>
      <c r="G69" s="15" t="str">
        <f>+'h3'!D67</f>
        <v xml:space="preserve"> այդ թվում` ըստ կատարողների</v>
      </c>
      <c r="H69" s="39"/>
    </row>
    <row r="70" spans="2:8" ht="34.5">
      <c r="B70" s="72"/>
      <c r="C70" s="72"/>
      <c r="D70" s="72"/>
      <c r="E70" s="72"/>
      <c r="F70" s="205"/>
      <c r="G70" s="15" t="str">
        <f>+'h3'!D68</f>
        <v xml:space="preserve"> ՀՀ  տարածքային կառավարման և ենթակառուցվածքների նախարարություն</v>
      </c>
      <c r="H70" s="39">
        <f>+'h3'!E68</f>
        <v>8700</v>
      </c>
    </row>
    <row r="71" spans="2:8" ht="34.5">
      <c r="B71" s="35"/>
      <c r="C71" s="35"/>
      <c r="D71" s="35"/>
      <c r="E71" s="77"/>
      <c r="F71" s="205"/>
      <c r="G71" s="15" t="str">
        <f>+'h3'!D69</f>
        <v xml:space="preserve"> այդ թվում` բյուջետային ծախսերի տնտեսագիտական դասակարգման հոդվածներ</v>
      </c>
      <c r="H71" s="39"/>
    </row>
    <row r="72" spans="2:8" ht="17.25">
      <c r="B72" s="35"/>
      <c r="C72" s="35"/>
      <c r="D72" s="35"/>
      <c r="E72" s="77"/>
      <c r="F72" s="205"/>
      <c r="G72" s="15" t="str">
        <f>+'h3'!D70</f>
        <v xml:space="preserve"> ԸՆԴԱՄԵՆԸ ԾԱԽՍԵՐ</v>
      </c>
      <c r="H72" s="39">
        <f>H73</f>
        <v>8700</v>
      </c>
    </row>
    <row r="73" spans="2:8" ht="17.25">
      <c r="B73" s="35"/>
      <c r="C73" s="35"/>
      <c r="D73" s="35"/>
      <c r="E73" s="77"/>
      <c r="F73" s="205"/>
      <c r="G73" s="15" t="str">
        <f>+'h3'!D71</f>
        <v xml:space="preserve"> ՈՉ ՖԻՆԱՆՍԱԿԱՆ ԱԿՏԻՎՆԵՐԻ ԳԾՈՎ ԾԱԽՍԵՐ</v>
      </c>
      <c r="H73" s="39">
        <f>+'h3'!E71</f>
        <v>8700</v>
      </c>
    </row>
    <row r="74" spans="2:8" ht="17.25">
      <c r="B74" s="35"/>
      <c r="C74" s="35"/>
      <c r="D74" s="35"/>
      <c r="E74" s="77"/>
      <c r="F74" s="205"/>
      <c r="G74" s="15" t="str">
        <f>+'h3'!D72</f>
        <v xml:space="preserve"> ՀԻՄՆԱԿԱՆ ՄԻՋՈՑՆԵՐ</v>
      </c>
      <c r="H74" s="39">
        <f>H75</f>
        <v>8700</v>
      </c>
    </row>
    <row r="75" spans="2:8" ht="17.25">
      <c r="B75" s="35"/>
      <c r="C75" s="35"/>
      <c r="D75" s="35"/>
      <c r="E75" s="77"/>
      <c r="F75" s="205"/>
      <c r="G75" s="15" t="str">
        <f>+'h3'!D73</f>
        <v xml:space="preserve"> ԱՅԼ ՀԻՄՆԱԿԱՆ ՄԻՋՈՑՆԵՐ</v>
      </c>
      <c r="H75" s="39">
        <f>+'h3'!E73</f>
        <v>8700</v>
      </c>
    </row>
    <row r="76" spans="2:8" ht="17.25">
      <c r="B76" s="78"/>
      <c r="C76" s="78"/>
      <c r="D76" s="78"/>
      <c r="E76" s="79"/>
      <c r="F76" s="205"/>
      <c r="G76" s="15" t="str">
        <f>+'h3'!D74</f>
        <v xml:space="preserve"> - Նախագծահետազոտական ծախսեր</v>
      </c>
      <c r="H76" s="39">
        <f>+'h3'!E74</f>
        <v>8700</v>
      </c>
    </row>
    <row r="77" spans="2:8" ht="17.25">
      <c r="B77" s="78"/>
      <c r="C77" s="78"/>
      <c r="D77" s="78"/>
      <c r="E77" s="78"/>
      <c r="F77" s="207"/>
      <c r="G77" s="143" t="s">
        <v>133</v>
      </c>
      <c r="H77" s="166">
        <f>H79</f>
        <v>0</v>
      </c>
    </row>
    <row r="78" spans="2:8" ht="17.25">
      <c r="B78" s="78"/>
      <c r="C78" s="78"/>
      <c r="D78" s="78"/>
      <c r="E78" s="78"/>
      <c r="F78" s="207"/>
      <c r="G78" s="144" t="s">
        <v>0</v>
      </c>
      <c r="H78" s="166"/>
    </row>
    <row r="79" spans="2:8" ht="34.5">
      <c r="B79" s="143" t="s">
        <v>134</v>
      </c>
      <c r="C79" s="144"/>
      <c r="D79" s="144"/>
      <c r="E79" s="144"/>
      <c r="F79" s="208"/>
      <c r="G79" s="143" t="s">
        <v>135</v>
      </c>
      <c r="H79" s="166">
        <f>H81</f>
        <v>0</v>
      </c>
    </row>
    <row r="80" spans="2:8" ht="17.25">
      <c r="B80" s="144"/>
      <c r="C80" s="144"/>
      <c r="D80" s="144"/>
      <c r="E80" s="144"/>
      <c r="F80" s="208"/>
      <c r="G80" s="144" t="s">
        <v>0</v>
      </c>
      <c r="H80" s="166"/>
    </row>
    <row r="81" spans="2:8" ht="17.25">
      <c r="B81" s="144"/>
      <c r="C81" s="143" t="s">
        <v>17</v>
      </c>
      <c r="D81" s="144"/>
      <c r="E81" s="144"/>
      <c r="F81" s="208"/>
      <c r="G81" s="143" t="s">
        <v>136</v>
      </c>
      <c r="H81" s="166">
        <f>H83</f>
        <v>0</v>
      </c>
    </row>
    <row r="82" spans="2:8" ht="17.25">
      <c r="B82" s="144"/>
      <c r="C82" s="144"/>
      <c r="D82" s="144"/>
      <c r="E82" s="144"/>
      <c r="F82" s="208"/>
      <c r="G82" s="144" t="s">
        <v>0</v>
      </c>
      <c r="H82" s="166"/>
    </row>
    <row r="83" spans="2:8" ht="17.25">
      <c r="B83" s="144"/>
      <c r="C83" s="144"/>
      <c r="D83" s="143" t="s">
        <v>17</v>
      </c>
      <c r="E83" s="144"/>
      <c r="F83" s="208"/>
      <c r="G83" s="143" t="s">
        <v>137</v>
      </c>
      <c r="H83" s="166">
        <f>H85</f>
        <v>0</v>
      </c>
    </row>
    <row r="84" spans="2:8" ht="17.25">
      <c r="B84" s="144"/>
      <c r="C84" s="144"/>
      <c r="D84" s="144"/>
      <c r="E84" s="144"/>
      <c r="F84" s="208"/>
      <c r="G84" s="144" t="s">
        <v>0</v>
      </c>
      <c r="H84" s="166"/>
    </row>
    <row r="85" spans="2:8" ht="17.25">
      <c r="B85" s="144"/>
      <c r="C85" s="144"/>
      <c r="D85" s="143"/>
      <c r="E85" s="144"/>
      <c r="F85" s="208"/>
      <c r="G85" s="143" t="s">
        <v>138</v>
      </c>
      <c r="H85" s="166">
        <f>H87</f>
        <v>0</v>
      </c>
    </row>
    <row r="86" spans="2:8" ht="17.25">
      <c r="B86" s="144"/>
      <c r="C86" s="144"/>
      <c r="D86" s="144"/>
      <c r="E86" s="144"/>
      <c r="F86" s="208"/>
      <c r="G86" s="144" t="s">
        <v>0</v>
      </c>
      <c r="H86" s="166"/>
    </row>
    <row r="87" spans="2:8" s="42" customFormat="1" ht="17.25">
      <c r="B87" s="143"/>
      <c r="C87" s="143"/>
      <c r="D87" s="143"/>
      <c r="E87" s="143">
        <v>1139</v>
      </c>
      <c r="F87" s="209"/>
      <c r="G87" s="143" t="s">
        <v>139</v>
      </c>
      <c r="H87" s="168">
        <f>H89+H97</f>
        <v>0</v>
      </c>
    </row>
    <row r="88" spans="2:8" ht="17.25">
      <c r="B88" s="144"/>
      <c r="C88" s="144"/>
      <c r="D88" s="144"/>
      <c r="E88" s="144"/>
      <c r="F88" s="208"/>
      <c r="G88" s="144" t="s">
        <v>0</v>
      </c>
      <c r="H88" s="166"/>
    </row>
    <row r="89" spans="2:8" ht="17.25">
      <c r="B89" s="144"/>
      <c r="C89" s="144"/>
      <c r="D89" s="144"/>
      <c r="E89" s="144"/>
      <c r="F89" s="208">
        <v>11001</v>
      </c>
      <c r="G89" s="144" t="s">
        <v>139</v>
      </c>
      <c r="H89" s="166">
        <f>H91</f>
        <v>-30700</v>
      </c>
    </row>
    <row r="90" spans="2:8" ht="17.25">
      <c r="B90" s="144"/>
      <c r="C90" s="144"/>
      <c r="D90" s="144"/>
      <c r="E90" s="144"/>
      <c r="F90" s="208"/>
      <c r="G90" s="144" t="s">
        <v>9</v>
      </c>
      <c r="H90" s="166"/>
    </row>
    <row r="91" spans="2:8" ht="17.25">
      <c r="B91" s="144"/>
      <c r="C91" s="144"/>
      <c r="D91" s="144"/>
      <c r="E91" s="144"/>
      <c r="F91" s="208"/>
      <c r="G91" s="145" t="s">
        <v>138</v>
      </c>
      <c r="H91" s="166">
        <f>H93</f>
        <v>-30700</v>
      </c>
    </row>
    <row r="92" spans="2:8" ht="34.5">
      <c r="B92" s="144"/>
      <c r="C92" s="144"/>
      <c r="D92" s="144"/>
      <c r="E92" s="144"/>
      <c r="F92" s="208"/>
      <c r="G92" s="144" t="s">
        <v>5</v>
      </c>
      <c r="H92" s="166"/>
    </row>
    <row r="93" spans="2:8" ht="17.25">
      <c r="B93" s="144"/>
      <c r="C93" s="144"/>
      <c r="D93" s="144"/>
      <c r="E93" s="144"/>
      <c r="F93" s="208"/>
      <c r="G93" s="144" t="s">
        <v>1</v>
      </c>
      <c r="H93" s="166">
        <f>H94</f>
        <v>-30700</v>
      </c>
    </row>
    <row r="94" spans="2:8" ht="17.25">
      <c r="B94" s="144"/>
      <c r="C94" s="144"/>
      <c r="D94" s="144"/>
      <c r="E94" s="144"/>
      <c r="F94" s="208"/>
      <c r="G94" s="27" t="s">
        <v>72</v>
      </c>
      <c r="H94" s="166">
        <f>H95</f>
        <v>-30700</v>
      </c>
    </row>
    <row r="95" spans="2:8" ht="17.25">
      <c r="B95" s="144"/>
      <c r="C95" s="144"/>
      <c r="D95" s="144"/>
      <c r="E95" s="144"/>
      <c r="F95" s="208"/>
      <c r="G95" s="27" t="s">
        <v>140</v>
      </c>
      <c r="H95" s="166">
        <f>H96</f>
        <v>-30700</v>
      </c>
    </row>
    <row r="96" spans="2:8" ht="17.25">
      <c r="B96" s="144"/>
      <c r="C96" s="144"/>
      <c r="D96" s="144"/>
      <c r="E96" s="144"/>
      <c r="F96" s="208"/>
      <c r="G96" s="27" t="s">
        <v>141</v>
      </c>
      <c r="H96" s="166">
        <f>-H97</f>
        <v>-30700</v>
      </c>
    </row>
    <row r="97" spans="1:8" ht="17.25">
      <c r="B97" s="158"/>
      <c r="C97" s="159"/>
      <c r="D97" s="160"/>
      <c r="E97" s="160"/>
      <c r="F97" s="208">
        <v>11001</v>
      </c>
      <c r="G97" s="144" t="s">
        <v>139</v>
      </c>
      <c r="H97" s="167">
        <f>H99</f>
        <v>30700</v>
      </c>
    </row>
    <row r="98" spans="1:8" ht="17.25">
      <c r="B98" s="158"/>
      <c r="C98" s="159"/>
      <c r="D98" s="160"/>
      <c r="E98" s="160"/>
      <c r="F98" s="208"/>
      <c r="G98" s="144" t="s">
        <v>9</v>
      </c>
      <c r="H98" s="167"/>
    </row>
    <row r="99" spans="1:8" ht="17.25">
      <c r="B99" s="158"/>
      <c r="C99" s="159"/>
      <c r="D99" s="160"/>
      <c r="E99" s="160"/>
      <c r="F99" s="208"/>
      <c r="G99" s="145" t="s">
        <v>138</v>
      </c>
      <c r="H99" s="167">
        <f>H101</f>
        <v>30700</v>
      </c>
    </row>
    <row r="100" spans="1:8" ht="34.5">
      <c r="B100" s="158"/>
      <c r="C100" s="159"/>
      <c r="D100" s="160"/>
      <c r="E100" s="160"/>
      <c r="F100" s="208"/>
      <c r="G100" s="144" t="s">
        <v>5</v>
      </c>
      <c r="H100" s="167"/>
    </row>
    <row r="101" spans="1:8" ht="17.25">
      <c r="B101" s="158"/>
      <c r="C101" s="159"/>
      <c r="D101" s="160"/>
      <c r="E101" s="160"/>
      <c r="F101" s="208"/>
      <c r="G101" s="144" t="s">
        <v>1</v>
      </c>
      <c r="H101" s="167">
        <f>H102</f>
        <v>30700</v>
      </c>
    </row>
    <row r="102" spans="1:8" ht="17.25">
      <c r="B102" s="158"/>
      <c r="C102" s="159"/>
      <c r="D102" s="160"/>
      <c r="E102" s="160"/>
      <c r="F102" s="208"/>
      <c r="G102" s="27" t="s">
        <v>72</v>
      </c>
      <c r="H102" s="167">
        <f>H103</f>
        <v>30700</v>
      </c>
    </row>
    <row r="103" spans="1:8" ht="17.25" customHeight="1">
      <c r="B103" s="158"/>
      <c r="C103" s="159"/>
      <c r="D103" s="160"/>
      <c r="E103" s="160"/>
      <c r="F103" s="208"/>
      <c r="G103" s="27" t="s">
        <v>140</v>
      </c>
      <c r="H103" s="167">
        <f>H104</f>
        <v>30700</v>
      </c>
    </row>
    <row r="104" spans="1:8" ht="17.25">
      <c r="B104" s="158"/>
      <c r="C104" s="159"/>
      <c r="D104" s="160"/>
      <c r="E104" s="160"/>
      <c r="F104" s="208"/>
      <c r="G104" s="27" t="s">
        <v>141</v>
      </c>
      <c r="H104" s="167">
        <f>'h1'!G18+'h1'!G19</f>
        <v>30700</v>
      </c>
    </row>
    <row r="105" spans="1:8" ht="17.25">
      <c r="C105" s="42"/>
      <c r="D105" s="42"/>
      <c r="E105" s="44"/>
      <c r="F105" s="44"/>
      <c r="G105" s="42"/>
      <c r="H105" s="43"/>
    </row>
    <row r="106" spans="1:8" ht="17.25">
      <c r="A106" s="4"/>
      <c r="B106" s="28"/>
      <c r="C106" s="29"/>
      <c r="D106" s="30"/>
      <c r="E106" s="8"/>
      <c r="F106" s="206"/>
    </row>
    <row r="107" spans="1:8" ht="17.25">
      <c r="A107" s="7"/>
      <c r="B107" s="25" t="s">
        <v>54</v>
      </c>
      <c r="C107" s="11"/>
      <c r="D107" s="16"/>
      <c r="E107" s="4"/>
      <c r="F107" s="14"/>
    </row>
    <row r="108" spans="1:8" ht="17.25">
      <c r="A108" s="7"/>
      <c r="B108" s="25" t="s">
        <v>55</v>
      </c>
      <c r="C108" s="11"/>
      <c r="D108" s="16"/>
      <c r="E108" s="4"/>
      <c r="F108" s="14"/>
    </row>
    <row r="109" spans="1:8" ht="17.25">
      <c r="A109" s="7"/>
      <c r="B109" s="3"/>
      <c r="C109" s="12" t="s">
        <v>112</v>
      </c>
      <c r="D109" s="16"/>
      <c r="E109" s="4"/>
      <c r="F109" s="14"/>
    </row>
    <row r="110" spans="1:8" ht="17.25">
      <c r="A110" s="4"/>
      <c r="B110" s="4"/>
      <c r="C110" s="4"/>
      <c r="D110" s="14"/>
      <c r="E110" s="4"/>
      <c r="F110" s="14"/>
    </row>
    <row r="111" spans="1:8" ht="18" customHeight="1">
      <c r="A111" s="4"/>
      <c r="B111" s="4"/>
      <c r="C111" s="4"/>
      <c r="D111" s="4"/>
      <c r="E111" s="4"/>
      <c r="F111" s="14"/>
    </row>
    <row r="112" spans="1:8" ht="18" customHeight="1">
      <c r="A112" s="4"/>
      <c r="B112" s="4"/>
      <c r="C112" s="4"/>
      <c r="D112" s="4"/>
      <c r="E112" s="4"/>
      <c r="F112" s="14"/>
    </row>
    <row r="113" spans="1:6" ht="18" customHeight="1">
      <c r="A113" s="4"/>
      <c r="B113" s="4"/>
      <c r="C113" s="4"/>
      <c r="D113" s="4"/>
      <c r="E113" s="4"/>
      <c r="F113" s="14"/>
    </row>
    <row r="114" spans="1:6" ht="18" customHeight="1">
      <c r="A114" s="4"/>
      <c r="B114" s="4"/>
      <c r="C114" s="4"/>
      <c r="D114" s="4"/>
      <c r="E114" s="4"/>
      <c r="F114" s="14"/>
    </row>
    <row r="115" spans="1:6" ht="18" customHeight="1">
      <c r="A115" s="4"/>
      <c r="B115" s="4"/>
      <c r="C115" s="4"/>
      <c r="D115" s="4"/>
      <c r="E115" s="4"/>
      <c r="F115" s="14"/>
    </row>
  </sheetData>
  <mergeCells count="6">
    <mergeCell ref="F2:H2"/>
    <mergeCell ref="F3:H3"/>
    <mergeCell ref="B5:H5"/>
    <mergeCell ref="B7:D7"/>
    <mergeCell ref="E7:F7"/>
    <mergeCell ref="G7:G8"/>
  </mergeCells>
  <pageMargins left="0.45" right="0" top="0.25" bottom="0.25" header="0.3" footer="0.3"/>
  <pageSetup paperSize="9" scale="68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BP85"/>
  <sheetViews>
    <sheetView view="pageBreakPreview" topLeftCell="A7" zoomScale="80" zoomScaleNormal="100" zoomScaleSheetLayoutView="80" workbookViewId="0">
      <selection activeCell="G28" sqref="G28"/>
    </sheetView>
  </sheetViews>
  <sheetFormatPr defaultRowHeight="17.25"/>
  <cols>
    <col min="1" max="1" width="3.28515625" style="1" customWidth="1"/>
    <col min="2" max="2" width="10" style="89" customWidth="1"/>
    <col min="3" max="3" width="8.85546875" style="89" customWidth="1"/>
    <col min="4" max="4" width="75.85546875" style="1" customWidth="1"/>
    <col min="5" max="5" width="23.140625" style="1" customWidth="1"/>
    <col min="6" max="6" width="20.7109375" style="118" customWidth="1"/>
    <col min="7" max="7" width="17.28515625" style="1" customWidth="1"/>
    <col min="8" max="8" width="18.28515625" style="1" customWidth="1"/>
    <col min="9" max="9" width="20.42578125" style="1" bestFit="1" customWidth="1"/>
    <col min="10" max="10" width="18" style="1" bestFit="1" customWidth="1"/>
    <col min="11" max="16384" width="9.140625" style="1"/>
  </cols>
  <sheetData>
    <row r="1" spans="2:7">
      <c r="B1" s="227" t="s">
        <v>113</v>
      </c>
      <c r="C1" s="227"/>
      <c r="D1" s="227"/>
      <c r="E1" s="227"/>
      <c r="F1" s="227"/>
      <c r="G1" s="227"/>
    </row>
    <row r="2" spans="2:7">
      <c r="B2" s="227" t="s">
        <v>42</v>
      </c>
      <c r="C2" s="227"/>
      <c r="D2" s="227"/>
      <c r="E2" s="227"/>
      <c r="F2" s="227"/>
      <c r="G2" s="227"/>
    </row>
    <row r="3" spans="2:7">
      <c r="B3" s="227" t="s">
        <v>11</v>
      </c>
      <c r="C3" s="227"/>
      <c r="D3" s="227"/>
      <c r="E3" s="227"/>
      <c r="F3" s="227"/>
      <c r="G3" s="227"/>
    </row>
    <row r="5" spans="2:7" ht="87.75" customHeight="1">
      <c r="B5" s="234" t="s">
        <v>70</v>
      </c>
      <c r="C5" s="234"/>
      <c r="D5" s="234"/>
      <c r="E5" s="234"/>
      <c r="F5" s="234"/>
      <c r="G5" s="234"/>
    </row>
    <row r="6" spans="2:7">
      <c r="B6" s="83"/>
      <c r="C6" s="83"/>
      <c r="D6" s="83"/>
      <c r="E6" s="83"/>
      <c r="G6" s="83"/>
    </row>
    <row r="7" spans="2:7">
      <c r="B7" s="83"/>
      <c r="C7" s="83"/>
      <c r="D7" s="83"/>
      <c r="E7" s="83"/>
      <c r="F7" s="230" t="s">
        <v>41</v>
      </c>
      <c r="G7" s="230"/>
    </row>
    <row r="8" spans="2:7" ht="65.25" customHeight="1">
      <c r="B8" s="228" t="s">
        <v>18</v>
      </c>
      <c r="C8" s="228"/>
      <c r="D8" s="228" t="s">
        <v>26</v>
      </c>
      <c r="E8" s="231" t="s">
        <v>33</v>
      </c>
      <c r="F8" s="232"/>
      <c r="G8" s="233"/>
    </row>
    <row r="9" spans="2:7" ht="25.5" customHeight="1">
      <c r="B9" s="228"/>
      <c r="C9" s="228"/>
      <c r="D9" s="228"/>
      <c r="E9" s="229" t="s">
        <v>4</v>
      </c>
      <c r="F9" s="229"/>
      <c r="G9" s="229"/>
    </row>
    <row r="10" spans="2:7" ht="20.25" customHeight="1">
      <c r="B10" s="236" t="s">
        <v>2</v>
      </c>
      <c r="C10" s="236" t="s">
        <v>19</v>
      </c>
      <c r="D10" s="228"/>
      <c r="E10" s="235" t="s">
        <v>36</v>
      </c>
      <c r="F10" s="235" t="s">
        <v>0</v>
      </c>
      <c r="G10" s="235"/>
    </row>
    <row r="11" spans="2:7" ht="66.75" customHeight="1">
      <c r="B11" s="236"/>
      <c r="C11" s="236"/>
      <c r="D11" s="228"/>
      <c r="E11" s="235"/>
      <c r="F11" s="193" t="s">
        <v>69</v>
      </c>
      <c r="G11" s="96" t="s">
        <v>37</v>
      </c>
    </row>
    <row r="12" spans="2:7">
      <c r="B12" s="84"/>
      <c r="C12" s="84"/>
      <c r="D12" s="32" t="s">
        <v>20</v>
      </c>
      <c r="E12" s="91">
        <f>F12+G12</f>
        <v>0</v>
      </c>
      <c r="F12" s="194">
        <f>F14+F15</f>
        <v>0</v>
      </c>
      <c r="G12" s="91">
        <f>G14+G15</f>
        <v>0</v>
      </c>
    </row>
    <row r="13" spans="2:7">
      <c r="B13" s="84"/>
      <c r="C13" s="84"/>
      <c r="D13" s="33" t="s">
        <v>0</v>
      </c>
      <c r="E13" s="38"/>
      <c r="F13" s="194"/>
      <c r="G13" s="39"/>
    </row>
    <row r="14" spans="2:7">
      <c r="B14" s="106"/>
      <c r="C14" s="106"/>
      <c r="D14" s="32" t="s">
        <v>71</v>
      </c>
      <c r="E14" s="65">
        <f>+E19</f>
        <v>-279385.2</v>
      </c>
      <c r="F14" s="194">
        <f>+F19</f>
        <v>0</v>
      </c>
      <c r="G14" s="65">
        <f>+G19</f>
        <v>-279385.2</v>
      </c>
    </row>
    <row r="15" spans="2:7">
      <c r="B15" s="84"/>
      <c r="C15" s="84"/>
      <c r="D15" s="213" t="s">
        <v>21</v>
      </c>
      <c r="E15" s="65">
        <f>E46+E57+E37+E28+E66</f>
        <v>279385.20000000077</v>
      </c>
      <c r="F15" s="194">
        <v>0</v>
      </c>
      <c r="G15" s="65">
        <f>G46+G57+G37+G28+G66</f>
        <v>279385.19999999995</v>
      </c>
    </row>
    <row r="16" spans="2:7" ht="34.5" customHeight="1">
      <c r="B16" s="84"/>
      <c r="C16" s="84"/>
      <c r="D16" s="32" t="s">
        <v>10</v>
      </c>
      <c r="E16" s="192">
        <f>E17</f>
        <v>0</v>
      </c>
      <c r="F16" s="194">
        <f t="shared" ref="F16:G16" si="0">F17</f>
        <v>0</v>
      </c>
      <c r="G16" s="192">
        <f t="shared" si="0"/>
        <v>0</v>
      </c>
    </row>
    <row r="17" spans="2:9" s="92" customFormat="1">
      <c r="B17" s="90">
        <v>1049</v>
      </c>
      <c r="C17" s="90"/>
      <c r="D17" s="90" t="s">
        <v>73</v>
      </c>
      <c r="E17" s="91">
        <f>F17+G17</f>
        <v>0</v>
      </c>
      <c r="F17" s="194">
        <v>0</v>
      </c>
      <c r="G17" s="91">
        <f>G28+G46+G19+G57+G37+G66</f>
        <v>0</v>
      </c>
    </row>
    <row r="18" spans="2:9" s="9" customFormat="1">
      <c r="B18" s="93"/>
      <c r="C18" s="93"/>
      <c r="D18" s="93" t="s">
        <v>0</v>
      </c>
      <c r="E18" s="5"/>
      <c r="F18" s="195"/>
      <c r="G18" s="5"/>
      <c r="H18" s="119"/>
    </row>
    <row r="19" spans="2:9" s="9" customFormat="1" ht="75" customHeight="1">
      <c r="B19" s="93"/>
      <c r="C19" s="88">
        <v>11016</v>
      </c>
      <c r="D19" s="88" t="s">
        <v>93</v>
      </c>
      <c r="E19" s="108">
        <f t="shared" ref="E19" si="1">F19+G19</f>
        <v>-279385.2</v>
      </c>
      <c r="F19" s="194">
        <f>F21</f>
        <v>0</v>
      </c>
      <c r="G19" s="189">
        <f>G21</f>
        <v>-279385.2</v>
      </c>
    </row>
    <row r="20" spans="2:9">
      <c r="B20" s="35"/>
      <c r="C20" s="15"/>
      <c r="D20" s="15" t="s">
        <v>9</v>
      </c>
      <c r="E20" s="108"/>
      <c r="F20" s="194"/>
      <c r="G20" s="189"/>
    </row>
    <row r="21" spans="2:9" s="9" customFormat="1" ht="34.5">
      <c r="B21" s="93"/>
      <c r="C21" s="88"/>
      <c r="D21" s="97" t="s">
        <v>10</v>
      </c>
      <c r="E21" s="108">
        <f t="shared" ref="E21" si="2">F21+G21</f>
        <v>-279385.2</v>
      </c>
      <c r="F21" s="194">
        <f>F23</f>
        <v>0</v>
      </c>
      <c r="G21" s="189">
        <f>G23</f>
        <v>-279385.2</v>
      </c>
    </row>
    <row r="22" spans="2:9" ht="34.5">
      <c r="B22" s="35"/>
      <c r="C22" s="15"/>
      <c r="D22" s="15" t="s">
        <v>5</v>
      </c>
      <c r="E22" s="108"/>
      <c r="F22" s="194"/>
      <c r="G22" s="189"/>
    </row>
    <row r="23" spans="2:9">
      <c r="B23" s="35"/>
      <c r="C23" s="15"/>
      <c r="D23" s="15" t="s">
        <v>1</v>
      </c>
      <c r="E23" s="108">
        <f t="shared" ref="E23:E24" si="3">F23+G23</f>
        <v>-279385.2</v>
      </c>
      <c r="F23" s="194">
        <f t="shared" ref="F23:G23" si="4">F24</f>
        <v>0</v>
      </c>
      <c r="G23" s="189">
        <f t="shared" si="4"/>
        <v>-279385.2</v>
      </c>
    </row>
    <row r="24" spans="2:9">
      <c r="B24" s="35"/>
      <c r="C24" s="15"/>
      <c r="D24" s="15" t="s">
        <v>72</v>
      </c>
      <c r="E24" s="108">
        <f t="shared" si="3"/>
        <v>-279385.2</v>
      </c>
      <c r="F24" s="194">
        <f>+F25</f>
        <v>0</v>
      </c>
      <c r="G24" s="190">
        <f>+G25</f>
        <v>-279385.2</v>
      </c>
      <c r="I24" s="116"/>
    </row>
    <row r="25" spans="2:9">
      <c r="B25" s="35"/>
      <c r="C25" s="15"/>
      <c r="D25" s="15" t="s">
        <v>94</v>
      </c>
      <c r="E25" s="108">
        <f>F25+G25</f>
        <v>-279385.2</v>
      </c>
      <c r="F25" s="194">
        <f>F26</f>
        <v>0</v>
      </c>
      <c r="G25" s="190">
        <f>G26</f>
        <v>-279385.2</v>
      </c>
    </row>
    <row r="26" spans="2:9" ht="20.25" customHeight="1">
      <c r="B26" s="35"/>
      <c r="C26" s="15"/>
      <c r="D26" s="15" t="s">
        <v>95</v>
      </c>
      <c r="E26" s="108">
        <f>F26+G26</f>
        <v>-279385.2</v>
      </c>
      <c r="F26" s="194">
        <f>F27</f>
        <v>0</v>
      </c>
      <c r="G26" s="189">
        <f>G27</f>
        <v>-279385.2</v>
      </c>
      <c r="I26" s="127"/>
    </row>
    <row r="27" spans="2:9">
      <c r="B27" s="35"/>
      <c r="C27" s="15"/>
      <c r="D27" s="15" t="s">
        <v>96</v>
      </c>
      <c r="E27" s="112">
        <f>F27+G27</f>
        <v>-279385.2</v>
      </c>
      <c r="F27" s="194">
        <v>0</v>
      </c>
      <c r="G27" s="190">
        <f>-22000-248685.2-14500+5800</f>
        <v>-279385.2</v>
      </c>
      <c r="H27" s="116"/>
      <c r="I27" s="122"/>
    </row>
    <row r="28" spans="2:9" ht="70.5" customHeight="1">
      <c r="B28" s="15"/>
      <c r="C28" s="15" t="s">
        <v>109</v>
      </c>
      <c r="D28" s="88" t="s">
        <v>110</v>
      </c>
      <c r="E28" s="86">
        <f t="shared" ref="E28" si="5">F28+G28</f>
        <v>-443959.1</v>
      </c>
      <c r="F28" s="86">
        <f>F30</f>
        <v>-277203.59999999998</v>
      </c>
      <c r="G28" s="40">
        <f>G30</f>
        <v>-166755.5</v>
      </c>
      <c r="H28" s="118"/>
      <c r="I28" s="127"/>
    </row>
    <row r="29" spans="2:9">
      <c r="B29" s="15"/>
      <c r="C29" s="15"/>
      <c r="D29" s="15" t="s">
        <v>9</v>
      </c>
      <c r="E29" s="87"/>
      <c r="F29" s="86"/>
      <c r="G29" s="40"/>
    </row>
    <row r="30" spans="2:9" ht="34.5">
      <c r="B30" s="15"/>
      <c r="C30" s="15"/>
      <c r="D30" s="73" t="s">
        <v>10</v>
      </c>
      <c r="E30" s="86">
        <f t="shared" ref="E30" si="6">F30+G30</f>
        <v>-443959.1</v>
      </c>
      <c r="F30" s="86">
        <f>F32</f>
        <v>-277203.59999999998</v>
      </c>
      <c r="G30" s="40">
        <f>G32</f>
        <v>-166755.5</v>
      </c>
    </row>
    <row r="31" spans="2:9" ht="34.5">
      <c r="B31" s="15"/>
      <c r="C31" s="15"/>
      <c r="D31" s="15" t="s">
        <v>5</v>
      </c>
      <c r="E31" s="86"/>
      <c r="F31" s="86"/>
      <c r="G31" s="40"/>
    </row>
    <row r="32" spans="2:9">
      <c r="B32" s="15"/>
      <c r="C32" s="15"/>
      <c r="D32" s="15" t="s">
        <v>1</v>
      </c>
      <c r="E32" s="86">
        <f t="shared" ref="E32:E34" si="7">F32+G32</f>
        <v>-443959.1</v>
      </c>
      <c r="F32" s="86">
        <f t="shared" ref="F32:G33" si="8">F33</f>
        <v>-277203.59999999998</v>
      </c>
      <c r="G32" s="40">
        <f t="shared" si="8"/>
        <v>-166755.5</v>
      </c>
    </row>
    <row r="33" spans="2:10">
      <c r="B33" s="15"/>
      <c r="C33" s="15"/>
      <c r="D33" s="15" t="s">
        <v>21</v>
      </c>
      <c r="E33" s="86">
        <f t="shared" si="7"/>
        <v>-443959.1</v>
      </c>
      <c r="F33" s="86">
        <f t="shared" si="8"/>
        <v>-277203.59999999998</v>
      </c>
      <c r="G33" s="40">
        <f t="shared" si="8"/>
        <v>-166755.5</v>
      </c>
    </row>
    <row r="34" spans="2:10">
      <c r="B34" s="15"/>
      <c r="C34" s="15"/>
      <c r="D34" s="15" t="s">
        <v>22</v>
      </c>
      <c r="E34" s="86">
        <f t="shared" si="7"/>
        <v>-443959.1</v>
      </c>
      <c r="F34" s="86">
        <f>F35</f>
        <v>-277203.59999999998</v>
      </c>
      <c r="G34" s="86">
        <f>G35</f>
        <v>-166755.5</v>
      </c>
      <c r="H34" s="121"/>
      <c r="J34" s="116"/>
    </row>
    <row r="35" spans="2:10">
      <c r="B35" s="15"/>
      <c r="C35" s="15"/>
      <c r="D35" s="15" t="s">
        <v>74</v>
      </c>
      <c r="E35" s="86">
        <f>F35+G35</f>
        <v>-443959.1</v>
      </c>
      <c r="F35" s="40">
        <f>F36</f>
        <v>-277203.59999999998</v>
      </c>
      <c r="G35" s="40">
        <f>G36</f>
        <v>-166755.5</v>
      </c>
    </row>
    <row r="36" spans="2:10">
      <c r="B36" s="15"/>
      <c r="C36" s="15"/>
      <c r="D36" s="15" t="s">
        <v>75</v>
      </c>
      <c r="E36" s="111">
        <f>F36+G36</f>
        <v>-443959.1</v>
      </c>
      <c r="F36" s="111">
        <v>-277203.59999999998</v>
      </c>
      <c r="G36" s="115">
        <v>-166755.5</v>
      </c>
      <c r="H36" s="121"/>
      <c r="I36" s="122"/>
    </row>
    <row r="37" spans="2:10" ht="42" customHeight="1">
      <c r="B37" s="37"/>
      <c r="C37" s="15" t="s">
        <v>98</v>
      </c>
      <c r="D37" s="15" t="s">
        <v>99</v>
      </c>
      <c r="E37" s="86">
        <f t="shared" ref="E37" si="9">F37+G37</f>
        <v>8400000</v>
      </c>
      <c r="F37" s="86">
        <f>F39</f>
        <v>6700000</v>
      </c>
      <c r="G37" s="86">
        <f>G39</f>
        <v>1700000</v>
      </c>
      <c r="H37" s="121"/>
    </row>
    <row r="38" spans="2:10">
      <c r="B38" s="37"/>
      <c r="C38" s="15"/>
      <c r="D38" s="15" t="s">
        <v>9</v>
      </c>
      <c r="E38" s="87"/>
      <c r="F38" s="86"/>
      <c r="G38" s="86"/>
      <c r="H38" s="122"/>
    </row>
    <row r="39" spans="2:10" ht="34.5">
      <c r="B39" s="37"/>
      <c r="C39" s="15"/>
      <c r="D39" s="73" t="s">
        <v>10</v>
      </c>
      <c r="E39" s="86">
        <f t="shared" ref="E39" si="10">F39+G39</f>
        <v>8400000</v>
      </c>
      <c r="F39" s="86">
        <f>F41</f>
        <v>6700000</v>
      </c>
      <c r="G39" s="86">
        <f>G41</f>
        <v>1700000</v>
      </c>
      <c r="H39" s="123"/>
    </row>
    <row r="40" spans="2:10" ht="34.5">
      <c r="B40" s="37"/>
      <c r="C40" s="15"/>
      <c r="D40" s="15" t="s">
        <v>5</v>
      </c>
      <c r="E40" s="86"/>
      <c r="F40" s="86"/>
      <c r="G40" s="86"/>
    </row>
    <row r="41" spans="2:10">
      <c r="B41" s="37"/>
      <c r="C41" s="15"/>
      <c r="D41" s="15" t="s">
        <v>1</v>
      </c>
      <c r="E41" s="85">
        <f t="shared" ref="E41" si="11">F41+G41</f>
        <v>8400000</v>
      </c>
      <c r="F41" s="85">
        <f>F42</f>
        <v>6700000</v>
      </c>
      <c r="G41" s="85">
        <f t="shared" ref="G41:G42" si="12">G42</f>
        <v>1700000</v>
      </c>
    </row>
    <row r="42" spans="2:10">
      <c r="B42" s="37"/>
      <c r="C42" s="15"/>
      <c r="D42" s="15" t="s">
        <v>21</v>
      </c>
      <c r="E42" s="85">
        <f>F42+G42</f>
        <v>8400000</v>
      </c>
      <c r="F42" s="85">
        <f>F43</f>
        <v>6700000</v>
      </c>
      <c r="G42" s="85">
        <f t="shared" si="12"/>
        <v>1700000</v>
      </c>
    </row>
    <row r="43" spans="2:10">
      <c r="B43" s="37"/>
      <c r="C43" s="15"/>
      <c r="D43" s="15" t="s">
        <v>22</v>
      </c>
      <c r="E43" s="85">
        <f>F43+G43</f>
        <v>8400000</v>
      </c>
      <c r="F43" s="85">
        <f>F44</f>
        <v>6700000</v>
      </c>
      <c r="G43" s="85">
        <f>G44+G47</f>
        <v>1700000</v>
      </c>
    </row>
    <row r="44" spans="2:10">
      <c r="B44" s="37"/>
      <c r="C44" s="15"/>
      <c r="D44" s="15" t="s">
        <v>23</v>
      </c>
      <c r="E44" s="113">
        <f>F44+G44</f>
        <v>8400000</v>
      </c>
      <c r="F44" s="85">
        <f>F45</f>
        <v>6700000</v>
      </c>
      <c r="G44" s="85">
        <f>G45</f>
        <v>1700000</v>
      </c>
    </row>
    <row r="45" spans="2:10">
      <c r="B45" s="13"/>
      <c r="C45" s="15"/>
      <c r="D45" s="15" t="s">
        <v>24</v>
      </c>
      <c r="E45" s="85">
        <f>F45+G45</f>
        <v>8400000</v>
      </c>
      <c r="F45" s="85">
        <v>6700000</v>
      </c>
      <c r="G45" s="85">
        <v>1700000</v>
      </c>
      <c r="H45" s="109"/>
      <c r="I45" s="109"/>
    </row>
    <row r="46" spans="2:10" ht="42" customHeight="1">
      <c r="B46" s="37"/>
      <c r="C46" s="15">
        <v>21018</v>
      </c>
      <c r="D46" s="15" t="s">
        <v>104</v>
      </c>
      <c r="E46" s="179">
        <f>F46+G46</f>
        <v>-7707355.6999999993</v>
      </c>
      <c r="F46" s="196">
        <f>F48</f>
        <v>-6422796.3999999994</v>
      </c>
      <c r="G46" s="179">
        <f>G48</f>
        <v>-1284559.3</v>
      </c>
    </row>
    <row r="47" spans="2:10">
      <c r="B47" s="37"/>
      <c r="C47" s="15"/>
      <c r="D47" s="15" t="s">
        <v>9</v>
      </c>
      <c r="E47" s="179"/>
      <c r="F47" s="85"/>
      <c r="G47" s="191"/>
    </row>
    <row r="48" spans="2:10" ht="34.5">
      <c r="B48" s="37"/>
      <c r="C48" s="15"/>
      <c r="D48" s="73" t="s">
        <v>10</v>
      </c>
      <c r="E48" s="179">
        <f t="shared" ref="E48:E55" si="13">F48+G48</f>
        <v>-7707355.6999999993</v>
      </c>
      <c r="F48" s="211">
        <f>F50</f>
        <v>-6422796.3999999994</v>
      </c>
      <c r="G48" s="212">
        <f>G50</f>
        <v>-1284559.3</v>
      </c>
    </row>
    <row r="49" spans="2:68" ht="34.5">
      <c r="B49" s="37"/>
      <c r="C49" s="15"/>
      <c r="D49" s="15" t="s">
        <v>5</v>
      </c>
      <c r="E49" s="179"/>
      <c r="F49" s="85"/>
      <c r="G49" s="191"/>
    </row>
    <row r="50" spans="2:68">
      <c r="B50" s="37"/>
      <c r="C50" s="15"/>
      <c r="D50" s="15" t="s">
        <v>1</v>
      </c>
      <c r="E50" s="179">
        <f t="shared" si="13"/>
        <v>-7707355.6999999993</v>
      </c>
      <c r="F50" s="196">
        <f>F51</f>
        <v>-6422796.3999999994</v>
      </c>
      <c r="G50" s="179">
        <f>G51</f>
        <v>-1284559.3</v>
      </c>
    </row>
    <row r="51" spans="2:68">
      <c r="B51" s="37"/>
      <c r="C51" s="15"/>
      <c r="D51" s="15" t="s">
        <v>21</v>
      </c>
      <c r="E51" s="179">
        <f>F51+G51</f>
        <v>-7707355.6999999993</v>
      </c>
      <c r="F51" s="196">
        <f>F52</f>
        <v>-6422796.3999999994</v>
      </c>
      <c r="G51" s="179">
        <f>G52</f>
        <v>-1284559.3</v>
      </c>
    </row>
    <row r="52" spans="2:68">
      <c r="B52" s="37"/>
      <c r="C52" s="15"/>
      <c r="D52" s="15" t="s">
        <v>22</v>
      </c>
      <c r="E52" s="179">
        <f t="shared" si="13"/>
        <v>-7707355.6999999993</v>
      </c>
      <c r="F52" s="196">
        <f>F53+F55</f>
        <v>-6422796.3999999994</v>
      </c>
      <c r="G52" s="179">
        <f>G53+G55</f>
        <v>-1284559.3</v>
      </c>
    </row>
    <row r="53" spans="2:68" s="184" customFormat="1">
      <c r="B53" s="182"/>
      <c r="C53" s="183"/>
      <c r="D53" s="183" t="s">
        <v>23</v>
      </c>
      <c r="E53" s="186">
        <f t="shared" si="13"/>
        <v>-6557004.0999999996</v>
      </c>
      <c r="F53" s="197">
        <f>F54</f>
        <v>-5464170.0999999996</v>
      </c>
      <c r="G53" s="186">
        <f>G54</f>
        <v>-1092834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2:68" s="184" customFormat="1">
      <c r="B54" s="185"/>
      <c r="C54" s="183"/>
      <c r="D54" s="183" t="s">
        <v>24</v>
      </c>
      <c r="E54" s="186">
        <f>F54+G54</f>
        <v>-6557004.0999999996</v>
      </c>
      <c r="F54" s="197">
        <v>-5464170.0999999996</v>
      </c>
      <c r="G54" s="186">
        <v>-1092834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2:68" s="184" customFormat="1">
      <c r="B55" s="185"/>
      <c r="C55" s="183"/>
      <c r="D55" s="183" t="s">
        <v>74</v>
      </c>
      <c r="E55" s="186">
        <f t="shared" si="13"/>
        <v>-1150351.6000000001</v>
      </c>
      <c r="F55" s="197">
        <v>-958626.3</v>
      </c>
      <c r="G55" s="186">
        <f>G56</f>
        <v>-191725.3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2:68" s="184" customFormat="1">
      <c r="B56" s="185"/>
      <c r="C56" s="183"/>
      <c r="D56" s="183" t="s">
        <v>75</v>
      </c>
      <c r="E56" s="186">
        <f>F56+G56</f>
        <v>-1150351.6000000001</v>
      </c>
      <c r="F56" s="197">
        <v>-958626.3</v>
      </c>
      <c r="G56" s="186">
        <v>-191725.3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2:68" ht="69">
      <c r="B57" s="37"/>
      <c r="C57" s="15">
        <v>21026</v>
      </c>
      <c r="D57" s="15" t="s">
        <v>111</v>
      </c>
      <c r="E57" s="86">
        <f t="shared" ref="E57" si="14">F57+G57</f>
        <v>22000</v>
      </c>
      <c r="F57" s="86">
        <f>F59</f>
        <v>0</v>
      </c>
      <c r="G57" s="40">
        <f>G59</f>
        <v>22000</v>
      </c>
    </row>
    <row r="58" spans="2:68">
      <c r="B58" s="35"/>
      <c r="C58" s="15"/>
      <c r="D58" s="15" t="s">
        <v>9</v>
      </c>
      <c r="E58" s="87"/>
      <c r="F58" s="86"/>
      <c r="G58" s="40"/>
    </row>
    <row r="59" spans="2:68" ht="34.5">
      <c r="B59" s="35"/>
      <c r="C59" s="15"/>
      <c r="D59" s="73" t="s">
        <v>102</v>
      </c>
      <c r="E59" s="86">
        <f t="shared" ref="E59" si="15">F59+G59</f>
        <v>22000</v>
      </c>
      <c r="F59" s="40">
        <f>F61</f>
        <v>0</v>
      </c>
      <c r="G59" s="40">
        <f>G61</f>
        <v>22000</v>
      </c>
    </row>
    <row r="60" spans="2:68" ht="42" customHeight="1">
      <c r="B60" s="37"/>
      <c r="C60" s="15"/>
      <c r="D60" s="15" t="s">
        <v>5</v>
      </c>
      <c r="E60" s="86"/>
      <c r="F60" s="40"/>
      <c r="G60" s="40"/>
    </row>
    <row r="61" spans="2:68">
      <c r="B61" s="37"/>
      <c r="C61" s="15"/>
      <c r="D61" s="15" t="s">
        <v>1</v>
      </c>
      <c r="E61" s="86">
        <f t="shared" ref="E61:E62" si="16">F61+G61</f>
        <v>22000</v>
      </c>
      <c r="F61" s="40">
        <f t="shared" ref="F61:G62" si="17">F62</f>
        <v>0</v>
      </c>
      <c r="G61" s="112">
        <f t="shared" si="17"/>
        <v>22000</v>
      </c>
    </row>
    <row r="62" spans="2:68">
      <c r="B62" s="37"/>
      <c r="C62" s="15"/>
      <c r="D62" s="15" t="s">
        <v>21</v>
      </c>
      <c r="E62" s="86">
        <f t="shared" si="16"/>
        <v>22000</v>
      </c>
      <c r="F62" s="40">
        <f t="shared" si="17"/>
        <v>0</v>
      </c>
      <c r="G62" s="112">
        <f t="shared" si="17"/>
        <v>22000</v>
      </c>
    </row>
    <row r="63" spans="2:68">
      <c r="B63" s="37"/>
      <c r="C63" s="15"/>
      <c r="D63" s="15" t="s">
        <v>22</v>
      </c>
      <c r="E63" s="86">
        <f>F63+G63</f>
        <v>22000</v>
      </c>
      <c r="F63" s="40">
        <f>F64</f>
        <v>0</v>
      </c>
      <c r="G63" s="112">
        <f>G64</f>
        <v>22000</v>
      </c>
    </row>
    <row r="64" spans="2:68">
      <c r="B64" s="37"/>
      <c r="C64" s="15"/>
      <c r="D64" s="15" t="s">
        <v>74</v>
      </c>
      <c r="E64" s="86">
        <f>F64+G64</f>
        <v>22000</v>
      </c>
      <c r="F64" s="198">
        <f>F65</f>
        <v>0</v>
      </c>
      <c r="G64" s="112">
        <f>G65</f>
        <v>22000</v>
      </c>
    </row>
    <row r="65" spans="2:7">
      <c r="B65" s="37"/>
      <c r="C65" s="15"/>
      <c r="D65" s="15" t="s">
        <v>75</v>
      </c>
      <c r="E65" s="86">
        <f>F65+G65</f>
        <v>22000</v>
      </c>
      <c r="F65" s="198">
        <v>0</v>
      </c>
      <c r="G65" s="112">
        <v>22000</v>
      </c>
    </row>
    <row r="66" spans="2:7" ht="39.75" customHeight="1">
      <c r="B66" s="37"/>
      <c r="C66" s="15">
        <v>21028</v>
      </c>
      <c r="D66" s="15" t="s">
        <v>158</v>
      </c>
      <c r="E66" s="86">
        <f t="shared" ref="E66" si="18">F66+G66</f>
        <v>8700</v>
      </c>
      <c r="F66" s="40">
        <f>F68</f>
        <v>0</v>
      </c>
      <c r="G66" s="40">
        <f>G68</f>
        <v>8700</v>
      </c>
    </row>
    <row r="67" spans="2:7">
      <c r="B67" s="35"/>
      <c r="C67" s="15"/>
      <c r="D67" s="15" t="s">
        <v>9</v>
      </c>
      <c r="E67" s="87"/>
      <c r="F67" s="40"/>
      <c r="G67" s="40"/>
    </row>
    <row r="68" spans="2:7" ht="34.5">
      <c r="B68" s="35"/>
      <c r="C68" s="15"/>
      <c r="D68" s="73" t="s">
        <v>102</v>
      </c>
      <c r="E68" s="86">
        <f t="shared" ref="E68" si="19">F68+G68</f>
        <v>8700</v>
      </c>
      <c r="F68" s="40">
        <f>F70</f>
        <v>0</v>
      </c>
      <c r="G68" s="40">
        <f>G70</f>
        <v>8700</v>
      </c>
    </row>
    <row r="69" spans="2:7" ht="42" customHeight="1">
      <c r="B69" s="37"/>
      <c r="C69" s="15"/>
      <c r="D69" s="15" t="s">
        <v>5</v>
      </c>
      <c r="E69" s="86"/>
      <c r="F69" s="40"/>
      <c r="G69" s="40"/>
    </row>
    <row r="70" spans="2:7">
      <c r="B70" s="37"/>
      <c r="C70" s="15"/>
      <c r="D70" s="15" t="s">
        <v>1</v>
      </c>
      <c r="E70" s="86">
        <f t="shared" ref="E70:E71" si="20">F70+G70</f>
        <v>8700</v>
      </c>
      <c r="F70" s="40">
        <f t="shared" ref="F70:G71" si="21">F71</f>
        <v>0</v>
      </c>
      <c r="G70" s="112">
        <f t="shared" si="21"/>
        <v>8700</v>
      </c>
    </row>
    <row r="71" spans="2:7">
      <c r="B71" s="37"/>
      <c r="C71" s="15"/>
      <c r="D71" s="15" t="s">
        <v>21</v>
      </c>
      <c r="E71" s="86">
        <f t="shared" si="20"/>
        <v>8700</v>
      </c>
      <c r="F71" s="40">
        <f t="shared" si="21"/>
        <v>0</v>
      </c>
      <c r="G71" s="112">
        <f t="shared" si="21"/>
        <v>8700</v>
      </c>
    </row>
    <row r="72" spans="2:7">
      <c r="B72" s="37"/>
      <c r="C72" s="15"/>
      <c r="D72" s="15" t="s">
        <v>22</v>
      </c>
      <c r="E72" s="86">
        <f>F72+G72</f>
        <v>8700</v>
      </c>
      <c r="F72" s="40">
        <f>F73</f>
        <v>0</v>
      </c>
      <c r="G72" s="112">
        <f>G73</f>
        <v>8700</v>
      </c>
    </row>
    <row r="73" spans="2:7">
      <c r="B73" s="37"/>
      <c r="C73" s="15"/>
      <c r="D73" s="15" t="s">
        <v>74</v>
      </c>
      <c r="E73" s="86">
        <f>F73+G73</f>
        <v>8700</v>
      </c>
      <c r="F73" s="198">
        <f>F74</f>
        <v>0</v>
      </c>
      <c r="G73" s="112">
        <f>G74</f>
        <v>8700</v>
      </c>
    </row>
    <row r="74" spans="2:7">
      <c r="B74" s="37"/>
      <c r="C74" s="15"/>
      <c r="D74" s="15" t="s">
        <v>75</v>
      </c>
      <c r="E74" s="86">
        <f>F74+G74</f>
        <v>8700</v>
      </c>
      <c r="F74" s="198">
        <v>0</v>
      </c>
      <c r="G74" s="112">
        <v>8700</v>
      </c>
    </row>
    <row r="76" spans="2:7">
      <c r="F76" s="199"/>
      <c r="G76" s="125"/>
    </row>
    <row r="77" spans="2:7" ht="22.5" customHeight="1">
      <c r="C77" s="10"/>
      <c r="D77" s="237" t="s">
        <v>103</v>
      </c>
      <c r="E77" s="117"/>
      <c r="G77" s="117"/>
    </row>
    <row r="78" spans="2:7" ht="20.25" customHeight="1">
      <c r="C78" s="10"/>
      <c r="D78" s="237"/>
      <c r="E78" s="238" t="s">
        <v>6</v>
      </c>
      <c r="F78" s="238"/>
      <c r="G78" s="110"/>
    </row>
    <row r="80" spans="2:7">
      <c r="E80" s="122"/>
      <c r="F80" s="200"/>
      <c r="G80" s="109"/>
    </row>
    <row r="81" spans="5:7">
      <c r="E81" s="122"/>
      <c r="F81" s="200"/>
    </row>
    <row r="82" spans="5:7">
      <c r="E82" s="122"/>
      <c r="F82" s="200"/>
    </row>
    <row r="83" spans="5:7">
      <c r="E83" s="122"/>
      <c r="F83" s="200"/>
      <c r="G83" s="116"/>
    </row>
    <row r="84" spans="5:7">
      <c r="E84" s="122"/>
      <c r="F84" s="200"/>
    </row>
    <row r="85" spans="5:7">
      <c r="E85" s="122"/>
      <c r="F85" s="200"/>
    </row>
  </sheetData>
  <mergeCells count="15">
    <mergeCell ref="E10:E11"/>
    <mergeCell ref="F10:G10"/>
    <mergeCell ref="B10:B11"/>
    <mergeCell ref="C10:C11"/>
    <mergeCell ref="D77:D78"/>
    <mergeCell ref="D8:D11"/>
    <mergeCell ref="E78:F78"/>
    <mergeCell ref="B1:G1"/>
    <mergeCell ref="B2:G2"/>
    <mergeCell ref="B3:G3"/>
    <mergeCell ref="B8:C9"/>
    <mergeCell ref="E9:G9"/>
    <mergeCell ref="F7:G7"/>
    <mergeCell ref="E8:G8"/>
    <mergeCell ref="B5:G5"/>
  </mergeCells>
  <pageMargins left="0.24" right="0.2" top="0.37" bottom="0.37" header="0.3" footer="0.3"/>
  <pageSetup paperSize="9" scale="81" fitToHeight="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9"/>
  <sheetViews>
    <sheetView view="pageBreakPreview" zoomScale="60" zoomScaleNormal="100" workbookViewId="0">
      <selection activeCell="I77" sqref="I77"/>
    </sheetView>
  </sheetViews>
  <sheetFormatPr defaultRowHeight="17.25"/>
  <cols>
    <col min="1" max="1" width="8.140625" style="4" customWidth="1"/>
    <col min="2" max="2" width="10.5703125" style="4" customWidth="1"/>
    <col min="3" max="3" width="13.140625" style="4" customWidth="1"/>
    <col min="4" max="4" width="17.28515625" style="4" customWidth="1"/>
    <col min="5" max="5" width="13.7109375" style="4" customWidth="1"/>
    <col min="6" max="6" width="21.140625" style="4" customWidth="1"/>
    <col min="7" max="7" width="10.7109375" style="4" customWidth="1"/>
    <col min="8" max="8" width="21" style="4" customWidth="1"/>
    <col min="9" max="9" width="49.5703125" style="4" customWidth="1"/>
    <col min="10" max="10" width="40.140625" style="4" customWidth="1"/>
    <col min="11" max="11" width="28.42578125" style="4" bestFit="1" customWidth="1"/>
    <col min="12" max="12" width="10.7109375" style="4" bestFit="1" customWidth="1"/>
    <col min="13" max="16384" width="9.140625" style="4"/>
  </cols>
  <sheetData>
    <row r="1" spans="1:82">
      <c r="J1" s="20" t="s">
        <v>155</v>
      </c>
    </row>
    <row r="2" spans="1:82">
      <c r="J2" s="2" t="s">
        <v>42</v>
      </c>
    </row>
    <row r="3" spans="1:82">
      <c r="C3" s="22"/>
      <c r="G3" s="26"/>
      <c r="H3" s="26"/>
      <c r="I3" s="26"/>
      <c r="J3" s="124" t="s">
        <v>11</v>
      </c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5" spans="1:82" ht="34.5" customHeight="1">
      <c r="A5" s="218" t="s">
        <v>67</v>
      </c>
      <c r="B5" s="218"/>
      <c r="C5" s="218"/>
      <c r="D5" s="218"/>
      <c r="E5" s="218"/>
      <c r="F5" s="218"/>
      <c r="G5" s="218"/>
      <c r="H5" s="218"/>
      <c r="I5" s="218"/>
      <c r="J5" s="218"/>
    </row>
    <row r="7" spans="1:82">
      <c r="A7" s="8"/>
      <c r="B7" s="8"/>
      <c r="C7" s="8"/>
      <c r="D7" s="8"/>
      <c r="E7" s="8"/>
      <c r="F7" s="8"/>
      <c r="G7" s="8"/>
      <c r="H7" s="8"/>
      <c r="I7" s="8"/>
      <c r="J7" s="20" t="s">
        <v>41</v>
      </c>
    </row>
    <row r="8" spans="1:82" s="7" customFormat="1" ht="120.75" customHeight="1">
      <c r="A8" s="222" t="s">
        <v>43</v>
      </c>
      <c r="B8" s="222" t="s">
        <v>44</v>
      </c>
      <c r="C8" s="222"/>
      <c r="D8" s="222" t="s">
        <v>45</v>
      </c>
      <c r="E8" s="222"/>
      <c r="F8" s="222"/>
      <c r="G8" s="222"/>
      <c r="H8" s="222" t="s">
        <v>46</v>
      </c>
      <c r="I8" s="222" t="s">
        <v>47</v>
      </c>
      <c r="J8" s="19" t="s">
        <v>48</v>
      </c>
    </row>
    <row r="9" spans="1:82" s="7" customFormat="1" ht="34.5">
      <c r="A9" s="222"/>
      <c r="B9" s="19" t="s">
        <v>49</v>
      </c>
      <c r="C9" s="19" t="s">
        <v>50</v>
      </c>
      <c r="D9" s="19" t="s">
        <v>51</v>
      </c>
      <c r="E9" s="19" t="s">
        <v>50</v>
      </c>
      <c r="F9" s="19" t="s">
        <v>52</v>
      </c>
      <c r="G9" s="19" t="s">
        <v>53</v>
      </c>
      <c r="H9" s="222"/>
      <c r="I9" s="222"/>
      <c r="J9" s="19" t="s">
        <v>4</v>
      </c>
    </row>
    <row r="10" spans="1:82" s="7" customFormat="1">
      <c r="A10" s="23" t="s">
        <v>39</v>
      </c>
      <c r="B10" s="23"/>
      <c r="C10" s="23"/>
      <c r="D10" s="23"/>
      <c r="E10" s="23"/>
      <c r="F10" s="23"/>
      <c r="G10" s="23"/>
      <c r="H10" s="23"/>
      <c r="I10" s="23"/>
      <c r="J10" s="150">
        <f>J11+J53</f>
        <v>0</v>
      </c>
    </row>
    <row r="11" spans="1:82" s="7" customFormat="1" ht="21" customHeight="1">
      <c r="A11" s="151" t="s">
        <v>35</v>
      </c>
      <c r="B11" s="151"/>
      <c r="C11" s="151"/>
      <c r="D11" s="151"/>
      <c r="E11" s="23"/>
      <c r="F11" s="23"/>
      <c r="G11" s="23"/>
      <c r="H11" s="23"/>
      <c r="I11" s="23"/>
      <c r="J11" s="150">
        <f>+J12</f>
        <v>0</v>
      </c>
    </row>
    <row r="12" spans="1:82" s="7" customFormat="1" ht="21" customHeight="1">
      <c r="A12" s="151"/>
      <c r="B12" s="18">
        <v>1049</v>
      </c>
      <c r="C12" s="219" t="s">
        <v>84</v>
      </c>
      <c r="D12" s="219"/>
      <c r="E12" s="219"/>
      <c r="F12" s="219"/>
      <c r="G12" s="219"/>
      <c r="H12" s="219"/>
      <c r="I12" s="219"/>
      <c r="J12" s="188">
        <v>0</v>
      </c>
    </row>
    <row r="13" spans="1:82" ht="49.5" customHeight="1">
      <c r="A13" s="24"/>
      <c r="B13" s="24"/>
      <c r="C13" s="24"/>
      <c r="D13" s="152" t="str">
        <f>+'h1'!C14</f>
        <v>1049-11016</v>
      </c>
      <c r="E13" s="239" t="str">
        <f>+'h3'!D19</f>
        <v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v>
      </c>
      <c r="F13" s="239"/>
      <c r="G13" s="239"/>
      <c r="H13" s="239"/>
      <c r="I13" s="239"/>
      <c r="J13" s="153">
        <f>+'h3'!E19</f>
        <v>-279385.2</v>
      </c>
      <c r="L13" s="105"/>
    </row>
    <row r="14" spans="1:82">
      <c r="A14" s="24"/>
      <c r="B14" s="24"/>
      <c r="C14" s="24"/>
      <c r="D14" s="15"/>
      <c r="E14" s="15"/>
      <c r="F14" s="219" t="s">
        <v>86</v>
      </c>
      <c r="G14" s="219"/>
      <c r="H14" s="219"/>
      <c r="I14" s="219"/>
      <c r="J14" s="219"/>
    </row>
    <row r="15" spans="1:82" ht="19.5" customHeight="1">
      <c r="A15" s="24"/>
      <c r="B15" s="24"/>
      <c r="C15" s="24"/>
      <c r="D15" s="15"/>
      <c r="E15" s="15"/>
      <c r="F15" s="15"/>
      <c r="G15" s="219" t="s">
        <v>87</v>
      </c>
      <c r="H15" s="219"/>
      <c r="I15" s="219"/>
      <c r="J15" s="219"/>
    </row>
    <row r="16" spans="1:82" ht="24.75" customHeight="1">
      <c r="A16" s="24"/>
      <c r="B16" s="24"/>
      <c r="C16" s="24"/>
      <c r="D16" s="15"/>
      <c r="E16" s="15"/>
      <c r="F16" s="15"/>
      <c r="G16" s="15"/>
      <c r="H16" s="219" t="s">
        <v>85</v>
      </c>
      <c r="I16" s="219"/>
      <c r="J16" s="219"/>
    </row>
    <row r="17" spans="1:10" ht="24.75" customHeight="1">
      <c r="A17" s="24"/>
      <c r="B17" s="24"/>
      <c r="C17" s="24"/>
      <c r="D17" s="15"/>
      <c r="E17" s="15"/>
      <c r="F17" s="15"/>
      <c r="G17" s="15"/>
      <c r="H17" s="18"/>
      <c r="I17" s="27" t="s">
        <v>115</v>
      </c>
      <c r="J17" s="174">
        <v>-200</v>
      </c>
    </row>
    <row r="18" spans="1:10" ht="54.75" customHeight="1">
      <c r="A18" s="24"/>
      <c r="B18" s="24"/>
      <c r="C18" s="24"/>
      <c r="D18" s="15"/>
      <c r="E18" s="15"/>
      <c r="F18" s="15"/>
      <c r="G18" s="15"/>
      <c r="H18" s="18"/>
      <c r="I18" s="27" t="s">
        <v>100</v>
      </c>
      <c r="J18" s="154">
        <v>-2.9</v>
      </c>
    </row>
    <row r="19" spans="1:10" ht="57" customHeight="1">
      <c r="A19" s="24"/>
      <c r="B19" s="24"/>
      <c r="C19" s="24"/>
      <c r="D19" s="152" t="str">
        <f>+'h1'!C15</f>
        <v>1049- 21004</v>
      </c>
      <c r="E19" s="239" t="str">
        <f>+'h3'!D28</f>
        <v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v>
      </c>
      <c r="F19" s="239"/>
      <c r="G19" s="239"/>
      <c r="H19" s="239"/>
      <c r="I19" s="239"/>
      <c r="J19" s="155">
        <f>+'h3'!E28</f>
        <v>-443959.1</v>
      </c>
    </row>
    <row r="20" spans="1:10" ht="17.25" customHeight="1">
      <c r="A20" s="24"/>
      <c r="B20" s="24"/>
      <c r="C20" s="24"/>
      <c r="D20" s="15"/>
      <c r="E20" s="15"/>
      <c r="F20" s="240" t="s">
        <v>88</v>
      </c>
      <c r="G20" s="240"/>
      <c r="H20" s="240"/>
      <c r="I20" s="240"/>
      <c r="J20" s="240"/>
    </row>
    <row r="21" spans="1:10" ht="18.75" customHeight="1">
      <c r="A21" s="24"/>
      <c r="B21" s="24"/>
      <c r="C21" s="24"/>
      <c r="D21" s="15"/>
      <c r="E21" s="15"/>
      <c r="F21" s="15"/>
      <c r="G21" s="219" t="s">
        <v>91</v>
      </c>
      <c r="H21" s="219"/>
      <c r="I21" s="219"/>
      <c r="J21" s="219"/>
    </row>
    <row r="22" spans="1:10" ht="28.5" customHeight="1">
      <c r="A22" s="24"/>
      <c r="B22" s="24"/>
      <c r="C22" s="24"/>
      <c r="D22" s="15"/>
      <c r="E22" s="15"/>
      <c r="F22" s="15"/>
      <c r="G22" s="15"/>
      <c r="H22" s="219" t="s">
        <v>90</v>
      </c>
      <c r="I22" s="219"/>
      <c r="J22" s="219"/>
    </row>
    <row r="23" spans="1:10" ht="19.5" customHeight="1">
      <c r="A23" s="24"/>
      <c r="B23" s="24"/>
      <c r="C23" s="24"/>
      <c r="D23" s="15"/>
      <c r="E23" s="15"/>
      <c r="F23" s="15"/>
      <c r="G23" s="15"/>
      <c r="H23" s="18"/>
      <c r="I23" s="15" t="s">
        <v>92</v>
      </c>
      <c r="J23" s="174">
        <v>-1</v>
      </c>
    </row>
    <row r="24" spans="1:10" ht="21.75" customHeight="1">
      <c r="A24" s="24"/>
      <c r="B24" s="24"/>
      <c r="C24" s="24"/>
      <c r="D24" s="15"/>
      <c r="E24" s="15"/>
      <c r="F24" s="15"/>
      <c r="G24" s="15"/>
      <c r="H24" s="18"/>
      <c r="I24" s="15" t="s">
        <v>116</v>
      </c>
      <c r="J24" s="174">
        <v>-1</v>
      </c>
    </row>
    <row r="25" spans="1:10" s="1" customFormat="1" ht="41.25" customHeight="1">
      <c r="A25" s="160"/>
      <c r="B25" s="160"/>
      <c r="C25" s="160"/>
      <c r="D25" s="176" t="str">
        <f>+'h1'!C16</f>
        <v>1049 - 21012</v>
      </c>
      <c r="E25" s="245" t="str">
        <f>+'h3'!D37</f>
        <v xml:space="preserve"> Եվրասիական զարգացման բանկի աջակցությամբ իրականացվող Հյուսիս-հարավ միջանցքի զարգացման ծրագիր</v>
      </c>
      <c r="F25" s="245"/>
      <c r="G25" s="245"/>
      <c r="H25" s="245"/>
      <c r="I25" s="245"/>
      <c r="J25" s="177">
        <f>+'h3'!E37</f>
        <v>8400000</v>
      </c>
    </row>
    <row r="26" spans="1:10" ht="22.5" customHeight="1">
      <c r="A26" s="24"/>
      <c r="B26" s="24"/>
      <c r="C26" s="24"/>
      <c r="D26" s="15"/>
      <c r="E26" s="15"/>
      <c r="F26" s="219" t="s">
        <v>166</v>
      </c>
      <c r="G26" s="219"/>
      <c r="H26" s="219"/>
      <c r="I26" s="219"/>
      <c r="J26" s="219"/>
    </row>
    <row r="27" spans="1:10" ht="18.75" customHeight="1">
      <c r="A27" s="24"/>
      <c r="B27" s="24"/>
      <c r="C27" s="24"/>
      <c r="D27" s="15"/>
      <c r="E27" s="15"/>
      <c r="F27" s="15"/>
      <c r="G27" s="219" t="s">
        <v>91</v>
      </c>
      <c r="H27" s="219"/>
      <c r="I27" s="219"/>
      <c r="J27" s="219"/>
    </row>
    <row r="28" spans="1:10" ht="19.5" customHeight="1">
      <c r="A28" s="24"/>
      <c r="B28" s="24"/>
      <c r="C28" s="24"/>
      <c r="D28" s="15"/>
      <c r="E28" s="15"/>
      <c r="F28" s="15"/>
      <c r="G28" s="15"/>
      <c r="H28" s="219" t="s">
        <v>101</v>
      </c>
      <c r="I28" s="219"/>
      <c r="J28" s="219"/>
    </row>
    <row r="29" spans="1:10" ht="19.5" customHeight="1">
      <c r="A29" s="24"/>
      <c r="B29" s="24"/>
      <c r="C29" s="24"/>
      <c r="D29" s="15"/>
      <c r="E29" s="15"/>
      <c r="F29" s="15"/>
      <c r="G29" s="15"/>
      <c r="H29" s="18"/>
      <c r="I29" s="15" t="s">
        <v>117</v>
      </c>
      <c r="J29" s="175">
        <v>-10</v>
      </c>
    </row>
    <row r="30" spans="1:10" ht="19.5" customHeight="1">
      <c r="A30" s="24"/>
      <c r="B30" s="24"/>
      <c r="C30" s="24"/>
      <c r="D30" s="15"/>
      <c r="E30" s="15"/>
      <c r="F30" s="15"/>
      <c r="G30" s="15"/>
      <c r="H30" s="18"/>
      <c r="I30" s="15" t="s">
        <v>118</v>
      </c>
      <c r="J30" s="175">
        <v>-5</v>
      </c>
    </row>
    <row r="31" spans="1:10" ht="47.25" customHeight="1">
      <c r="A31" s="24"/>
      <c r="B31" s="24"/>
      <c r="C31" s="24"/>
      <c r="D31" s="152" t="str">
        <f>+'h1'!C17</f>
        <v>1049 - 21018</v>
      </c>
      <c r="E31" s="239" t="str">
        <f>+'h3'!D46</f>
        <v xml:space="preserve"> Հյուսիս-հարավ ճանապարհային միջանցքի զարգացման ծրագրի Քաջարանի թունելի և մոտեցումների կառուցում</v>
      </c>
      <c r="F31" s="239"/>
      <c r="G31" s="239"/>
      <c r="H31" s="239"/>
      <c r="I31" s="239"/>
      <c r="J31" s="155">
        <f>+'h2'!H48</f>
        <v>-7707355.6999999993</v>
      </c>
    </row>
    <row r="32" spans="1:10" ht="18.75" customHeight="1">
      <c r="A32" s="24"/>
      <c r="B32" s="24"/>
      <c r="C32" s="24"/>
      <c r="D32" s="15"/>
      <c r="E32" s="15"/>
      <c r="F32" s="240" t="s">
        <v>114</v>
      </c>
      <c r="G32" s="240"/>
      <c r="H32" s="240"/>
      <c r="I32" s="240"/>
      <c r="J32" s="240"/>
    </row>
    <row r="33" spans="1:10" ht="18.75" customHeight="1">
      <c r="A33" s="24"/>
      <c r="B33" s="24"/>
      <c r="C33" s="24"/>
      <c r="D33" s="15"/>
      <c r="E33" s="15"/>
      <c r="F33" s="15"/>
      <c r="G33" s="219" t="s">
        <v>89</v>
      </c>
      <c r="H33" s="219"/>
      <c r="I33" s="219"/>
      <c r="J33" s="219"/>
    </row>
    <row r="34" spans="1:10" ht="19.5" customHeight="1">
      <c r="A34" s="24"/>
      <c r="B34" s="24"/>
      <c r="C34" s="24"/>
      <c r="D34" s="15"/>
      <c r="E34" s="15"/>
      <c r="F34" s="15"/>
      <c r="G34" s="15"/>
      <c r="H34" s="219" t="s">
        <v>90</v>
      </c>
      <c r="I34" s="219"/>
      <c r="J34" s="219"/>
    </row>
    <row r="35" spans="1:10" ht="34.5">
      <c r="A35" s="24"/>
      <c r="B35" s="24"/>
      <c r="C35" s="24"/>
      <c r="D35" s="15"/>
      <c r="E35" s="15"/>
      <c r="F35" s="15"/>
      <c r="G35" s="15"/>
      <c r="H35" s="18"/>
      <c r="I35" s="88" t="s">
        <v>119</v>
      </c>
      <c r="J35" s="175">
        <v>-3</v>
      </c>
    </row>
    <row r="36" spans="1:10" ht="18.75" customHeight="1">
      <c r="A36" s="24"/>
      <c r="B36" s="24"/>
      <c r="C36" s="24"/>
      <c r="D36" s="15"/>
      <c r="E36" s="15"/>
      <c r="F36" s="15"/>
      <c r="G36" s="15"/>
      <c r="H36" s="18"/>
      <c r="I36" s="88" t="s">
        <v>120</v>
      </c>
      <c r="J36" s="175">
        <v>-1</v>
      </c>
    </row>
    <row r="37" spans="1:10" ht="18.75" customHeight="1">
      <c r="A37" s="24"/>
      <c r="B37" s="24"/>
      <c r="C37" s="24"/>
      <c r="D37" s="15"/>
      <c r="E37" s="15"/>
      <c r="F37" s="15"/>
      <c r="G37" s="15"/>
      <c r="H37" s="18"/>
      <c r="I37" s="88" t="s">
        <v>121</v>
      </c>
      <c r="J37" s="175">
        <v>-1</v>
      </c>
    </row>
    <row r="38" spans="1:10" ht="51.75">
      <c r="A38" s="24"/>
      <c r="B38" s="24"/>
      <c r="C38" s="24"/>
      <c r="D38" s="15"/>
      <c r="E38" s="15"/>
      <c r="F38" s="15"/>
      <c r="G38" s="15"/>
      <c r="H38" s="18"/>
      <c r="I38" s="88" t="s">
        <v>122</v>
      </c>
      <c r="J38" s="175">
        <v>-1</v>
      </c>
    </row>
    <row r="39" spans="1:10" ht="32.25" customHeight="1">
      <c r="A39" s="24"/>
      <c r="B39" s="24"/>
      <c r="C39" s="24"/>
      <c r="D39" s="15"/>
      <c r="E39" s="15"/>
      <c r="F39" s="15"/>
      <c r="G39" s="15"/>
      <c r="H39" s="18"/>
      <c r="I39" s="88" t="s">
        <v>123</v>
      </c>
      <c r="J39" s="175">
        <v>-10</v>
      </c>
    </row>
    <row r="40" spans="1:10" ht="38.25" customHeight="1">
      <c r="A40" s="24"/>
      <c r="B40" s="24"/>
      <c r="C40" s="24"/>
      <c r="D40" s="152" t="str">
        <f>+'h1'!C18</f>
        <v>1049-21026</v>
      </c>
      <c r="E40" s="239" t="str">
        <f>+'h3'!D57</f>
        <v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v>
      </c>
      <c r="F40" s="239"/>
      <c r="G40" s="239"/>
      <c r="H40" s="239"/>
      <c r="I40" s="239"/>
      <c r="J40" s="155">
        <f>+'h3'!E57</f>
        <v>22000</v>
      </c>
    </row>
    <row r="41" spans="1:10" ht="25.5" customHeight="1">
      <c r="A41" s="24"/>
      <c r="B41" s="24"/>
      <c r="C41" s="24"/>
      <c r="D41" s="15"/>
      <c r="E41" s="15"/>
      <c r="F41" s="240" t="s">
        <v>161</v>
      </c>
      <c r="G41" s="240"/>
      <c r="H41" s="240"/>
      <c r="I41" s="240"/>
      <c r="J41" s="240"/>
    </row>
    <row r="42" spans="1:10" ht="18.75" customHeight="1">
      <c r="A42" s="24"/>
      <c r="B42" s="24"/>
      <c r="C42" s="24"/>
      <c r="D42" s="15"/>
      <c r="E42" s="15"/>
      <c r="F42" s="15"/>
      <c r="G42" s="219" t="s">
        <v>91</v>
      </c>
      <c r="H42" s="219"/>
      <c r="I42" s="219"/>
      <c r="J42" s="219"/>
    </row>
    <row r="43" spans="1:10" ht="19.5" customHeight="1">
      <c r="A43" s="24"/>
      <c r="B43" s="24"/>
      <c r="C43" s="24"/>
      <c r="D43" s="15"/>
      <c r="E43" s="15"/>
      <c r="F43" s="15"/>
      <c r="G43" s="15"/>
      <c r="H43" s="219" t="s">
        <v>90</v>
      </c>
      <c r="I43" s="219"/>
      <c r="J43" s="219"/>
    </row>
    <row r="44" spans="1:10">
      <c r="A44" s="24"/>
      <c r="B44" s="24"/>
      <c r="C44" s="24"/>
      <c r="D44" s="24"/>
      <c r="E44" s="24"/>
      <c r="F44" s="24"/>
      <c r="G44" s="24"/>
      <c r="H44" s="24"/>
      <c r="I44" s="15" t="s">
        <v>92</v>
      </c>
      <c r="J44" s="156">
        <v>2</v>
      </c>
    </row>
    <row r="45" spans="1:10">
      <c r="A45" s="24"/>
      <c r="B45" s="24"/>
      <c r="C45" s="24"/>
      <c r="D45" s="24"/>
      <c r="E45" s="24"/>
      <c r="F45" s="24"/>
      <c r="G45" s="24"/>
      <c r="H45" s="24"/>
      <c r="I45" s="15" t="s">
        <v>107</v>
      </c>
      <c r="J45" s="156">
        <v>1</v>
      </c>
    </row>
    <row r="46" spans="1:10">
      <c r="A46" s="24"/>
      <c r="B46" s="24"/>
      <c r="C46" s="24"/>
      <c r="D46" s="24"/>
      <c r="E46" s="24"/>
      <c r="F46" s="24"/>
      <c r="G46" s="24"/>
      <c r="H46" s="24"/>
      <c r="I46" s="15" t="s">
        <v>106</v>
      </c>
      <c r="J46" s="156">
        <v>1</v>
      </c>
    </row>
    <row r="47" spans="1:10" ht="47.25" customHeight="1">
      <c r="A47" s="24"/>
      <c r="B47" s="24"/>
      <c r="C47" s="24"/>
      <c r="D47" s="152" t="str">
        <f>+'h1'!C19</f>
        <v>1049-21028</v>
      </c>
      <c r="E47" s="239" t="str">
        <f>+'h3'!D66</f>
        <v xml:space="preserve"> Ֆրանսիայի աջակցությամբ իրականացվող Սիսիան-Քաջարան ճանապարհահատվածի Բարգուշատի թունելի կառուցում</v>
      </c>
      <c r="F47" s="239"/>
      <c r="G47" s="239"/>
      <c r="H47" s="239"/>
      <c r="I47" s="239"/>
      <c r="J47" s="155">
        <f>+'h3'!E66</f>
        <v>8700</v>
      </c>
    </row>
    <row r="48" spans="1:10" ht="16.5" customHeight="1">
      <c r="A48" s="24"/>
      <c r="B48" s="24"/>
      <c r="C48" s="24"/>
      <c r="D48" s="15"/>
      <c r="E48" s="15"/>
      <c r="F48" s="240" t="s">
        <v>160</v>
      </c>
      <c r="G48" s="240"/>
      <c r="H48" s="240"/>
      <c r="I48" s="240"/>
      <c r="J48" s="240"/>
    </row>
    <row r="49" spans="1:10" ht="18.75" customHeight="1">
      <c r="A49" s="24"/>
      <c r="B49" s="24"/>
      <c r="C49" s="24"/>
      <c r="D49" s="15"/>
      <c r="E49" s="15"/>
      <c r="F49" s="15"/>
      <c r="G49" s="219" t="s">
        <v>91</v>
      </c>
      <c r="H49" s="219"/>
      <c r="I49" s="219"/>
      <c r="J49" s="219"/>
    </row>
    <row r="50" spans="1:10" ht="25.5" customHeight="1">
      <c r="A50" s="24"/>
      <c r="B50" s="24"/>
      <c r="C50" s="24"/>
      <c r="D50" s="15"/>
      <c r="E50" s="15"/>
      <c r="F50" s="15"/>
      <c r="G50" s="15"/>
      <c r="H50" s="219" t="s">
        <v>90</v>
      </c>
      <c r="I50" s="219"/>
      <c r="J50" s="219"/>
    </row>
    <row r="51" spans="1:10">
      <c r="A51" s="24"/>
      <c r="B51" s="24"/>
      <c r="C51" s="24"/>
      <c r="D51" s="24"/>
      <c r="E51" s="24"/>
      <c r="F51" s="24"/>
      <c r="G51" s="24"/>
      <c r="H51" s="24"/>
      <c r="I51" s="15" t="s">
        <v>92</v>
      </c>
      <c r="J51" s="156">
        <v>1</v>
      </c>
    </row>
    <row r="52" spans="1:10" ht="34.5">
      <c r="A52" s="24"/>
      <c r="B52" s="24"/>
      <c r="C52" s="24"/>
      <c r="D52" s="24"/>
      <c r="E52" s="24"/>
      <c r="F52" s="24"/>
      <c r="G52" s="24"/>
      <c r="H52" s="24"/>
      <c r="I52" s="15" t="s">
        <v>159</v>
      </c>
      <c r="J52" s="156">
        <v>1</v>
      </c>
    </row>
    <row r="53" spans="1:10">
      <c r="A53" s="244" t="s">
        <v>148</v>
      </c>
      <c r="B53" s="244"/>
      <c r="C53" s="244"/>
      <c r="D53" s="244"/>
      <c r="E53" s="244"/>
      <c r="F53" s="244"/>
      <c r="G53" s="244"/>
      <c r="H53" s="244"/>
      <c r="I53" s="244"/>
      <c r="J53" s="161">
        <f>+J54</f>
        <v>0</v>
      </c>
    </row>
    <row r="54" spans="1:10">
      <c r="A54" s="15"/>
      <c r="B54" s="18" t="s">
        <v>149</v>
      </c>
      <c r="C54" s="219" t="s">
        <v>150</v>
      </c>
      <c r="D54" s="219"/>
      <c r="E54" s="219"/>
      <c r="F54" s="219"/>
      <c r="G54" s="219"/>
      <c r="H54" s="219"/>
      <c r="I54" s="219"/>
      <c r="J54" s="161">
        <f>+J55+J59</f>
        <v>0</v>
      </c>
    </row>
    <row r="55" spans="1:10">
      <c r="A55" s="15"/>
      <c r="B55" s="15"/>
      <c r="C55" s="15"/>
      <c r="D55" s="18" t="s">
        <v>151</v>
      </c>
      <c r="E55" s="219" t="s">
        <v>139</v>
      </c>
      <c r="F55" s="219"/>
      <c r="G55" s="219"/>
      <c r="H55" s="219"/>
      <c r="I55" s="219"/>
      <c r="J55" s="161">
        <f>'h1'!G22</f>
        <v>-30700</v>
      </c>
    </row>
    <row r="56" spans="1:10" ht="41.25" customHeight="1">
      <c r="A56" s="15"/>
      <c r="B56" s="15"/>
      <c r="C56" s="15"/>
      <c r="D56" s="15"/>
      <c r="E56" s="15"/>
      <c r="F56" s="241" t="s">
        <v>152</v>
      </c>
      <c r="G56" s="242"/>
      <c r="H56" s="242"/>
      <c r="I56" s="242"/>
      <c r="J56" s="243"/>
    </row>
    <row r="57" spans="1:10">
      <c r="A57" s="15"/>
      <c r="B57" s="15"/>
      <c r="C57" s="15"/>
      <c r="D57" s="15"/>
      <c r="E57" s="15"/>
      <c r="F57" s="15"/>
      <c r="G57" s="241" t="s">
        <v>153</v>
      </c>
      <c r="H57" s="242"/>
      <c r="I57" s="242"/>
      <c r="J57" s="243"/>
    </row>
    <row r="58" spans="1:10">
      <c r="A58" s="15"/>
      <c r="B58" s="15"/>
      <c r="C58" s="15"/>
      <c r="D58" s="15"/>
      <c r="E58" s="15"/>
      <c r="F58" s="15"/>
      <c r="G58" s="15"/>
      <c r="H58" s="241" t="s">
        <v>154</v>
      </c>
      <c r="I58" s="242"/>
      <c r="J58" s="243"/>
    </row>
    <row r="59" spans="1:10">
      <c r="A59" s="23"/>
      <c r="B59" s="23"/>
      <c r="C59" s="23"/>
      <c r="D59" s="18" t="s">
        <v>151</v>
      </c>
      <c r="E59" s="219" t="s">
        <v>139</v>
      </c>
      <c r="F59" s="219"/>
      <c r="G59" s="219"/>
      <c r="H59" s="219"/>
      <c r="I59" s="219"/>
      <c r="J59" s="161">
        <f>'h1'!G23</f>
        <v>30700</v>
      </c>
    </row>
    <row r="60" spans="1:10" ht="42" customHeight="1">
      <c r="A60" s="23"/>
      <c r="B60" s="23"/>
      <c r="C60" s="23"/>
      <c r="D60" s="15"/>
      <c r="E60" s="15"/>
      <c r="F60" s="241" t="s">
        <v>152</v>
      </c>
      <c r="G60" s="242"/>
      <c r="H60" s="242"/>
      <c r="I60" s="242"/>
      <c r="J60" s="243"/>
    </row>
    <row r="61" spans="1:10">
      <c r="A61" s="23"/>
      <c r="B61" s="23"/>
      <c r="C61" s="23"/>
      <c r="D61" s="15"/>
      <c r="E61" s="15"/>
      <c r="F61" s="15"/>
      <c r="G61" s="219" t="s">
        <v>153</v>
      </c>
      <c r="H61" s="219"/>
      <c r="I61" s="219"/>
      <c r="J61" s="162"/>
    </row>
    <row r="62" spans="1:10">
      <c r="A62" s="23"/>
      <c r="B62" s="23"/>
      <c r="C62" s="23"/>
      <c r="D62" s="15"/>
      <c r="E62" s="15"/>
      <c r="F62" s="15"/>
      <c r="G62" s="15"/>
      <c r="H62" s="219" t="s">
        <v>154</v>
      </c>
      <c r="I62" s="219"/>
      <c r="J62" s="162"/>
    </row>
    <row r="63" spans="1:10">
      <c r="A63" s="7"/>
      <c r="B63" s="7"/>
      <c r="C63" s="7"/>
      <c r="D63" s="107"/>
      <c r="E63" s="107"/>
      <c r="F63" s="107"/>
      <c r="G63" s="107"/>
      <c r="H63" s="107"/>
      <c r="I63" s="107"/>
      <c r="J63" s="163"/>
    </row>
    <row r="66" spans="3:5">
      <c r="C66" s="25" t="s">
        <v>54</v>
      </c>
      <c r="D66" s="11"/>
      <c r="E66" s="16"/>
    </row>
    <row r="67" spans="3:5">
      <c r="C67" s="25" t="s">
        <v>55</v>
      </c>
      <c r="D67" s="11"/>
      <c r="E67" s="16"/>
    </row>
    <row r="68" spans="3:5">
      <c r="C68" s="3"/>
      <c r="D68" s="12" t="s">
        <v>56</v>
      </c>
      <c r="E68" s="16"/>
    </row>
    <row r="69" spans="3:5">
      <c r="E69" s="14"/>
    </row>
  </sheetData>
  <mergeCells count="41">
    <mergeCell ref="C12:I12"/>
    <mergeCell ref="H28:J28"/>
    <mergeCell ref="F20:J20"/>
    <mergeCell ref="G21:J21"/>
    <mergeCell ref="H22:J22"/>
    <mergeCell ref="E25:I25"/>
    <mergeCell ref="F26:J26"/>
    <mergeCell ref="G27:J27"/>
    <mergeCell ref="E19:I19"/>
    <mergeCell ref="E13:I13"/>
    <mergeCell ref="F14:J14"/>
    <mergeCell ref="G15:J15"/>
    <mergeCell ref="H16:J16"/>
    <mergeCell ref="A5:J5"/>
    <mergeCell ref="A8:A9"/>
    <mergeCell ref="B8:C8"/>
    <mergeCell ref="D8:G8"/>
    <mergeCell ref="H8:H9"/>
    <mergeCell ref="I8:I9"/>
    <mergeCell ref="G42:J42"/>
    <mergeCell ref="H43:J43"/>
    <mergeCell ref="E31:I31"/>
    <mergeCell ref="F32:J32"/>
    <mergeCell ref="G33:J33"/>
    <mergeCell ref="H34:J34"/>
    <mergeCell ref="E40:I40"/>
    <mergeCell ref="F41:J41"/>
    <mergeCell ref="E59:I59"/>
    <mergeCell ref="G61:I61"/>
    <mergeCell ref="H62:I62"/>
    <mergeCell ref="A53:I53"/>
    <mergeCell ref="C54:I54"/>
    <mergeCell ref="E55:I55"/>
    <mergeCell ref="F56:J56"/>
    <mergeCell ref="G57:J57"/>
    <mergeCell ref="F60:J60"/>
    <mergeCell ref="E47:I47"/>
    <mergeCell ref="F48:J48"/>
    <mergeCell ref="G49:J49"/>
    <mergeCell ref="H50:J50"/>
    <mergeCell ref="H58:J58"/>
  </mergeCells>
  <pageMargins left="0.54" right="0.24" top="0.51" bottom="0.46" header="0.3" footer="0.3"/>
  <pageSetup scale="60" orientation="landscape" verticalDpi="0" r:id="rId1"/>
  <rowBreaks count="1" manualBreakCount="1">
    <brk id="30" max="9" man="1"/>
  </rowBreaks>
  <colBreaks count="1" manualBreakCount="1">
    <brk id="11" max="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7"/>
  <sheetViews>
    <sheetView view="pageBreakPreview" topLeftCell="A37" zoomScaleNormal="100" zoomScaleSheetLayoutView="100" workbookViewId="0">
      <selection activeCell="C53" sqref="C53:I53"/>
    </sheetView>
  </sheetViews>
  <sheetFormatPr defaultRowHeight="17.25"/>
  <cols>
    <col min="1" max="1" width="8.140625" style="4" customWidth="1"/>
    <col min="2" max="2" width="10.5703125" style="4" customWidth="1"/>
    <col min="3" max="3" width="13.140625" style="4" customWidth="1"/>
    <col min="4" max="4" width="15.42578125" style="4" customWidth="1"/>
    <col min="5" max="5" width="13.7109375" style="4" customWidth="1"/>
    <col min="6" max="6" width="21.140625" style="4" customWidth="1"/>
    <col min="7" max="7" width="10.7109375" style="4" customWidth="1"/>
    <col min="8" max="8" width="21" style="4" customWidth="1"/>
    <col min="9" max="9" width="67.140625" style="4" customWidth="1"/>
    <col min="10" max="10" width="30.42578125" style="4" customWidth="1"/>
    <col min="11" max="11" width="9.140625" style="4"/>
    <col min="12" max="12" width="10.7109375" style="4" bestFit="1" customWidth="1"/>
    <col min="13" max="16384" width="9.140625" style="4"/>
  </cols>
  <sheetData>
    <row r="1" spans="1:82">
      <c r="J1" s="2" t="s">
        <v>156</v>
      </c>
    </row>
    <row r="2" spans="1:82">
      <c r="J2" s="2" t="s">
        <v>42</v>
      </c>
    </row>
    <row r="3" spans="1:82">
      <c r="C3" s="22"/>
      <c r="G3" s="26"/>
      <c r="H3" s="26"/>
      <c r="I3" s="26"/>
      <c r="J3" s="124" t="s">
        <v>11</v>
      </c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5" spans="1:82" ht="34.5" customHeight="1">
      <c r="A5" s="218" t="s">
        <v>68</v>
      </c>
      <c r="B5" s="218"/>
      <c r="C5" s="218"/>
      <c r="D5" s="218"/>
      <c r="E5" s="218"/>
      <c r="F5" s="218"/>
      <c r="G5" s="218"/>
      <c r="H5" s="218"/>
      <c r="I5" s="218"/>
      <c r="J5" s="218"/>
    </row>
    <row r="6" spans="1:82" ht="33.75" customHeight="1">
      <c r="A6" s="8"/>
      <c r="B6" s="8"/>
      <c r="C6" s="8"/>
      <c r="D6" s="8"/>
      <c r="E6" s="8"/>
      <c r="F6" s="8"/>
      <c r="G6" s="8"/>
      <c r="H6" s="8"/>
      <c r="I6" s="8"/>
      <c r="J6" s="2" t="s">
        <v>41</v>
      </c>
    </row>
    <row r="7" spans="1:82" s="7" customFormat="1" ht="123.75" customHeight="1">
      <c r="A7" s="222" t="s">
        <v>57</v>
      </c>
      <c r="B7" s="222" t="s">
        <v>44</v>
      </c>
      <c r="C7" s="222"/>
      <c r="D7" s="222" t="s">
        <v>45</v>
      </c>
      <c r="E7" s="222"/>
      <c r="F7" s="222"/>
      <c r="G7" s="222"/>
      <c r="H7" s="222" t="s">
        <v>46</v>
      </c>
      <c r="I7" s="222" t="s">
        <v>47</v>
      </c>
      <c r="J7" s="19" t="s">
        <v>48</v>
      </c>
    </row>
    <row r="8" spans="1:82" s="7" customFormat="1" ht="27" customHeight="1">
      <c r="A8" s="222"/>
      <c r="B8" s="19" t="s">
        <v>49</v>
      </c>
      <c r="C8" s="19" t="s">
        <v>50</v>
      </c>
      <c r="D8" s="19" t="s">
        <v>51</v>
      </c>
      <c r="E8" s="19" t="s">
        <v>50</v>
      </c>
      <c r="F8" s="19" t="s">
        <v>52</v>
      </c>
      <c r="G8" s="19" t="s">
        <v>53</v>
      </c>
      <c r="H8" s="222"/>
      <c r="I8" s="222"/>
      <c r="J8" s="19" t="s">
        <v>34</v>
      </c>
    </row>
    <row r="9" spans="1:82" s="7" customFormat="1" ht="23.25" customHeight="1">
      <c r="A9" s="23" t="s">
        <v>39</v>
      </c>
      <c r="B9" s="23"/>
      <c r="C9" s="23"/>
      <c r="D9" s="23"/>
      <c r="E9" s="23"/>
      <c r="F9" s="23"/>
      <c r="G9" s="23"/>
      <c r="H9" s="23"/>
      <c r="I9" s="23"/>
      <c r="J9" s="150">
        <f>J10+J52</f>
        <v>0</v>
      </c>
    </row>
    <row r="10" spans="1:82" s="7" customFormat="1" ht="23.25" customHeight="1">
      <c r="A10" s="247" t="s">
        <v>35</v>
      </c>
      <c r="B10" s="248"/>
      <c r="C10" s="248"/>
      <c r="D10" s="248"/>
      <c r="E10" s="248"/>
      <c r="F10" s="248"/>
      <c r="G10" s="248"/>
      <c r="H10" s="248"/>
      <c r="I10" s="249"/>
      <c r="J10" s="150">
        <f t="shared" ref="J10" si="0">+J11</f>
        <v>0</v>
      </c>
    </row>
    <row r="11" spans="1:82" s="7" customFormat="1" ht="23.25" customHeight="1">
      <c r="A11" s="151"/>
      <c r="B11" s="18">
        <v>1049</v>
      </c>
      <c r="C11" s="219" t="s">
        <v>84</v>
      </c>
      <c r="D11" s="219"/>
      <c r="E11" s="219"/>
      <c r="F11" s="219"/>
      <c r="G11" s="219"/>
      <c r="H11" s="219"/>
      <c r="I11" s="219"/>
      <c r="J11" s="153">
        <v>0</v>
      </c>
      <c r="L11" s="114"/>
      <c r="M11" s="114"/>
      <c r="N11" s="114"/>
    </row>
    <row r="12" spans="1:82" ht="49.5" customHeight="1">
      <c r="A12" s="24"/>
      <c r="B12" s="24"/>
      <c r="C12" s="24"/>
      <c r="D12" s="18" t="s">
        <v>97</v>
      </c>
      <c r="E12" s="219" t="s">
        <v>93</v>
      </c>
      <c r="F12" s="219"/>
      <c r="G12" s="219"/>
      <c r="H12" s="219"/>
      <c r="I12" s="219"/>
      <c r="J12" s="153">
        <f>+հ4!J13</f>
        <v>-279385.2</v>
      </c>
      <c r="L12" s="114"/>
      <c r="M12" s="114"/>
      <c r="N12" s="114"/>
    </row>
    <row r="13" spans="1:82">
      <c r="A13" s="24"/>
      <c r="B13" s="24"/>
      <c r="C13" s="24"/>
      <c r="D13" s="15"/>
      <c r="E13" s="15"/>
      <c r="F13" s="219" t="s">
        <v>86</v>
      </c>
      <c r="G13" s="219"/>
      <c r="H13" s="219"/>
      <c r="I13" s="219"/>
      <c r="J13" s="219"/>
      <c r="L13" s="114"/>
      <c r="M13" s="114"/>
      <c r="N13" s="114"/>
    </row>
    <row r="14" spans="1:82" ht="19.5" customHeight="1">
      <c r="A14" s="24"/>
      <c r="B14" s="24"/>
      <c r="C14" s="24"/>
      <c r="D14" s="15"/>
      <c r="E14" s="15"/>
      <c r="F14" s="15"/>
      <c r="G14" s="219" t="s">
        <v>87</v>
      </c>
      <c r="H14" s="219"/>
      <c r="I14" s="219"/>
      <c r="J14" s="219"/>
      <c r="L14" s="114"/>
      <c r="M14" s="114"/>
      <c r="N14" s="114"/>
    </row>
    <row r="15" spans="1:82" ht="24.75" customHeight="1">
      <c r="A15" s="24"/>
      <c r="B15" s="24"/>
      <c r="C15" s="24"/>
      <c r="D15" s="15"/>
      <c r="E15" s="15"/>
      <c r="F15" s="15"/>
      <c r="G15" s="15"/>
      <c r="H15" s="219" t="s">
        <v>85</v>
      </c>
      <c r="I15" s="219"/>
      <c r="J15" s="219"/>
      <c r="L15" s="114"/>
      <c r="M15" s="114"/>
      <c r="N15" s="114"/>
    </row>
    <row r="16" spans="1:82" ht="24.75" customHeight="1">
      <c r="A16" s="24"/>
      <c r="B16" s="24"/>
      <c r="C16" s="24"/>
      <c r="D16" s="15"/>
      <c r="E16" s="15"/>
      <c r="F16" s="15"/>
      <c r="G16" s="15"/>
      <c r="H16" s="18"/>
      <c r="I16" s="15" t="str">
        <f>+հ4!I17</f>
        <v>Հողերի օտարում, շահառուների քանակ</v>
      </c>
      <c r="J16" s="165">
        <f>+հ4!J17</f>
        <v>-200</v>
      </c>
      <c r="L16" s="114"/>
      <c r="M16" s="114"/>
      <c r="N16" s="114"/>
    </row>
    <row r="17" spans="1:14" ht="51.75">
      <c r="A17" s="24"/>
      <c r="B17" s="24"/>
      <c r="C17" s="24"/>
      <c r="D17" s="15"/>
      <c r="E17" s="15"/>
      <c r="F17" s="15"/>
      <c r="G17" s="15"/>
      <c r="H17" s="18"/>
      <c r="I17" s="15" t="str">
        <f>+հ4!I18</f>
        <v>Միջոցառման շրջանակներում իրականացվող ծախսերի կատարման տոկոս (ծրագրի սկզբից ներառյալ հաշվետու տարին)</v>
      </c>
      <c r="J17" s="164">
        <f>+հ4!J18</f>
        <v>-2.9</v>
      </c>
      <c r="L17" s="114"/>
      <c r="M17" s="114"/>
      <c r="N17" s="114"/>
    </row>
    <row r="18" spans="1:14" ht="57" customHeight="1">
      <c r="A18" s="24"/>
      <c r="B18" s="24"/>
      <c r="C18" s="24"/>
      <c r="D18" s="18" t="str">
        <f>+հ4!D19</f>
        <v>1049- 21004</v>
      </c>
      <c r="E18" s="219" t="str">
        <f>+հ4!E19</f>
        <v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v>
      </c>
      <c r="F18" s="219"/>
      <c r="G18" s="219"/>
      <c r="H18" s="219"/>
      <c r="I18" s="219"/>
      <c r="J18" s="155">
        <f>+հ4!J19</f>
        <v>-443959.1</v>
      </c>
      <c r="L18" s="114"/>
      <c r="M18" s="114"/>
      <c r="N18" s="114"/>
    </row>
    <row r="19" spans="1:14">
      <c r="A19" s="24"/>
      <c r="B19" s="24"/>
      <c r="C19" s="24"/>
      <c r="D19" s="15"/>
      <c r="E19" s="15"/>
      <c r="F19" s="219" t="s">
        <v>88</v>
      </c>
      <c r="G19" s="219"/>
      <c r="H19" s="219"/>
      <c r="I19" s="219"/>
      <c r="J19" s="219"/>
      <c r="L19" s="114"/>
      <c r="M19" s="114"/>
      <c r="N19" s="114"/>
    </row>
    <row r="20" spans="1:14" ht="18.75" customHeight="1">
      <c r="A20" s="24"/>
      <c r="B20" s="24"/>
      <c r="C20" s="24"/>
      <c r="D20" s="15"/>
      <c r="E20" s="15"/>
      <c r="F20" s="15"/>
      <c r="G20" s="219" t="s">
        <v>91</v>
      </c>
      <c r="H20" s="219"/>
      <c r="I20" s="219"/>
      <c r="J20" s="219"/>
      <c r="L20" s="114"/>
      <c r="M20" s="114"/>
      <c r="N20" s="114"/>
    </row>
    <row r="21" spans="1:14" ht="33.75" customHeight="1">
      <c r="A21" s="24"/>
      <c r="B21" s="24"/>
      <c r="C21" s="24"/>
      <c r="D21" s="15"/>
      <c r="E21" s="15"/>
      <c r="F21" s="15"/>
      <c r="G21" s="15"/>
      <c r="H21" s="219" t="s">
        <v>90</v>
      </c>
      <c r="I21" s="219"/>
      <c r="J21" s="219"/>
      <c r="L21" s="114"/>
      <c r="M21" s="114"/>
      <c r="N21" s="114"/>
    </row>
    <row r="22" spans="1:14" ht="19.5" customHeight="1">
      <c r="A22" s="24"/>
      <c r="B22" s="24"/>
      <c r="C22" s="24"/>
      <c r="D22" s="15"/>
      <c r="E22" s="15"/>
      <c r="F22" s="15"/>
      <c r="G22" s="15"/>
      <c r="H22" s="18"/>
      <c r="I22" s="15" t="s">
        <v>92</v>
      </c>
      <c r="J22" s="165">
        <v>-1</v>
      </c>
    </row>
    <row r="23" spans="1:14">
      <c r="A23" s="24"/>
      <c r="B23" s="24"/>
      <c r="C23" s="24"/>
      <c r="D23" s="15"/>
      <c r="E23" s="15"/>
      <c r="F23" s="15"/>
      <c r="G23" s="15"/>
      <c r="H23" s="18"/>
      <c r="I23" s="15" t="s">
        <v>116</v>
      </c>
      <c r="J23" s="165">
        <v>-1</v>
      </c>
    </row>
    <row r="24" spans="1:14" ht="31.5" customHeight="1">
      <c r="A24" s="24"/>
      <c r="B24" s="24"/>
      <c r="C24" s="24"/>
      <c r="D24" s="18" t="str">
        <f>+հ4!D25</f>
        <v>1049 - 21012</v>
      </c>
      <c r="E24" s="219" t="str">
        <f>+հ4!E25</f>
        <v xml:space="preserve"> Եվրասիական զարգացման բանկի աջակցությամբ իրականացվող Հյուսիս-հարավ միջանցքի զարգացման ծրագիր</v>
      </c>
      <c r="F24" s="219"/>
      <c r="G24" s="219"/>
      <c r="H24" s="219"/>
      <c r="I24" s="219"/>
      <c r="J24" s="155">
        <f>+'h2'!H39</f>
        <v>8400000</v>
      </c>
    </row>
    <row r="25" spans="1:14" ht="21" customHeight="1">
      <c r="A25" s="24"/>
      <c r="B25" s="24"/>
      <c r="C25" s="24"/>
      <c r="D25" s="15"/>
      <c r="E25" s="15"/>
      <c r="F25" s="219" t="s">
        <v>88</v>
      </c>
      <c r="G25" s="219"/>
      <c r="H25" s="219"/>
      <c r="I25" s="219"/>
      <c r="J25" s="219"/>
    </row>
    <row r="26" spans="1:14" ht="18.75" customHeight="1">
      <c r="A26" s="24"/>
      <c r="B26" s="24"/>
      <c r="C26" s="24"/>
      <c r="D26" s="15"/>
      <c r="E26" s="15"/>
      <c r="F26" s="15"/>
      <c r="G26" s="219" t="str">
        <f>+հ4!G27</f>
        <v xml:space="preserve"> Հանրության կողմից անմիջականորեն օգտագործվող ակտիվների հետ կապված միջոցառումներ</v>
      </c>
      <c r="H26" s="219"/>
      <c r="I26" s="219"/>
      <c r="J26" s="219"/>
    </row>
    <row r="27" spans="1:14" ht="19.5" customHeight="1">
      <c r="A27" s="24"/>
      <c r="B27" s="24"/>
      <c r="C27" s="24"/>
      <c r="D27" s="15"/>
      <c r="E27" s="15"/>
      <c r="F27" s="15"/>
      <c r="G27" s="15"/>
      <c r="H27" s="219" t="str">
        <f>+հ4!H28</f>
        <v xml:space="preserve"> Միջոցառումն իրականացնողի անվանումը` Մասնագիտացված միավոր  </v>
      </c>
      <c r="I27" s="219"/>
      <c r="J27" s="219"/>
    </row>
    <row r="28" spans="1:14" ht="19.5" customHeight="1">
      <c r="A28" s="24"/>
      <c r="B28" s="24"/>
      <c r="C28" s="24"/>
      <c r="D28" s="15"/>
      <c r="E28" s="15"/>
      <c r="F28" s="15"/>
      <c r="G28" s="15"/>
      <c r="H28" s="18"/>
      <c r="I28" s="15" t="str">
        <f>+հ4!I29</f>
        <v>Վարչական սարքավորումներ, քանակ</v>
      </c>
      <c r="J28" s="165">
        <f>+հ4!J29</f>
        <v>-10</v>
      </c>
    </row>
    <row r="29" spans="1:14" ht="19.5" customHeight="1">
      <c r="A29" s="24"/>
      <c r="B29" s="24"/>
      <c r="C29" s="24"/>
      <c r="D29" s="15"/>
      <c r="E29" s="15"/>
      <c r="F29" s="15"/>
      <c r="G29" s="15"/>
      <c r="H29" s="18"/>
      <c r="I29" s="15" t="str">
        <f>+հ4!I30</f>
        <v>Ոչ նյութական հիմնական միջոցներ, քանակ</v>
      </c>
      <c r="J29" s="165">
        <f>+հ4!J30</f>
        <v>-5</v>
      </c>
    </row>
    <row r="30" spans="1:14" ht="30" customHeight="1">
      <c r="A30" s="24"/>
      <c r="B30" s="24"/>
      <c r="C30" s="24"/>
      <c r="D30" s="18" t="s">
        <v>108</v>
      </c>
      <c r="E30" s="219" t="str">
        <f>+հ4!E31</f>
        <v xml:space="preserve"> Հյուսիս-հարավ ճանապարհային միջանցքի զարգացման ծրագրի Քաջարանի թունելի և մոտեցումների կառուցում</v>
      </c>
      <c r="F30" s="219"/>
      <c r="G30" s="219"/>
      <c r="H30" s="219"/>
      <c r="I30" s="219"/>
      <c r="J30" s="155">
        <f>+'h2'!H48</f>
        <v>-7707355.6999999993</v>
      </c>
      <c r="L30" s="114"/>
      <c r="M30" s="114"/>
      <c r="N30" s="114"/>
    </row>
    <row r="31" spans="1:14">
      <c r="A31" s="24"/>
      <c r="B31" s="24"/>
      <c r="C31" s="24"/>
      <c r="D31" s="15"/>
      <c r="E31" s="15"/>
      <c r="F31" s="240" t="s">
        <v>114</v>
      </c>
      <c r="G31" s="240"/>
      <c r="H31" s="240"/>
      <c r="I31" s="240"/>
      <c r="J31" s="240"/>
      <c r="L31" s="114"/>
      <c r="M31" s="114"/>
      <c r="N31" s="114"/>
    </row>
    <row r="32" spans="1:14" ht="18.75" customHeight="1">
      <c r="A32" s="24"/>
      <c r="B32" s="24"/>
      <c r="C32" s="24"/>
      <c r="D32" s="15"/>
      <c r="E32" s="15"/>
      <c r="F32" s="15"/>
      <c r="G32" s="219" t="str">
        <f>+հ4!G33</f>
        <v xml:space="preserve"> Հանրության կողմից անմիջականորեն օգտագործվող ակտիվների հետ կապված միջոցառումներ </v>
      </c>
      <c r="H32" s="219"/>
      <c r="I32" s="219"/>
      <c r="J32" s="219"/>
      <c r="L32" s="114"/>
      <c r="M32" s="114"/>
      <c r="N32" s="114"/>
    </row>
    <row r="33" spans="1:14" ht="19.5" customHeight="1">
      <c r="A33" s="24"/>
      <c r="B33" s="24"/>
      <c r="C33" s="24"/>
      <c r="D33" s="15"/>
      <c r="E33" s="15"/>
      <c r="F33" s="15"/>
      <c r="G33" s="15"/>
      <c r="H33" s="219" t="str">
        <f>+հ4!H34</f>
        <v xml:space="preserve"> Միջոցառումն իրականացնողի անվանումը` Մասնագիտացված միավոր </v>
      </c>
      <c r="I33" s="219"/>
      <c r="J33" s="219"/>
      <c r="L33" s="114"/>
      <c r="M33" s="114"/>
      <c r="N33" s="114"/>
    </row>
    <row r="34" spans="1:14" ht="18.75" customHeight="1">
      <c r="A34" s="24"/>
      <c r="B34" s="24"/>
      <c r="C34" s="24"/>
      <c r="D34" s="15"/>
      <c r="E34" s="15"/>
      <c r="F34" s="15"/>
      <c r="G34" s="15"/>
      <c r="H34" s="18"/>
      <c r="I34" s="24" t="s">
        <v>119</v>
      </c>
      <c r="J34" s="165">
        <v>-3</v>
      </c>
      <c r="L34" s="114"/>
      <c r="M34" s="114"/>
      <c r="N34" s="114"/>
    </row>
    <row r="35" spans="1:14" ht="18.75" customHeight="1">
      <c r="A35" s="24"/>
      <c r="B35" s="24"/>
      <c r="C35" s="24"/>
      <c r="D35" s="15"/>
      <c r="E35" s="15"/>
      <c r="F35" s="15"/>
      <c r="G35" s="15"/>
      <c r="H35" s="18"/>
      <c r="I35" s="24" t="s">
        <v>120</v>
      </c>
      <c r="J35" s="165">
        <v>-1</v>
      </c>
      <c r="L35" s="114"/>
      <c r="M35" s="114"/>
      <c r="N35" s="114"/>
    </row>
    <row r="36" spans="1:14" ht="18.75" customHeight="1">
      <c r="A36" s="24"/>
      <c r="B36" s="24"/>
      <c r="C36" s="24"/>
      <c r="D36" s="15"/>
      <c r="E36" s="15"/>
      <c r="F36" s="15"/>
      <c r="G36" s="15"/>
      <c r="H36" s="18"/>
      <c r="I36" s="24" t="s">
        <v>121</v>
      </c>
      <c r="J36" s="165">
        <v>-1</v>
      </c>
      <c r="L36" s="114"/>
      <c r="M36" s="114"/>
      <c r="N36" s="114"/>
    </row>
    <row r="37" spans="1:14" ht="18.75" customHeight="1">
      <c r="A37" s="24"/>
      <c r="B37" s="24"/>
      <c r="C37" s="24"/>
      <c r="D37" s="15"/>
      <c r="E37" s="15"/>
      <c r="F37" s="15"/>
      <c r="G37" s="15"/>
      <c r="H37" s="18"/>
      <c r="I37" s="24" t="s">
        <v>122</v>
      </c>
      <c r="J37" s="165">
        <v>-1</v>
      </c>
      <c r="L37" s="114"/>
      <c r="M37" s="114"/>
      <c r="N37" s="114"/>
    </row>
    <row r="38" spans="1:14" ht="23.25" customHeight="1">
      <c r="A38" s="24"/>
      <c r="B38" s="24"/>
      <c r="C38" s="24"/>
      <c r="D38" s="15"/>
      <c r="E38" s="15"/>
      <c r="F38" s="15"/>
      <c r="G38" s="15"/>
      <c r="H38" s="18"/>
      <c r="I38" s="24" t="s">
        <v>123</v>
      </c>
      <c r="J38" s="165">
        <v>-10</v>
      </c>
      <c r="L38" s="114"/>
      <c r="M38" s="114"/>
      <c r="N38" s="114"/>
    </row>
    <row r="39" spans="1:14" ht="38.25" customHeight="1">
      <c r="A39" s="24"/>
      <c r="B39" s="24"/>
      <c r="C39" s="24"/>
      <c r="D39" s="18" t="str">
        <f>+հ4!D40</f>
        <v>1049-21026</v>
      </c>
      <c r="E39" s="219" t="str">
        <f>+հ4!E40</f>
        <v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v>
      </c>
      <c r="F39" s="219"/>
      <c r="G39" s="219"/>
      <c r="H39" s="219"/>
      <c r="I39" s="219"/>
      <c r="J39" s="155">
        <f>+հ4!J40</f>
        <v>22000</v>
      </c>
      <c r="L39" s="114"/>
      <c r="M39" s="114"/>
      <c r="N39" s="114"/>
    </row>
    <row r="40" spans="1:14" s="215" customFormat="1" ht="28.5" customHeight="1">
      <c r="A40" s="214"/>
      <c r="B40" s="214"/>
      <c r="C40" s="214"/>
      <c r="D40" s="183"/>
      <c r="E40" s="183"/>
      <c r="F40" s="240" t="s">
        <v>161</v>
      </c>
      <c r="G40" s="240"/>
      <c r="H40" s="240"/>
      <c r="I40" s="240"/>
      <c r="J40" s="240"/>
      <c r="L40" s="216"/>
      <c r="M40" s="216"/>
      <c r="N40" s="216"/>
    </row>
    <row r="41" spans="1:14" ht="18.75" customHeight="1">
      <c r="A41" s="24"/>
      <c r="B41" s="24"/>
      <c r="C41" s="24"/>
      <c r="D41" s="15"/>
      <c r="E41" s="15"/>
      <c r="F41" s="15"/>
      <c r="G41" s="219" t="str">
        <f>+հ4!G42</f>
        <v xml:space="preserve"> Հանրության կողմից անմիջականորեն օգտագործվող ակտիվների հետ կապված միջոցառումներ</v>
      </c>
      <c r="H41" s="219"/>
      <c r="I41" s="219"/>
      <c r="J41" s="219"/>
      <c r="L41" s="114"/>
      <c r="M41" s="114"/>
      <c r="N41" s="114"/>
    </row>
    <row r="42" spans="1:14" ht="19.5" customHeight="1">
      <c r="A42" s="24"/>
      <c r="B42" s="24"/>
      <c r="C42" s="24"/>
      <c r="D42" s="15"/>
      <c r="E42" s="15"/>
      <c r="F42" s="15"/>
      <c r="G42" s="15"/>
      <c r="H42" s="219" t="str">
        <f>+հ4!H43</f>
        <v xml:space="preserve"> Միջոցառումն իրականացնողի անվանումը` Մասնագիտացված միավոր </v>
      </c>
      <c r="I42" s="219"/>
      <c r="J42" s="219"/>
      <c r="L42" s="114"/>
      <c r="M42" s="114"/>
      <c r="N42" s="114"/>
    </row>
    <row r="43" spans="1:14" ht="19.5" customHeight="1">
      <c r="A43" s="24"/>
      <c r="B43" s="24"/>
      <c r="C43" s="24"/>
      <c r="D43" s="15"/>
      <c r="E43" s="15"/>
      <c r="F43" s="15"/>
      <c r="G43" s="15"/>
      <c r="H43" s="18"/>
      <c r="I43" s="24" t="s">
        <v>92</v>
      </c>
      <c r="J43" s="156">
        <f>J44+J45+J52</f>
        <v>2</v>
      </c>
      <c r="L43" s="114"/>
      <c r="M43" s="114"/>
      <c r="N43" s="114"/>
    </row>
    <row r="44" spans="1:14" ht="19.5" customHeight="1">
      <c r="A44" s="24"/>
      <c r="B44" s="24"/>
      <c r="C44" s="24"/>
      <c r="D44" s="15"/>
      <c r="E44" s="15"/>
      <c r="F44" s="15"/>
      <c r="G44" s="15"/>
      <c r="H44" s="18"/>
      <c r="I44" s="24" t="s">
        <v>107</v>
      </c>
      <c r="J44" s="156">
        <v>1</v>
      </c>
      <c r="L44" s="114"/>
      <c r="M44" s="114"/>
      <c r="N44" s="114"/>
    </row>
    <row r="45" spans="1:14" ht="19.5" customHeight="1">
      <c r="A45" s="24"/>
      <c r="B45" s="24"/>
      <c r="C45" s="24"/>
      <c r="D45" s="15"/>
      <c r="E45" s="15"/>
      <c r="F45" s="15"/>
      <c r="G45" s="15"/>
      <c r="H45" s="18"/>
      <c r="I45" s="24" t="s">
        <v>106</v>
      </c>
      <c r="J45" s="156">
        <v>1</v>
      </c>
      <c r="L45" s="114"/>
      <c r="M45" s="114"/>
      <c r="N45" s="114"/>
    </row>
    <row r="46" spans="1:14" ht="38.25" customHeight="1">
      <c r="A46" s="24"/>
      <c r="B46" s="24"/>
      <c r="C46" s="24"/>
      <c r="D46" s="18" t="str">
        <f>+հ4!D47</f>
        <v>1049-21028</v>
      </c>
      <c r="E46" s="219" t="str">
        <f>+հ4!E47</f>
        <v xml:space="preserve"> Ֆրանսիայի աջակցությամբ իրականացվող Սիսիան-Քաջարան ճանապարհահատվածի Բարգուշատի թունելի կառուցում</v>
      </c>
      <c r="F46" s="219"/>
      <c r="G46" s="219"/>
      <c r="H46" s="219"/>
      <c r="I46" s="219"/>
      <c r="J46" s="155">
        <f>+հ4!J47</f>
        <v>8700</v>
      </c>
      <c r="L46" s="114"/>
      <c r="M46" s="114"/>
      <c r="N46" s="114"/>
    </row>
    <row r="47" spans="1:14" s="215" customFormat="1">
      <c r="A47" s="214"/>
      <c r="B47" s="214"/>
      <c r="C47" s="214"/>
      <c r="D47" s="183"/>
      <c r="E47" s="183"/>
      <c r="F47" s="240" t="s">
        <v>160</v>
      </c>
      <c r="G47" s="240"/>
      <c r="H47" s="240"/>
      <c r="I47" s="240"/>
      <c r="J47" s="240"/>
      <c r="L47" s="216"/>
      <c r="M47" s="216"/>
      <c r="N47" s="216"/>
    </row>
    <row r="48" spans="1:14" ht="18.75" customHeight="1">
      <c r="A48" s="24"/>
      <c r="B48" s="24"/>
      <c r="C48" s="24"/>
      <c r="D48" s="15"/>
      <c r="E48" s="15"/>
      <c r="F48" s="15"/>
      <c r="G48" s="219" t="str">
        <f>+հ4!G49</f>
        <v xml:space="preserve"> Հանրության կողմից անմիջականորեն օգտագործվող ակտիվների հետ կապված միջոցառումներ</v>
      </c>
      <c r="H48" s="219"/>
      <c r="I48" s="219"/>
      <c r="J48" s="219"/>
      <c r="L48" s="114"/>
      <c r="M48" s="114"/>
      <c r="N48" s="114"/>
    </row>
    <row r="49" spans="1:14" ht="19.5" customHeight="1">
      <c r="A49" s="24"/>
      <c r="B49" s="24"/>
      <c r="C49" s="24"/>
      <c r="D49" s="15"/>
      <c r="E49" s="15"/>
      <c r="F49" s="15"/>
      <c r="G49" s="15"/>
      <c r="H49" s="219" t="str">
        <f>+հ4!H50</f>
        <v xml:space="preserve"> Միջոցառումն իրականացնողի անվանումը` Մասնագիտացված միավոր </v>
      </c>
      <c r="I49" s="219"/>
      <c r="J49" s="219"/>
      <c r="L49" s="114"/>
      <c r="M49" s="114"/>
      <c r="N49" s="114"/>
    </row>
    <row r="50" spans="1:14" ht="19.5" customHeight="1">
      <c r="A50" s="24"/>
      <c r="B50" s="24"/>
      <c r="C50" s="24"/>
      <c r="D50" s="15"/>
      <c r="E50" s="15"/>
      <c r="F50" s="15"/>
      <c r="G50" s="15"/>
      <c r="H50" s="18"/>
      <c r="I50" s="24" t="str">
        <f>+հ4!I51</f>
        <v>Պայմանագրերի քանակը, հատ այդ թվում՛</v>
      </c>
      <c r="J50" s="156">
        <f>+հ4!J51</f>
        <v>1</v>
      </c>
      <c r="L50" s="114"/>
      <c r="M50" s="114"/>
      <c r="N50" s="114"/>
    </row>
    <row r="51" spans="1:14" ht="19.5" customHeight="1">
      <c r="A51" s="24"/>
      <c r="B51" s="24"/>
      <c r="C51" s="24"/>
      <c r="D51" s="15"/>
      <c r="E51" s="15"/>
      <c r="F51" s="15"/>
      <c r="G51" s="15"/>
      <c r="H51" s="18"/>
      <c r="I51" s="24" t="str">
        <f>+հ4!I52</f>
        <v>Նախագծային աշխատանքների փորձաքննություն</v>
      </c>
      <c r="J51" s="156">
        <f>+հ4!J52</f>
        <v>1</v>
      </c>
      <c r="L51" s="114"/>
      <c r="M51" s="114"/>
      <c r="N51" s="114"/>
    </row>
    <row r="52" spans="1:14" ht="19.5" customHeight="1">
      <c r="A52" s="244" t="s">
        <v>148</v>
      </c>
      <c r="B52" s="244"/>
      <c r="C52" s="244"/>
      <c r="D52" s="244"/>
      <c r="E52" s="244"/>
      <c r="F52" s="244"/>
      <c r="G52" s="244"/>
      <c r="H52" s="244"/>
      <c r="I52" s="244"/>
      <c r="J52" s="161">
        <f>+J53</f>
        <v>0</v>
      </c>
      <c r="L52" s="114"/>
      <c r="M52" s="114"/>
      <c r="N52" s="114"/>
    </row>
    <row r="53" spans="1:14" ht="28.5" customHeight="1">
      <c r="A53" s="15"/>
      <c r="B53" s="18" t="s">
        <v>149</v>
      </c>
      <c r="C53" s="246" t="s">
        <v>150</v>
      </c>
      <c r="D53" s="246"/>
      <c r="E53" s="246"/>
      <c r="F53" s="246"/>
      <c r="G53" s="246"/>
      <c r="H53" s="246"/>
      <c r="I53" s="246"/>
      <c r="J53" s="161">
        <f>+J54+J58</f>
        <v>0</v>
      </c>
      <c r="L53" s="114"/>
      <c r="M53" s="114"/>
      <c r="N53" s="114"/>
    </row>
    <row r="54" spans="1:14" ht="29.25" customHeight="1">
      <c r="A54" s="15"/>
      <c r="B54" s="15"/>
      <c r="C54" s="15"/>
      <c r="D54" s="18" t="s">
        <v>151</v>
      </c>
      <c r="E54" s="219" t="s">
        <v>139</v>
      </c>
      <c r="F54" s="219"/>
      <c r="G54" s="219"/>
      <c r="H54" s="219"/>
      <c r="I54" s="219"/>
      <c r="J54" s="161">
        <f>'h1'!G22</f>
        <v>-30700</v>
      </c>
      <c r="L54" s="114"/>
      <c r="M54" s="114"/>
      <c r="N54" s="114"/>
    </row>
    <row r="55" spans="1:14" ht="39.75" customHeight="1">
      <c r="A55" s="15"/>
      <c r="B55" s="15"/>
      <c r="C55" s="15"/>
      <c r="D55" s="15"/>
      <c r="E55" s="15"/>
      <c r="F55" s="219" t="s">
        <v>152</v>
      </c>
      <c r="G55" s="219"/>
      <c r="H55" s="219"/>
      <c r="I55" s="219"/>
      <c r="J55" s="219"/>
      <c r="L55" s="114"/>
      <c r="M55" s="114"/>
      <c r="N55" s="114"/>
    </row>
    <row r="56" spans="1:14" ht="17.25" customHeight="1">
      <c r="A56" s="15"/>
      <c r="B56" s="15"/>
      <c r="C56" s="15"/>
      <c r="D56" s="15"/>
      <c r="E56" s="15"/>
      <c r="F56" s="15"/>
      <c r="G56" s="219" t="s">
        <v>153</v>
      </c>
      <c r="H56" s="219"/>
      <c r="I56" s="219"/>
      <c r="J56" s="219"/>
      <c r="L56" s="114"/>
      <c r="M56" s="114"/>
      <c r="N56" s="114"/>
    </row>
    <row r="57" spans="1:14" ht="17.25" customHeight="1">
      <c r="A57" s="15"/>
      <c r="B57" s="15"/>
      <c r="C57" s="15"/>
      <c r="D57" s="15"/>
      <c r="E57" s="15"/>
      <c r="F57" s="15"/>
      <c r="G57" s="15"/>
      <c r="H57" s="219" t="s">
        <v>154</v>
      </c>
      <c r="I57" s="219"/>
      <c r="J57" s="219"/>
      <c r="L57" s="114"/>
      <c r="M57" s="114"/>
      <c r="N57" s="114"/>
    </row>
    <row r="58" spans="1:14" ht="23.25" customHeight="1">
      <c r="A58" s="23"/>
      <c r="B58" s="23"/>
      <c r="C58" s="23"/>
      <c r="D58" s="18" t="s">
        <v>151</v>
      </c>
      <c r="E58" s="219" t="s">
        <v>139</v>
      </c>
      <c r="F58" s="219"/>
      <c r="G58" s="219"/>
      <c r="H58" s="219"/>
      <c r="I58" s="219"/>
      <c r="J58" s="161">
        <f>'h1'!G23</f>
        <v>30700</v>
      </c>
      <c r="L58" s="114"/>
      <c r="M58" s="114"/>
      <c r="N58" s="114"/>
    </row>
    <row r="59" spans="1:14" ht="55.5" customHeight="1">
      <c r="A59" s="23"/>
      <c r="B59" s="23"/>
      <c r="C59" s="23"/>
      <c r="D59" s="15"/>
      <c r="E59" s="15"/>
      <c r="F59" s="219" t="s">
        <v>152</v>
      </c>
      <c r="G59" s="219"/>
      <c r="H59" s="219"/>
      <c r="I59" s="219"/>
      <c r="J59" s="162"/>
      <c r="L59" s="114"/>
      <c r="M59" s="114"/>
      <c r="N59" s="114"/>
    </row>
    <row r="60" spans="1:14" ht="17.25" customHeight="1">
      <c r="A60" s="23"/>
      <c r="B60" s="23"/>
      <c r="C60" s="23"/>
      <c r="D60" s="15"/>
      <c r="E60" s="15"/>
      <c r="F60" s="15"/>
      <c r="G60" s="219" t="s">
        <v>153</v>
      </c>
      <c r="H60" s="219"/>
      <c r="I60" s="219"/>
      <c r="J60" s="162"/>
      <c r="L60" s="114"/>
      <c r="M60" s="114"/>
      <c r="N60" s="114"/>
    </row>
    <row r="61" spans="1:14" ht="17.25" customHeight="1">
      <c r="A61" s="23"/>
      <c r="B61" s="23"/>
      <c r="C61" s="23"/>
      <c r="D61" s="15"/>
      <c r="E61" s="15"/>
      <c r="F61" s="15"/>
      <c r="G61" s="15"/>
      <c r="H61" s="219" t="s">
        <v>154</v>
      </c>
      <c r="I61" s="219"/>
      <c r="J61" s="162"/>
      <c r="L61" s="114"/>
      <c r="M61" s="114"/>
      <c r="N61" s="114"/>
    </row>
    <row r="62" spans="1:14">
      <c r="A62" s="7"/>
      <c r="B62" s="7"/>
      <c r="C62" s="7"/>
      <c r="D62" s="107"/>
      <c r="E62" s="107"/>
      <c r="F62" s="107"/>
      <c r="G62" s="107"/>
      <c r="H62" s="107"/>
      <c r="I62" s="107"/>
      <c r="J62" s="163"/>
      <c r="L62" s="114"/>
      <c r="M62" s="114"/>
      <c r="N62" s="114"/>
    </row>
    <row r="63" spans="1:14">
      <c r="L63" s="114"/>
      <c r="M63" s="114"/>
      <c r="N63" s="114"/>
    </row>
    <row r="64" spans="1:14">
      <c r="C64" s="25" t="s">
        <v>54</v>
      </c>
      <c r="D64" s="11"/>
      <c r="E64" s="16"/>
    </row>
    <row r="65" spans="3:5">
      <c r="C65" s="25" t="s">
        <v>55</v>
      </c>
      <c r="D65" s="11"/>
      <c r="E65" s="16"/>
    </row>
    <row r="66" spans="3:5">
      <c r="C66" s="3"/>
      <c r="D66" s="12" t="s">
        <v>56</v>
      </c>
      <c r="E66" s="16"/>
    </row>
    <row r="67" spans="3:5">
      <c r="E67" s="14"/>
    </row>
  </sheetData>
  <mergeCells count="42">
    <mergeCell ref="A10:I10"/>
    <mergeCell ref="A5:J5"/>
    <mergeCell ref="A7:A8"/>
    <mergeCell ref="B7:C7"/>
    <mergeCell ref="D7:G7"/>
    <mergeCell ref="H7:H8"/>
    <mergeCell ref="I7:I8"/>
    <mergeCell ref="E30:I30"/>
    <mergeCell ref="C11:I11"/>
    <mergeCell ref="E12:I12"/>
    <mergeCell ref="F13:J13"/>
    <mergeCell ref="G14:J14"/>
    <mergeCell ref="E18:I18"/>
    <mergeCell ref="F19:J19"/>
    <mergeCell ref="G20:J20"/>
    <mergeCell ref="E24:I24"/>
    <mergeCell ref="F25:J25"/>
    <mergeCell ref="G26:J26"/>
    <mergeCell ref="H27:J27"/>
    <mergeCell ref="H15:J15"/>
    <mergeCell ref="H21:J21"/>
    <mergeCell ref="E39:I39"/>
    <mergeCell ref="F40:J40"/>
    <mergeCell ref="G41:J41"/>
    <mergeCell ref="H42:J42"/>
    <mergeCell ref="F31:J31"/>
    <mergeCell ref="G32:J32"/>
    <mergeCell ref="H33:J33"/>
    <mergeCell ref="E58:I58"/>
    <mergeCell ref="F59:I59"/>
    <mergeCell ref="G60:I60"/>
    <mergeCell ref="H61:I61"/>
    <mergeCell ref="A52:I52"/>
    <mergeCell ref="C53:I53"/>
    <mergeCell ref="E54:I54"/>
    <mergeCell ref="F55:J55"/>
    <mergeCell ref="G56:J56"/>
    <mergeCell ref="E46:I46"/>
    <mergeCell ref="F47:J47"/>
    <mergeCell ref="G48:J48"/>
    <mergeCell ref="H49:J49"/>
    <mergeCell ref="H57:J57"/>
  </mergeCells>
  <pageMargins left="0.43" right="0.43" top="0.44" bottom="0.47" header="0.3" footer="0.3"/>
  <pageSetup paperSize="9" scale="61" fitToHeight="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view="pageBreakPreview" topLeftCell="A16" zoomScaleNormal="100" zoomScaleSheetLayoutView="100" workbookViewId="0">
      <selection activeCell="G6" sqref="G6"/>
    </sheetView>
  </sheetViews>
  <sheetFormatPr defaultRowHeight="17.25"/>
  <cols>
    <col min="1" max="1" width="11.28515625" style="1" customWidth="1"/>
    <col min="2" max="3" width="10.140625" style="1" customWidth="1"/>
    <col min="4" max="4" width="13.28515625" style="1" customWidth="1"/>
    <col min="5" max="5" width="15.140625" style="1" customWidth="1"/>
    <col min="6" max="6" width="65" style="1" customWidth="1"/>
    <col min="7" max="7" width="26.5703125" style="1" customWidth="1"/>
    <col min="8" max="8" width="16.7109375" style="1" bestFit="1" customWidth="1"/>
    <col min="9" max="16384" width="9.140625" style="1"/>
  </cols>
  <sheetData>
    <row r="1" spans="1:7">
      <c r="G1" s="2" t="s">
        <v>157</v>
      </c>
    </row>
    <row r="2" spans="1:7">
      <c r="A2" s="250" t="s">
        <v>124</v>
      </c>
      <c r="B2" s="250"/>
      <c r="C2" s="250"/>
      <c r="D2" s="250"/>
      <c r="E2" s="250"/>
      <c r="F2" s="250"/>
      <c r="G2" s="250"/>
    </row>
    <row r="3" spans="1:7">
      <c r="G3" s="2" t="s">
        <v>58</v>
      </c>
    </row>
    <row r="4" spans="1:7" ht="48" customHeight="1">
      <c r="A4" s="251" t="s">
        <v>125</v>
      </c>
      <c r="B4" s="251"/>
      <c r="C4" s="251"/>
      <c r="D4" s="251"/>
      <c r="E4" s="251"/>
      <c r="F4" s="251"/>
      <c r="G4" s="251"/>
    </row>
    <row r="5" spans="1:7" ht="29.25" customHeight="1">
      <c r="A5" s="128"/>
      <c r="B5" s="128"/>
      <c r="C5" s="128"/>
      <c r="D5" s="128"/>
      <c r="E5" s="128"/>
      <c r="F5" s="128"/>
      <c r="G5" s="128"/>
    </row>
    <row r="6" spans="1:7">
      <c r="G6" s="126" t="s">
        <v>41</v>
      </c>
    </row>
    <row r="7" spans="1:7" ht="141.75" customHeight="1">
      <c r="A7" s="252" t="s">
        <v>126</v>
      </c>
      <c r="B7" s="253"/>
      <c r="C7" s="254"/>
      <c r="D7" s="252" t="s">
        <v>30</v>
      </c>
      <c r="E7" s="254"/>
      <c r="F7" s="255" t="s">
        <v>127</v>
      </c>
      <c r="G7" s="129" t="s">
        <v>128</v>
      </c>
    </row>
    <row r="8" spans="1:7" s="130" customFormat="1" ht="40.5" customHeight="1">
      <c r="A8" s="98" t="s">
        <v>129</v>
      </c>
      <c r="B8" s="98" t="s">
        <v>130</v>
      </c>
      <c r="C8" s="98" t="s">
        <v>131</v>
      </c>
      <c r="D8" s="19" t="s">
        <v>2</v>
      </c>
      <c r="E8" s="19" t="s">
        <v>3</v>
      </c>
      <c r="F8" s="256"/>
      <c r="G8" s="19" t="s">
        <v>40</v>
      </c>
    </row>
    <row r="9" spans="1:7" s="3" customFormat="1">
      <c r="A9" s="131"/>
      <c r="B9" s="131"/>
      <c r="C9" s="131"/>
      <c r="D9" s="132"/>
      <c r="E9" s="133"/>
      <c r="F9" s="132" t="s">
        <v>20</v>
      </c>
      <c r="G9" s="134">
        <f>G13+G39</f>
        <v>0</v>
      </c>
    </row>
    <row r="10" spans="1:7">
      <c r="A10" s="135"/>
      <c r="B10" s="135"/>
      <c r="C10" s="135"/>
      <c r="D10" s="135"/>
      <c r="E10" s="136"/>
      <c r="F10" s="135" t="s">
        <v>0</v>
      </c>
      <c r="G10" s="134"/>
    </row>
    <row r="11" spans="1:7" s="3" customFormat="1" ht="34.5">
      <c r="A11" s="132"/>
      <c r="B11" s="132"/>
      <c r="C11" s="132"/>
      <c r="D11" s="132"/>
      <c r="E11" s="133"/>
      <c r="F11" s="132" t="s">
        <v>132</v>
      </c>
      <c r="G11" s="137">
        <f t="shared" ref="G11" si="0">G13</f>
        <v>30700</v>
      </c>
    </row>
    <row r="12" spans="1:7" s="3" customFormat="1">
      <c r="A12" s="132"/>
      <c r="B12" s="132"/>
      <c r="C12" s="132"/>
      <c r="D12" s="132"/>
      <c r="E12" s="133"/>
      <c r="F12" s="135" t="s">
        <v>0</v>
      </c>
      <c r="G12" s="137"/>
    </row>
    <row r="13" spans="1:7" s="3" customFormat="1" ht="19.5" customHeight="1">
      <c r="A13" s="32" t="s">
        <v>28</v>
      </c>
      <c r="B13" s="33"/>
      <c r="C13" s="33"/>
      <c r="D13" s="37"/>
      <c r="E13" s="37"/>
      <c r="F13" s="32" t="s">
        <v>29</v>
      </c>
      <c r="G13" s="137">
        <f>+G15</f>
        <v>30700</v>
      </c>
    </row>
    <row r="14" spans="1:7">
      <c r="A14" s="33"/>
      <c r="B14" s="33"/>
      <c r="C14" s="33"/>
      <c r="D14" s="37"/>
      <c r="E14" s="37"/>
      <c r="F14" s="33" t="s">
        <v>0</v>
      </c>
      <c r="G14" s="138"/>
    </row>
    <row r="15" spans="1:7" s="3" customFormat="1">
      <c r="A15" s="33"/>
      <c r="B15" s="32" t="s">
        <v>38</v>
      </c>
      <c r="C15" s="33"/>
      <c r="D15" s="37"/>
      <c r="E15" s="37"/>
      <c r="F15" s="32" t="s">
        <v>76</v>
      </c>
      <c r="G15" s="139">
        <f>G17</f>
        <v>30700</v>
      </c>
    </row>
    <row r="16" spans="1:7">
      <c r="A16" s="33"/>
      <c r="B16" s="33"/>
      <c r="C16" s="33"/>
      <c r="D16" s="37"/>
      <c r="E16" s="37"/>
      <c r="F16" s="33" t="s">
        <v>0</v>
      </c>
      <c r="G16" s="138"/>
    </row>
    <row r="17" spans="1:7">
      <c r="A17" s="33"/>
      <c r="B17" s="33"/>
      <c r="C17" s="32" t="s">
        <v>17</v>
      </c>
      <c r="D17" s="37"/>
      <c r="E17" s="37"/>
      <c r="F17" s="32" t="s">
        <v>77</v>
      </c>
      <c r="G17" s="139">
        <f t="shared" ref="G17" si="1">G19</f>
        <v>30700</v>
      </c>
    </row>
    <row r="18" spans="1:7">
      <c r="A18" s="33"/>
      <c r="B18" s="33"/>
      <c r="C18" s="33"/>
      <c r="D18" s="37"/>
      <c r="E18" s="37"/>
      <c r="F18" s="33" t="s">
        <v>0</v>
      </c>
      <c r="G18" s="138"/>
    </row>
    <row r="19" spans="1:7">
      <c r="A19" s="81"/>
      <c r="B19" s="81"/>
      <c r="C19" s="82"/>
      <c r="D19" s="36">
        <v>1049</v>
      </c>
      <c r="E19" s="36"/>
      <c r="F19" s="90" t="s">
        <v>73</v>
      </c>
      <c r="G19" s="138">
        <f>G21+G30</f>
        <v>30700</v>
      </c>
    </row>
    <row r="20" spans="1:7">
      <c r="A20" s="70"/>
      <c r="B20" s="70"/>
      <c r="C20" s="71"/>
      <c r="D20" s="37"/>
      <c r="E20" s="37"/>
      <c r="F20" s="33" t="s">
        <v>0</v>
      </c>
      <c r="G20" s="138"/>
    </row>
    <row r="21" spans="1:7" ht="69">
      <c r="A21" s="140"/>
      <c r="B21" s="140"/>
      <c r="C21" s="140"/>
      <c r="D21" s="141"/>
      <c r="E21" s="15">
        <v>21026</v>
      </c>
      <c r="F21" s="15" t="s">
        <v>111</v>
      </c>
      <c r="G21" s="138">
        <f>G23</f>
        <v>22000</v>
      </c>
    </row>
    <row r="22" spans="1:7">
      <c r="A22" s="140"/>
      <c r="B22" s="140"/>
      <c r="C22" s="140"/>
      <c r="D22" s="141"/>
      <c r="E22" s="15"/>
      <c r="F22" s="15" t="s">
        <v>9</v>
      </c>
      <c r="G22" s="138"/>
    </row>
    <row r="23" spans="1:7" ht="34.5">
      <c r="A23" s="140"/>
      <c r="B23" s="140"/>
      <c r="C23" s="140"/>
      <c r="D23" s="141"/>
      <c r="E23" s="15"/>
      <c r="F23" s="73" t="s">
        <v>102</v>
      </c>
      <c r="G23" s="138">
        <f>G26</f>
        <v>22000</v>
      </c>
    </row>
    <row r="24" spans="1:7" ht="34.5">
      <c r="A24" s="140"/>
      <c r="B24" s="140"/>
      <c r="C24" s="140"/>
      <c r="D24" s="141"/>
      <c r="E24" s="15"/>
      <c r="F24" s="15" t="s">
        <v>5</v>
      </c>
      <c r="G24" s="138"/>
    </row>
    <row r="25" spans="1:7">
      <c r="A25" s="140"/>
      <c r="B25" s="140"/>
      <c r="C25" s="140"/>
      <c r="D25" s="141"/>
      <c r="E25" s="15"/>
      <c r="F25" s="15" t="s">
        <v>1</v>
      </c>
      <c r="G25" s="138">
        <f t="shared" ref="G25:G28" si="2">G26</f>
        <v>22000</v>
      </c>
    </row>
    <row r="26" spans="1:7">
      <c r="A26" s="140"/>
      <c r="B26" s="140"/>
      <c r="C26" s="140"/>
      <c r="D26" s="141"/>
      <c r="E26" s="15"/>
      <c r="F26" s="15" t="s">
        <v>21</v>
      </c>
      <c r="G26" s="138">
        <f t="shared" si="2"/>
        <v>22000</v>
      </c>
    </row>
    <row r="27" spans="1:7">
      <c r="A27" s="140"/>
      <c r="B27" s="140"/>
      <c r="C27" s="140"/>
      <c r="D27" s="141"/>
      <c r="E27" s="15"/>
      <c r="F27" s="15" t="s">
        <v>22</v>
      </c>
      <c r="G27" s="138">
        <f t="shared" si="2"/>
        <v>22000</v>
      </c>
    </row>
    <row r="28" spans="1:7">
      <c r="A28" s="140"/>
      <c r="B28" s="140"/>
      <c r="C28" s="140"/>
      <c r="D28" s="141"/>
      <c r="E28" s="15"/>
      <c r="F28" s="15" t="s">
        <v>74</v>
      </c>
      <c r="G28" s="138">
        <f t="shared" si="2"/>
        <v>22000</v>
      </c>
    </row>
    <row r="29" spans="1:7">
      <c r="A29" s="140"/>
      <c r="B29" s="140"/>
      <c r="C29" s="140"/>
      <c r="D29" s="141"/>
      <c r="E29" s="15"/>
      <c r="F29" s="15" t="s">
        <v>75</v>
      </c>
      <c r="G29" s="138">
        <f>+'h3'!G57</f>
        <v>22000</v>
      </c>
    </row>
    <row r="30" spans="1:7" ht="60.75" customHeight="1">
      <c r="A30" s="140"/>
      <c r="B30" s="140"/>
      <c r="C30" s="140"/>
      <c r="D30" s="141"/>
      <c r="E30" s="15">
        <f>+'h3'!C66</f>
        <v>21028</v>
      </c>
      <c r="F30" s="15" t="str">
        <f>+'h3'!D66</f>
        <v xml:space="preserve"> Ֆրանսիայի աջակցությամբ իրականացվող Սիսիան-Քաջարան ճանապարհահատվածի Բարգուշատի թունելի կառուցում</v>
      </c>
      <c r="G30" s="138">
        <f>G32</f>
        <v>8700</v>
      </c>
    </row>
    <row r="31" spans="1:7">
      <c r="A31" s="140"/>
      <c r="B31" s="140"/>
      <c r="C31" s="140"/>
      <c r="D31" s="141"/>
      <c r="E31" s="15"/>
      <c r="F31" s="15" t="s">
        <v>9</v>
      </c>
      <c r="G31" s="138"/>
    </row>
    <row r="32" spans="1:7" ht="34.5">
      <c r="A32" s="140"/>
      <c r="B32" s="140"/>
      <c r="C32" s="140"/>
      <c r="D32" s="141"/>
      <c r="E32" s="15"/>
      <c r="F32" s="73" t="s">
        <v>102</v>
      </c>
      <c r="G32" s="138">
        <f>G35</f>
        <v>8700</v>
      </c>
    </row>
    <row r="33" spans="1:7" ht="34.5">
      <c r="A33" s="140"/>
      <c r="B33" s="140"/>
      <c r="C33" s="140"/>
      <c r="D33" s="141"/>
      <c r="E33" s="15"/>
      <c r="F33" s="15" t="s">
        <v>5</v>
      </c>
      <c r="G33" s="138"/>
    </row>
    <row r="34" spans="1:7">
      <c r="A34" s="140"/>
      <c r="B34" s="140"/>
      <c r="C34" s="140"/>
      <c r="D34" s="141"/>
      <c r="E34" s="15"/>
      <c r="F34" s="15" t="s">
        <v>1</v>
      </c>
      <c r="G34" s="138">
        <f t="shared" ref="G34:G37" si="3">G35</f>
        <v>8700</v>
      </c>
    </row>
    <row r="35" spans="1:7">
      <c r="A35" s="140"/>
      <c r="B35" s="140"/>
      <c r="C35" s="140"/>
      <c r="D35" s="141"/>
      <c r="E35" s="15"/>
      <c r="F35" s="15" t="s">
        <v>21</v>
      </c>
      <c r="G35" s="138">
        <f t="shared" si="3"/>
        <v>8700</v>
      </c>
    </row>
    <row r="36" spans="1:7">
      <c r="A36" s="140"/>
      <c r="B36" s="140"/>
      <c r="C36" s="140"/>
      <c r="D36" s="141"/>
      <c r="E36" s="15"/>
      <c r="F36" s="15" t="s">
        <v>22</v>
      </c>
      <c r="G36" s="138">
        <f t="shared" si="3"/>
        <v>8700</v>
      </c>
    </row>
    <row r="37" spans="1:7">
      <c r="A37" s="140"/>
      <c r="B37" s="140"/>
      <c r="C37" s="140"/>
      <c r="D37" s="141"/>
      <c r="E37" s="15"/>
      <c r="F37" s="15" t="s">
        <v>74</v>
      </c>
      <c r="G37" s="138">
        <f t="shared" si="3"/>
        <v>8700</v>
      </c>
    </row>
    <row r="38" spans="1:7">
      <c r="A38" s="140"/>
      <c r="B38" s="140"/>
      <c r="C38" s="140"/>
      <c r="D38" s="141"/>
      <c r="E38" s="15"/>
      <c r="F38" s="15" t="s">
        <v>75</v>
      </c>
      <c r="G38" s="138">
        <f>+'h3'!G66</f>
        <v>8700</v>
      </c>
    </row>
    <row r="39" spans="1:7" s="4" customFormat="1">
      <c r="A39" s="78"/>
      <c r="B39" s="78"/>
      <c r="C39" s="78"/>
      <c r="D39" s="78"/>
      <c r="E39" s="78"/>
      <c r="F39" s="143" t="s">
        <v>133</v>
      </c>
      <c r="G39" s="137">
        <f>+G41</f>
        <v>-30700</v>
      </c>
    </row>
    <row r="40" spans="1:7" s="4" customFormat="1">
      <c r="A40" s="78"/>
      <c r="B40" s="78"/>
      <c r="C40" s="78"/>
      <c r="D40" s="78"/>
      <c r="E40" s="78"/>
      <c r="F40" s="144" t="s">
        <v>0</v>
      </c>
      <c r="G40" s="137"/>
    </row>
    <row r="41" spans="1:7" s="4" customFormat="1" ht="34.5">
      <c r="A41" s="143" t="s">
        <v>134</v>
      </c>
      <c r="B41" s="144"/>
      <c r="C41" s="144"/>
      <c r="D41" s="144"/>
      <c r="E41" s="144"/>
      <c r="F41" s="143" t="s">
        <v>135</v>
      </c>
      <c r="G41" s="137">
        <f>+G43</f>
        <v>-30700</v>
      </c>
    </row>
    <row r="42" spans="1:7" s="4" customFormat="1">
      <c r="A42" s="144"/>
      <c r="B42" s="144"/>
      <c r="C42" s="144"/>
      <c r="D42" s="144"/>
      <c r="E42" s="144"/>
      <c r="F42" s="144" t="s">
        <v>0</v>
      </c>
      <c r="G42" s="137"/>
    </row>
    <row r="43" spans="1:7" s="4" customFormat="1" ht="34.5">
      <c r="A43" s="144"/>
      <c r="B43" s="143" t="s">
        <v>17</v>
      </c>
      <c r="C43" s="144"/>
      <c r="D43" s="144"/>
      <c r="E43" s="144"/>
      <c r="F43" s="143" t="s">
        <v>136</v>
      </c>
      <c r="G43" s="137">
        <f>+G45</f>
        <v>-30700</v>
      </c>
    </row>
    <row r="44" spans="1:7" s="4" customFormat="1">
      <c r="A44" s="144"/>
      <c r="B44" s="144"/>
      <c r="C44" s="144"/>
      <c r="D44" s="144"/>
      <c r="E44" s="144"/>
      <c r="F44" s="144" t="s">
        <v>0</v>
      </c>
      <c r="G44" s="137"/>
    </row>
    <row r="45" spans="1:7" s="4" customFormat="1">
      <c r="A45" s="144"/>
      <c r="B45" s="144"/>
      <c r="C45" s="143" t="s">
        <v>17</v>
      </c>
      <c r="D45" s="144"/>
      <c r="E45" s="144"/>
      <c r="F45" s="143" t="s">
        <v>137</v>
      </c>
      <c r="G45" s="137">
        <f>+G47</f>
        <v>-30700</v>
      </c>
    </row>
    <row r="46" spans="1:7" s="4" customFormat="1">
      <c r="A46" s="144"/>
      <c r="B46" s="144"/>
      <c r="C46" s="144"/>
      <c r="D46" s="144"/>
      <c r="E46" s="144"/>
      <c r="F46" s="144" t="s">
        <v>0</v>
      </c>
      <c r="G46" s="137"/>
    </row>
    <row r="47" spans="1:7" s="4" customFormat="1">
      <c r="A47" s="144"/>
      <c r="B47" s="144"/>
      <c r="C47" s="143"/>
      <c r="D47" s="144"/>
      <c r="E47" s="144"/>
      <c r="F47" s="143" t="s">
        <v>138</v>
      </c>
      <c r="G47" s="137">
        <f>+G49</f>
        <v>-30700</v>
      </c>
    </row>
    <row r="48" spans="1:7" s="4" customFormat="1">
      <c r="A48" s="144"/>
      <c r="B48" s="144"/>
      <c r="C48" s="144"/>
      <c r="D48" s="144"/>
      <c r="E48" s="144"/>
      <c r="F48" s="144" t="s">
        <v>0</v>
      </c>
      <c r="G48" s="142"/>
    </row>
    <row r="49" spans="1:7" s="4" customFormat="1">
      <c r="A49" s="144"/>
      <c r="B49" s="144"/>
      <c r="C49" s="144"/>
      <c r="D49" s="143">
        <v>1139</v>
      </c>
      <c r="E49" s="143"/>
      <c r="F49" s="143" t="s">
        <v>139</v>
      </c>
      <c r="G49" s="142">
        <f>+G51</f>
        <v>-30700</v>
      </c>
    </row>
    <row r="50" spans="1:7" s="4" customFormat="1">
      <c r="A50" s="144"/>
      <c r="B50" s="144"/>
      <c r="C50" s="144"/>
      <c r="D50" s="144"/>
      <c r="E50" s="144"/>
      <c r="F50" s="144" t="s">
        <v>0</v>
      </c>
      <c r="G50" s="142"/>
    </row>
    <row r="51" spans="1:7" s="4" customFormat="1">
      <c r="A51" s="144"/>
      <c r="B51" s="144"/>
      <c r="C51" s="144"/>
      <c r="D51" s="143"/>
      <c r="E51" s="143">
        <v>11001</v>
      </c>
      <c r="F51" s="143" t="s">
        <v>139</v>
      </c>
      <c r="G51" s="142">
        <f>G53</f>
        <v>-30700</v>
      </c>
    </row>
    <row r="52" spans="1:7" s="4" customFormat="1">
      <c r="A52" s="144"/>
      <c r="B52" s="144"/>
      <c r="C52" s="144"/>
      <c r="D52" s="144"/>
      <c r="E52" s="144"/>
      <c r="F52" s="144" t="s">
        <v>9</v>
      </c>
      <c r="G52" s="142"/>
    </row>
    <row r="53" spans="1:7" s="4" customFormat="1">
      <c r="A53" s="144"/>
      <c r="B53" s="144"/>
      <c r="C53" s="144"/>
      <c r="D53" s="144"/>
      <c r="E53" s="144"/>
      <c r="F53" s="145" t="s">
        <v>138</v>
      </c>
      <c r="G53" s="142">
        <f>G55</f>
        <v>-30700</v>
      </c>
    </row>
    <row r="54" spans="1:7" s="4" customFormat="1" ht="34.5">
      <c r="A54" s="144"/>
      <c r="B54" s="144"/>
      <c r="C54" s="144"/>
      <c r="D54" s="144"/>
      <c r="E54" s="144"/>
      <c r="F54" s="144" t="s">
        <v>5</v>
      </c>
      <c r="G54" s="142"/>
    </row>
    <row r="55" spans="1:7" s="4" customFormat="1">
      <c r="A55" s="144"/>
      <c r="B55" s="144"/>
      <c r="C55" s="144"/>
      <c r="D55" s="144"/>
      <c r="E55" s="144"/>
      <c r="F55" s="144" t="s">
        <v>1</v>
      </c>
      <c r="G55" s="142">
        <f t="shared" ref="G55:G57" si="4">G56</f>
        <v>-30700</v>
      </c>
    </row>
    <row r="56" spans="1:7" s="4" customFormat="1">
      <c r="A56" s="144"/>
      <c r="B56" s="144"/>
      <c r="C56" s="144"/>
      <c r="D56" s="144"/>
      <c r="E56" s="144"/>
      <c r="F56" s="27" t="s">
        <v>72</v>
      </c>
      <c r="G56" s="142">
        <f t="shared" si="4"/>
        <v>-30700</v>
      </c>
    </row>
    <row r="57" spans="1:7" s="4" customFormat="1">
      <c r="A57" s="144"/>
      <c r="B57" s="144"/>
      <c r="C57" s="144"/>
      <c r="D57" s="144"/>
      <c r="E57" s="144"/>
      <c r="F57" s="27" t="s">
        <v>140</v>
      </c>
      <c r="G57" s="142">
        <f t="shared" si="4"/>
        <v>-30700</v>
      </c>
    </row>
    <row r="58" spans="1:7" s="4" customFormat="1">
      <c r="A58" s="144"/>
      <c r="B58" s="144"/>
      <c r="C58" s="144"/>
      <c r="D58" s="144"/>
      <c r="E58" s="144"/>
      <c r="F58" s="27" t="s">
        <v>141</v>
      </c>
      <c r="G58" s="142">
        <f>+'h2'!H89</f>
        <v>-30700</v>
      </c>
    </row>
    <row r="59" spans="1:7" s="4" customFormat="1">
      <c r="A59" s="146"/>
      <c r="B59" s="147"/>
      <c r="C59" s="1"/>
      <c r="D59" s="1"/>
      <c r="E59" s="8"/>
      <c r="F59" s="8"/>
      <c r="G59" s="148"/>
    </row>
    <row r="60" spans="1:7" s="4" customFormat="1">
      <c r="A60" s="146"/>
      <c r="B60" s="147"/>
      <c r="C60" s="1"/>
      <c r="D60" s="1"/>
      <c r="E60" s="8"/>
      <c r="F60" s="8"/>
      <c r="G60" s="148"/>
    </row>
    <row r="61" spans="1:7" s="4" customFormat="1">
      <c r="A61" s="146"/>
      <c r="B61" s="147"/>
      <c r="C61" s="1"/>
      <c r="D61" s="1"/>
      <c r="E61" s="8"/>
      <c r="F61" s="8"/>
      <c r="G61" s="148"/>
    </row>
    <row r="62" spans="1:7" s="4" customFormat="1" ht="19.5" customHeight="1">
      <c r="A62" s="146"/>
      <c r="B62" s="147"/>
      <c r="C62" s="1"/>
      <c r="D62" s="1"/>
      <c r="E62" s="8"/>
      <c r="F62" s="8"/>
      <c r="G62" s="148"/>
    </row>
    <row r="63" spans="1:7" s="4" customFormat="1" ht="19.5" customHeight="1">
      <c r="A63" s="146"/>
      <c r="B63" s="147"/>
      <c r="C63" s="1"/>
      <c r="D63" s="1"/>
      <c r="E63" s="8"/>
      <c r="F63" s="8"/>
      <c r="G63" s="148"/>
    </row>
    <row r="64" spans="1:7" s="4" customFormat="1" ht="19.5" customHeight="1">
      <c r="A64" s="146"/>
      <c r="B64" s="25" t="s">
        <v>54</v>
      </c>
      <c r="C64" s="11"/>
      <c r="D64" s="16"/>
      <c r="G64" s="149"/>
    </row>
    <row r="65" spans="1:7" s="4" customFormat="1" ht="19.5" customHeight="1">
      <c r="A65" s="146"/>
      <c r="B65" s="25" t="s">
        <v>55</v>
      </c>
      <c r="C65" s="11"/>
      <c r="D65" s="16"/>
      <c r="G65" s="149"/>
    </row>
    <row r="66" spans="1:7" s="4" customFormat="1" ht="19.5" customHeight="1">
      <c r="A66" s="146"/>
      <c r="B66" s="3"/>
      <c r="C66" s="12" t="s">
        <v>56</v>
      </c>
      <c r="D66" s="16"/>
      <c r="G66" s="149"/>
    </row>
    <row r="67" spans="1:7" s="4" customFormat="1" ht="19.5" customHeight="1">
      <c r="A67" s="146"/>
      <c r="D67" s="14"/>
      <c r="G67" s="149"/>
    </row>
  </sheetData>
  <mergeCells count="5">
    <mergeCell ref="A2:G2"/>
    <mergeCell ref="A4:G4"/>
    <mergeCell ref="A7:C7"/>
    <mergeCell ref="D7:E7"/>
    <mergeCell ref="F7:F8"/>
  </mergeCells>
  <pageMargins left="0.7" right="0.7" top="0.75" bottom="0.75" header="0.3" footer="0.3"/>
  <pageSetup paperSize="9" scale="57" orientation="portrait" verticalDpi="0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h1</vt:lpstr>
      <vt:lpstr>h2</vt:lpstr>
      <vt:lpstr>h3</vt:lpstr>
      <vt:lpstr>հ4</vt:lpstr>
      <vt:lpstr>հ5</vt:lpstr>
      <vt:lpstr>h6</vt:lpstr>
      <vt:lpstr>'h2'!Print_Area</vt:lpstr>
      <vt:lpstr>'h3'!Print_Area</vt:lpstr>
      <vt:lpstr>հ4!Print_Area</vt:lpstr>
      <vt:lpstr>հ5!Print_Area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https://mul2-armroad.gov.am//tasks/169342/oneclick?token=d412e3bbc597454ff41ff8568219e891</cp:keywords>
  <cp:lastModifiedBy>Susanna Arzumanyan</cp:lastModifiedBy>
  <cp:lastPrinted>2025-10-30T12:49:08Z</cp:lastPrinted>
  <dcterms:created xsi:type="dcterms:W3CDTF">2020-01-16T08:04:10Z</dcterms:created>
  <dcterms:modified xsi:type="dcterms:W3CDTF">2025-11-05T06:51:13Z</dcterms:modified>
</cp:coreProperties>
</file>