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05.11.2025 - ՊՆ-510--2025 (20,0 մլրդ)\"/>
    </mc:Choice>
  </mc:AlternateContent>
  <xr:revisionPtr revIDLastSave="0" documentId="13_ncr:1_{9773AD52-8FDF-4EB0-A8A7-0A5BF0EC1B22}" xr6:coauthVersionLast="45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ՕՀ-1 Ա 2 և Հ-5 Ա-1" sheetId="40" r:id="rId1"/>
    <sheet name="ՕՀ-1 Ա 3" sheetId="38" r:id="rId2"/>
    <sheet name="Հ-3 և Հ-4" sheetId="22" r:id="rId3"/>
    <sheet name="Հ-5 Ա 2" sheetId="28" r:id="rId4"/>
    <sheet name="Հ-9" sheetId="29" r:id="rId5"/>
    <sheet name="Հ-9.1" sheetId="43" r:id="rId6"/>
    <sheet name="Sheet1" sheetId="4" state="hidden" r:id="rId7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'Հ-3 և Հ-4'!$A$1:$I$49</definedName>
    <definedName name="_xlnm.Print_Area" localSheetId="3">'Հ-5 Ա 2'!$A$1:$F$17</definedName>
    <definedName name="_xlnm.Print_Area" localSheetId="4">'Հ-9'!$A$1:$L$23</definedName>
    <definedName name="_xlnm.Print_Area" localSheetId="5">'Հ-9.1'!$A$1:$L$23</definedName>
    <definedName name="_xlnm.Print_Area" localSheetId="0">'ՕՀ-1 Ա 2 և Հ-5 Ա-1'!$A$1:$I$18</definedName>
    <definedName name="_xlnm.Print_Area" localSheetId="1">'ՕՀ-1 Ա 3'!$A$1:$J$16</definedName>
    <definedName name="_xlnm.Print_Titles" localSheetId="2">'Հ-3 և Հ-4'!$8:$9</definedName>
    <definedName name="_xlnm.Print_Titles" localSheetId="3">'Հ-5 Ա 2'!$8:$9</definedName>
    <definedName name="_xlnm.Print_Titles" localSheetId="0">'ՕՀ-1 Ա 2 և Հ-5 Ա-1'!#REF!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9" i="22" l="1"/>
  <c r="H28" i="22" s="1"/>
  <c r="H27" i="22" l="1"/>
  <c r="H26" i="22" l="1"/>
  <c r="H24" i="22" s="1"/>
  <c r="H22" i="22" s="1"/>
  <c r="H20" i="22" l="1"/>
  <c r="K13" i="29"/>
  <c r="K12" i="29" s="1"/>
  <c r="K11" i="29" s="1"/>
  <c r="K13" i="43"/>
  <c r="K12" i="43" s="1"/>
  <c r="K11" i="43" s="1"/>
  <c r="H18" i="22" l="1"/>
  <c r="H16" i="22" s="1"/>
  <c r="H14" i="22" s="1"/>
  <c r="H12" i="22" s="1"/>
  <c r="H14" i="40"/>
  <c r="H13" i="40" s="1"/>
  <c r="H12" i="40" s="1"/>
  <c r="G13" i="38" l="1"/>
  <c r="G11" i="38" s="1"/>
  <c r="H13" i="38"/>
  <c r="H11" i="38" s="1"/>
  <c r="I13" i="38"/>
  <c r="I11" i="38" s="1"/>
  <c r="B5" i="43" l="1"/>
  <c r="K3" i="43"/>
  <c r="K2" i="43"/>
  <c r="B5" i="28"/>
  <c r="H47" i="22" l="1"/>
  <c r="H46" i="22" s="1"/>
  <c r="H45" i="22" l="1"/>
  <c r="H44" i="22" s="1"/>
  <c r="H42" i="22" s="1"/>
  <c r="H40" i="22" s="1"/>
  <c r="H38" i="22" l="1"/>
  <c r="H17" i="40" s="1"/>
  <c r="H16" i="40" s="1"/>
  <c r="H15" i="40" s="1"/>
  <c r="H11" i="40" s="1"/>
  <c r="K19" i="29"/>
  <c r="K18" i="29" s="1"/>
  <c r="K17" i="29" s="1"/>
  <c r="K10" i="29" s="1"/>
  <c r="F15" i="38"/>
  <c r="K19" i="43"/>
  <c r="K18" i="43" s="1"/>
  <c r="K17" i="43" s="1"/>
  <c r="K10" i="43" s="1"/>
  <c r="E16" i="28"/>
  <c r="H36" i="22"/>
  <c r="H34" i="22" s="1"/>
  <c r="H32" i="22" s="1"/>
  <c r="H30" i="22" s="1"/>
  <c r="H10" i="22" s="1"/>
  <c r="F13" i="38" l="1"/>
  <c r="F11" i="38" s="1"/>
  <c r="E15" i="38"/>
  <c r="E13" i="38" s="1"/>
  <c r="E11" i="38" s="1"/>
  <c r="H3" i="40"/>
  <c r="H2" i="40"/>
  <c r="E14" i="28"/>
  <c r="E12" i="28" s="1"/>
  <c r="E10" i="28" s="1"/>
  <c r="K3" i="29" l="1"/>
  <c r="K2" i="29"/>
  <c r="B5" i="29"/>
  <c r="E3" i="28"/>
  <c r="E2" i="28"/>
</calcChain>
</file>

<file path=xl/sharedStrings.xml><?xml version="1.0" encoding="utf-8"?>
<sst xmlns="http://schemas.openxmlformats.org/spreadsheetml/2006/main" count="197" uniqueCount="122">
  <si>
    <t>ՀՀ պաշտպանության նախարարություն</t>
  </si>
  <si>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</si>
  <si>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</si>
  <si>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</si>
  <si>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</si>
  <si>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</si>
  <si>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</si>
  <si>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</si>
  <si>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</si>
  <si>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</si>
  <si>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</si>
  <si>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</si>
  <si>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</si>
  <si>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</si>
  <si>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</si>
  <si>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</si>
  <si>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</si>
  <si>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</si>
  <si>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</si>
  <si>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</si>
  <si>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</si>
  <si>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</si>
  <si>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</si>
  <si>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</si>
  <si>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</si>
  <si>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</si>
  <si>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</si>
  <si>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</si>
  <si>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</si>
  <si>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</si>
  <si>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</si>
  <si>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</si>
  <si>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</si>
  <si>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</si>
  <si>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</si>
  <si>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ԸՆԹԱՑԻԿ ԾԱԽՍԵՐ</t>
  </si>
  <si>
    <t>այդ թվում՝</t>
  </si>
  <si>
    <t>Ծրագիր</t>
  </si>
  <si>
    <t>Միջոցառում</t>
  </si>
  <si>
    <t>___________  ___-ի N _______ -Ն որոշման</t>
  </si>
  <si>
    <t xml:space="preserve"> - Շենքերի և շինությունների շինարարություն</t>
  </si>
  <si>
    <t xml:space="preserve"> ՇԵՆՔԵՐ և ՇԻՆՈՒԹՅՈՒՆՆԵՐ</t>
  </si>
  <si>
    <t>ՀՀ կառավարության 2025 թվականի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</si>
  <si>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</si>
  <si>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</si>
  <si>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2 ԱՂՅՈՒՍԱԿՈՒՄ ԿԱՏԱՐՎՈՂ ՓՈՓՈԽՈՒԹՅՈՒՆՆԵՐԸ </t>
  </si>
  <si>
    <t xml:space="preserve">N 5 ՀԱՎԵԼՎԱԾԻ N 1 ԱՂՅՈՒՍԱԿՈՒՄ ԿԱՏԱՐՎՈՂ ՓՈՓՈԽՈՒԹՅՈՒՆՆԵՐԸ 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</si>
  <si>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</si>
  <si>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</si>
  <si>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</si>
  <si>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</si>
  <si>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1169 - 31001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</si>
  <si>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</si>
  <si>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</si>
  <si>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</si>
  <si>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02</t>
  </si>
  <si>
    <t>միջոցա-ռում</t>
  </si>
  <si>
    <t>ԸՆԴԱՄԵՆԸ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</si>
  <si>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</si>
  <si>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</si>
  <si>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</si>
  <si>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</si>
  <si>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</si>
  <si>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</si>
  <si>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</si>
  <si>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</si>
  <si>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</si>
  <si>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</si>
  <si>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</si>
  <si>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ՀՀ պաշտպանության ապահովում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</si>
  <si>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</si>
  <si>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</si>
  <si>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</si>
  <si>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</si>
  <si>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Տեսակը </t>
  </si>
  <si>
    <t xml:space="preserve"> տարի </t>
  </si>
  <si>
    <t>«ՀԱՅԱՍՏԱՆԻ ՀԱՆՐԱՊԵՏՈՒԹՅԱՆ 2025 ԹՎԱԿԱՆԻ ՊԵՏԱԿԱՆ ԲՅՈՒՋԵԻ ՄԱՍԻՆ» ՀԱՅԱՍՏԱՆԻ ՀԱՆՐԱՊԵՏՈՒԹՅԱՆ  ՕՐԵՆՔԻ N 1 ՀԱՎԵԼՎԱԾԻ N 2 ԱՂՅՈՒՍԱԿՈՒՄ</t>
  </si>
  <si>
    <t xml:space="preserve">ԿԱՏԱՐՎՈՂ ՎԵՐԱԲԱՇԽՈՒՄԸ ԵՎ ՀԱՅԱՍՏԱՆԻ ՀԱՆՐԱՊԵՏՈՒԹՅԱՆ ԿԱՌԱՎԱՐՈՒԹՅԱՆ 2024 ԹՎԱԿԱՆԻ ԴԵԿՏԵՄԲԵՐԻ 27-Ի N 2060-Ն ՈՐՈՇՄԱՆ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</si>
  <si>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</si>
  <si>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</si>
  <si>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</si>
  <si>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</si>
  <si>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</si>
  <si>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«ՀԱՅԱՍՏԱՆԻ ՀԱՆՐԱՊԵՏՈՒԹՅԱՆ 2025 ԹՎԱԿԱՆԻ ՊԵՏԱԿԱՆ ԲՅՈՒՋԵԻ ՄԱՍԻՆ» ՀԱՅԱՍՏԱՆԻ ՀԱՆՐԱՊԵՏՈՒԹՅԱՆ ՕՐԵՆՔԻ </t>
  </si>
  <si>
    <t>N 1 ՀԱՎԵԼՎԱԾԻ N 3 ԱՂՅՈՒՍԱԿՈՒՄ ԿԱՏԱՐՎՈՂ ՓՈՓՈԽՈՒԹՅՈՒՆԸ</t>
  </si>
  <si>
    <t>Հավելված N 1</t>
  </si>
  <si>
    <t>Հավելված N 2</t>
  </si>
  <si>
    <t>Հավելված N 3</t>
  </si>
  <si>
    <t>Հավելված N 4</t>
  </si>
  <si>
    <t>Հավելված N 5</t>
  </si>
  <si>
    <t>Հավելված N 6</t>
  </si>
  <si>
    <t>հազար դրամ</t>
  </si>
  <si>
    <t xml:space="preserve">ԲՍԿ </t>
  </si>
  <si>
    <t xml:space="preserve"> ՀՀ ֆինանսների նախարարություն</t>
  </si>
  <si>
    <t xml:space="preserve"> Պետական պարտքի կառավարում</t>
  </si>
  <si>
    <t xml:space="preserve"> Կառավարության պարտքի սպասարկում</t>
  </si>
  <si>
    <t xml:space="preserve"> - Արտաքին տոկոսավճարներ</t>
  </si>
  <si>
    <t xml:space="preserve"> ՏՈԿՈՍԱՎՃԱՐՆԵՐ</t>
  </si>
  <si>
    <t xml:space="preserve"> Պետական պարտքի գծով գործառնություններ</t>
  </si>
  <si>
    <t>07</t>
  </si>
  <si>
    <t>01</t>
  </si>
  <si>
    <t xml:space="preserve"> ԸՆԴՀԱՆՈՒՐ ԲՆՈՒՅԹԻ ՀԱՆՐԱՅԻՆ ԾԱՌԱՅՈՒԹՅՈՒՆՆԵՐ</t>
  </si>
  <si>
    <t>Ցուցանիշների փոփոխությունը (ավելացումները նշված են դրական նշանով, իսկ նվազեցումները՝ փակագծերում)</t>
  </si>
  <si>
    <t>N 3 և N 4 ՀԱՎԵԼՎԱԾՆԵՐՈՒՄ ԿԱՏԱՐՎՈՂ ՓՈՓՈԽՈՒԹՅՈՒՆՆԵՐԸ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</si>
  <si>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</si>
  <si>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</si>
  <si>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</si>
  <si>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>1006 - 13001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</si>
  <si>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</si>
  <si>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</si>
  <si>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</si>
  <si>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</si>
  <si>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Ցուցանիշների փոփոխությունը (ավելացումները նշված են դրական նշանով)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</si>
  <si>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</si>
  <si>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</si>
  <si>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</si>
  <si>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 ՀՀ ֆինանսների նախարարություն </t>
  </si>
  <si>
    <t xml:space="preserve"> Պետական պարտքի կառավարում </t>
  </si>
  <si>
    <t xml:space="preserve"> ՀՀ ֆինանսների նախարարություն </t>
  </si>
  <si>
    <t xml:space="preserve">N 9.1 ՀԱՎԵԼՎԱԾՈՒՄ ԿԱՏԱՐՎՈՂ ՓՈՓՈԽՈՒԹՅՈՒՆՆԵՐԸ </t>
  </si>
  <si>
    <t xml:space="preserve">N 9 ՀԱՎԵԼՎԱԾՈՒՄ ԿԱՏԱՐՎՈՂ ՓՈՓՈԽՈՒԹՅՈՒՆՆԵՐԸ </t>
  </si>
  <si>
    <t>ՀՀ ֆինանսների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</si>
</sst>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3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9" fillId="0" borderId="0" applyFill="0" applyBorder="0" applyProtection="0">
      <alignment horizontal="right" vertical="top"/>
    </xf>
  </cellStyleXfs>
  <cellXfs count="16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5" fontId="14" fillId="0" borderId="0" xfId="15" applyNumberFormat="1" applyFont="1" applyFill="1" applyBorder="1" applyAlignment="1">
      <alignment horizontal="right" vertical="center"/>
    </xf>
    <xf numFmtId="165" fontId="15" fillId="0" borderId="0" xfId="15" applyNumberFormat="1" applyFont="1" applyFill="1" applyBorder="1" applyAlignment="1">
      <alignment horizontal="right" vertical="center"/>
    </xf>
    <xf numFmtId="0" fontId="13" fillId="0" borderId="0" xfId="18" applyFont="1" applyFill="1" applyAlignment="1">
      <alignment horizontal="center" vertical="center" wrapText="1"/>
    </xf>
    <xf numFmtId="0" fontId="13" fillId="0" borderId="0" xfId="18" applyFont="1" applyFill="1" applyAlignment="1">
      <alignment horizontal="left" vertical="center" wrapText="1"/>
    </xf>
    <xf numFmtId="0" fontId="14" fillId="0" borderId="0" xfId="18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4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5" fillId="0" borderId="1" xfId="18" applyFont="1" applyFill="1" applyBorder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9" fillId="0" borderId="0" xfId="18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164" fontId="17" fillId="0" borderId="0" xfId="7" applyNumberFormat="1" applyFont="1" applyFill="1" applyBorder="1" applyAlignment="1">
      <alignment horizontal="right" vertical="center"/>
    </xf>
    <xf numFmtId="2" fontId="14" fillId="0" borderId="0" xfId="18" applyNumberFormat="1" applyFont="1" applyFill="1" applyAlignment="1">
      <alignment horizontal="center" vertical="center" wrapText="1"/>
    </xf>
    <xf numFmtId="2" fontId="14" fillId="0" borderId="0" xfId="18" applyNumberFormat="1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15" fillId="0" borderId="0" xfId="18" applyFont="1" applyFill="1" applyAlignment="1">
      <alignment horizontal="left" vertical="center" wrapText="1"/>
    </xf>
    <xf numFmtId="0" fontId="15" fillId="0" borderId="1" xfId="18" applyFont="1" applyFill="1" applyBorder="1" applyAlignment="1">
      <alignment horizontal="left" vertical="center" wrapText="1"/>
    </xf>
    <xf numFmtId="165" fontId="15" fillId="0" borderId="1" xfId="6" applyNumberFormat="1" applyFont="1" applyFill="1" applyBorder="1" applyAlignment="1">
      <alignment horizontal="righ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165" fontId="19" fillId="0" borderId="1" xfId="8" applyNumberFormat="1" applyFont="1" applyFill="1" applyBorder="1" applyAlignment="1">
      <alignment horizontal="right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165" fontId="25" fillId="0" borderId="5" xfId="8" applyNumberFormat="1" applyFont="1" applyFill="1" applyBorder="1" applyAlignment="1">
      <alignment horizontal="center" vertical="center" wrapText="1"/>
    </xf>
    <xf numFmtId="167" fontId="15" fillId="0" borderId="1" xfId="35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170" fontId="15" fillId="0" borderId="1" xfId="0" applyNumberFormat="1" applyFont="1" applyFill="1" applyBorder="1" applyAlignment="1">
      <alignment horizontal="right" vertical="center" wrapText="1"/>
    </xf>
    <xf numFmtId="49" fontId="15" fillId="0" borderId="1" xfId="18" applyNumberFormat="1" applyFont="1" applyFill="1" applyBorder="1" applyAlignment="1">
      <alignment horizontal="center" vertical="center" wrapText="1"/>
    </xf>
    <xf numFmtId="0" fontId="19" fillId="0" borderId="1" xfId="18" applyFont="1" applyFill="1" applyBorder="1" applyAlignment="1">
      <alignment horizontal="center" vertical="center" wrapText="1"/>
    </xf>
    <xf numFmtId="0" fontId="19" fillId="0" borderId="1" xfId="18" applyFont="1" applyFill="1" applyBorder="1" applyAlignment="1">
      <alignment horizontal="left" vertical="center" wrapText="1"/>
    </xf>
    <xf numFmtId="167" fontId="14" fillId="0" borderId="1" xfId="20" applyFont="1" applyFill="1" applyBorder="1">
      <alignment horizontal="right" vertical="top"/>
    </xf>
    <xf numFmtId="165" fontId="14" fillId="0" borderId="1" xfId="8" applyNumberFormat="1" applyFont="1" applyFill="1" applyBorder="1" applyAlignment="1">
      <alignment horizontal="right" vertical="center" wrapText="1"/>
    </xf>
    <xf numFmtId="165" fontId="15" fillId="0" borderId="1" xfId="7" applyNumberFormat="1" applyFont="1" applyFill="1" applyBorder="1" applyAlignment="1">
      <alignment horizontal="righ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167" fontId="15" fillId="0" borderId="1" xfId="3" applyNumberFormat="1" applyFont="1" applyFill="1" applyBorder="1" applyAlignment="1">
      <alignment vertical="center"/>
    </xf>
    <xf numFmtId="165" fontId="14" fillId="0" borderId="1" xfId="8" applyNumberFormat="1" applyFont="1" applyFill="1" applyBorder="1" applyAlignment="1">
      <alignment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  <xf numFmtId="0" fontId="14" fillId="0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left" vertical="center" wrapText="1"/>
    </xf>
    <xf numFmtId="0" fontId="19" fillId="0" borderId="1" xfId="3" applyFont="1" applyFill="1" applyBorder="1" applyAlignment="1">
      <alignment vertical="center" wrapText="1"/>
    </xf>
    <xf numFmtId="165" fontId="14" fillId="0" borderId="1" xfId="6" applyNumberFormat="1" applyFont="1" applyFill="1" applyBorder="1" applyAlignment="1">
      <alignment horizontal="right" vertical="center" wrapText="1"/>
    </xf>
    <xf numFmtId="165" fontId="19" fillId="0" borderId="1" xfId="6" applyNumberFormat="1" applyFont="1" applyFill="1" applyBorder="1" applyAlignment="1">
      <alignment horizontal="right" vertical="center" wrapText="1"/>
    </xf>
    <xf numFmtId="0" fontId="19" fillId="0" borderId="0" xfId="18" applyFont="1" applyFill="1" applyAlignment="1">
      <alignment horizontal="left" vertical="center" wrapText="1"/>
    </xf>
    <xf numFmtId="0" fontId="19" fillId="0" borderId="0" xfId="18" applyFont="1" applyFill="1" applyAlignment="1">
      <alignment horizontal="center" vertical="center" wrapText="1"/>
    </xf>
    <xf numFmtId="170" fontId="14" fillId="0" borderId="1" xfId="6" applyNumberFormat="1" applyFont="1" applyFill="1" applyBorder="1" applyAlignment="1">
      <alignment horizontal="right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4" fillId="0" borderId="1" xfId="18" applyFont="1" applyFill="1" applyBorder="1" applyAlignment="1">
      <alignment horizontal="left" vertical="center" wrapText="1"/>
    </xf>
    <xf numFmtId="0" fontId="14" fillId="0" borderId="1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0" fontId="14" fillId="0" borderId="4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22" fillId="0" borderId="0" xfId="3" applyFont="1" applyFill="1"/>
    <xf numFmtId="0" fontId="13" fillId="0" borderId="0" xfId="7" applyFont="1" applyFill="1" applyAlignment="1">
      <alignment vertical="center" wrapText="1"/>
    </xf>
    <xf numFmtId="0" fontId="23" fillId="0" borderId="0" xfId="3" applyFont="1" applyFill="1"/>
    <xf numFmtId="0" fontId="14" fillId="0" borderId="0" xfId="3" applyFont="1" applyFill="1" applyAlignment="1">
      <alignment horizontal="right"/>
    </xf>
    <xf numFmtId="164" fontId="14" fillId="0" borderId="0" xfId="7" applyNumberFormat="1" applyFont="1" applyFill="1" applyAlignment="1">
      <alignment horizontal="right" vertical="center" wrapText="1"/>
    </xf>
    <xf numFmtId="0" fontId="24" fillId="0" borderId="0" xfId="7" applyFont="1" applyFill="1" applyAlignment="1">
      <alignment wrapText="1"/>
    </xf>
    <xf numFmtId="49" fontId="15" fillId="0" borderId="0" xfId="7" applyNumberFormat="1" applyFont="1" applyFill="1" applyAlignment="1">
      <alignment horizontal="center" vertical="center" wrapText="1"/>
    </xf>
    <xf numFmtId="0" fontId="4" fillId="0" borderId="0" xfId="7" applyFont="1" applyFill="1" applyAlignment="1">
      <alignment horizontal="center" vertical="center" wrapText="1"/>
    </xf>
    <xf numFmtId="164" fontId="15" fillId="0" borderId="0" xfId="7" applyNumberFormat="1" applyFont="1" applyFill="1" applyAlignment="1">
      <alignment horizontal="center" vertical="center" wrapText="1"/>
    </xf>
    <xf numFmtId="164" fontId="14" fillId="0" borderId="9" xfId="7" applyNumberFormat="1" applyFont="1" applyFill="1" applyBorder="1" applyAlignment="1">
      <alignment vertical="center" wrapText="1"/>
    </xf>
    <xf numFmtId="164" fontId="19" fillId="0" borderId="9" xfId="7" applyNumberFormat="1" applyFont="1" applyFill="1" applyBorder="1" applyAlignment="1">
      <alignment horizontal="right" vertical="center"/>
    </xf>
    <xf numFmtId="0" fontId="14" fillId="0" borderId="0" xfId="7" applyFont="1" applyFill="1" applyAlignment="1">
      <alignment horizontal="center" vertical="center" wrapText="1"/>
    </xf>
    <xf numFmtId="164" fontId="25" fillId="0" borderId="1" xfId="0" applyNumberFormat="1" applyFont="1" applyFill="1" applyBorder="1" applyAlignment="1">
      <alignment horizontal="center" vertical="center" wrapText="1"/>
    </xf>
    <xf numFmtId="49" fontId="31" fillId="0" borderId="1" xfId="7" applyNumberFormat="1" applyFont="1" applyFill="1" applyBorder="1" applyAlignment="1">
      <alignment horizontal="center" vertical="center" textRotation="90" wrapText="1"/>
    </xf>
    <xf numFmtId="0" fontId="31" fillId="0" borderId="1" xfId="7" applyFont="1" applyFill="1" applyBorder="1" applyAlignment="1">
      <alignment horizontal="center" vertical="center" wrapText="1"/>
    </xf>
    <xf numFmtId="0" fontId="15" fillId="0" borderId="0" xfId="7" applyFont="1" applyFill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25" fillId="0" borderId="1" xfId="7" applyFont="1" applyFill="1" applyBorder="1" applyAlignment="1">
      <alignment horizontal="center" vertical="center" wrapText="1"/>
    </xf>
    <xf numFmtId="164" fontId="25" fillId="0" borderId="5" xfId="7" applyNumberFormat="1" applyFont="1" applyFill="1" applyBorder="1" applyAlignment="1">
      <alignment horizontal="center" vertical="center" wrapText="1"/>
    </xf>
    <xf numFmtId="0" fontId="14" fillId="0" borderId="0" xfId="7" applyFont="1" applyFill="1" applyAlignment="1">
      <alignment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 wrapText="1"/>
    </xf>
    <xf numFmtId="0" fontId="28" fillId="0" borderId="1" xfId="7" applyFont="1" applyFill="1" applyBorder="1" applyAlignment="1">
      <alignment horizontal="center" vertical="center" wrapText="1"/>
    </xf>
    <xf numFmtId="165" fontId="30" fillId="0" borderId="1" xfId="8" applyNumberFormat="1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164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left" vertical="center" wrapText="1"/>
    </xf>
    <xf numFmtId="43" fontId="14" fillId="0" borderId="1" xfId="6" applyFont="1" applyFill="1" applyBorder="1" applyAlignment="1">
      <alignment horizontal="center" vertical="center" wrapText="1"/>
    </xf>
    <xf numFmtId="0" fontId="15" fillId="0" borderId="0" xfId="7" applyFont="1" applyFill="1" applyAlignment="1">
      <alignment vertical="center" wrapText="1"/>
    </xf>
    <xf numFmtId="0" fontId="13" fillId="0" borderId="0" xfId="7" applyFont="1" applyFill="1" applyAlignment="1">
      <alignment horizontal="center" vertical="center" wrapText="1"/>
    </xf>
    <xf numFmtId="164" fontId="13" fillId="0" borderId="0" xfId="7" applyNumberFormat="1" applyFont="1" applyFill="1" applyAlignment="1">
      <alignment vertical="center" wrapText="1"/>
    </xf>
    <xf numFmtId="0" fontId="11" fillId="0" borderId="0" xfId="7" applyFont="1" applyFill="1" applyAlignment="1">
      <alignment horizontal="center" vertical="center" wrapText="1"/>
    </xf>
    <xf numFmtId="43" fontId="11" fillId="0" borderId="0" xfId="8" applyFont="1" applyFill="1" applyAlignment="1">
      <alignment vertical="center" wrapText="1"/>
    </xf>
    <xf numFmtId="0" fontId="11" fillId="0" borderId="0" xfId="7" applyFont="1" applyFill="1" applyAlignment="1">
      <alignment vertical="center" wrapText="1"/>
    </xf>
    <xf numFmtId="43" fontId="4" fillId="0" borderId="0" xfId="8" applyFont="1" applyFill="1" applyAlignment="1">
      <alignment vertical="center" wrapText="1"/>
    </xf>
    <xf numFmtId="0" fontId="4" fillId="0" borderId="0" xfId="7" applyFont="1" applyFill="1" applyAlignment="1">
      <alignment vertical="center" wrapText="1"/>
    </xf>
    <xf numFmtId="165" fontId="15" fillId="0" borderId="1" xfId="8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167" fontId="15" fillId="0" borderId="1" xfId="35" applyFont="1" applyFill="1" applyBorder="1">
      <alignment horizontal="right" vertical="top"/>
    </xf>
    <xf numFmtId="43" fontId="11" fillId="0" borderId="0" xfId="8" applyFont="1" applyFill="1" applyAlignment="1">
      <alignment horizontal="center" vertical="center" wrapText="1"/>
    </xf>
    <xf numFmtId="0" fontId="17" fillId="0" borderId="0" xfId="7" applyFont="1" applyFill="1" applyAlignment="1">
      <alignment vertical="center" wrapText="1"/>
    </xf>
    <xf numFmtId="43" fontId="17" fillId="0" borderId="0" xfId="8" applyFont="1" applyFill="1" applyAlignment="1">
      <alignment vertical="center" wrapText="1"/>
    </xf>
    <xf numFmtId="0" fontId="27" fillId="0" borderId="1" xfId="7" applyFont="1" applyFill="1" applyBorder="1" applyAlignment="1">
      <alignment horizontal="center" vertical="center" wrapText="1"/>
    </xf>
    <xf numFmtId="0" fontId="19" fillId="0" borderId="1" xfId="7" applyFont="1" applyFill="1" applyBorder="1" applyAlignment="1">
      <alignment horizontal="center" vertical="center" wrapText="1"/>
    </xf>
    <xf numFmtId="0" fontId="19" fillId="0" borderId="1" xfId="7" applyFont="1" applyFill="1" applyBorder="1" applyAlignment="1">
      <alignment horizontal="left" vertical="center" wrapText="1"/>
    </xf>
    <xf numFmtId="0" fontId="17" fillId="0" borderId="0" xfId="7" applyFont="1" applyFill="1" applyAlignment="1">
      <alignment horizontal="center" vertical="center" wrapText="1"/>
    </xf>
    <xf numFmtId="43" fontId="17" fillId="0" borderId="0" xfId="8" applyFont="1" applyFill="1" applyAlignment="1">
      <alignment horizontal="center" vertical="center" wrapText="1"/>
    </xf>
    <xf numFmtId="0" fontId="15" fillId="0" borderId="1" xfId="7" applyFont="1" applyFill="1" applyBorder="1" applyAlignment="1">
      <alignment horizontal="left" vertical="center" wrapText="1"/>
    </xf>
    <xf numFmtId="0" fontId="20" fillId="0" borderId="0" xfId="7" applyFont="1" applyFill="1" applyAlignment="1">
      <alignment vertical="center" wrapText="1"/>
    </xf>
    <xf numFmtId="43" fontId="20" fillId="0" borderId="0" xfId="8" applyFont="1" applyFill="1" applyAlignment="1">
      <alignment vertical="center" wrapText="1"/>
    </xf>
    <xf numFmtId="0" fontId="17" fillId="0" borderId="0" xfId="0" applyFont="1" applyFill="1" applyAlignment="1">
      <alignment horizontal="right" vertical="center"/>
    </xf>
    <xf numFmtId="0" fontId="14" fillId="0" borderId="1" xfId="3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4" fillId="0" borderId="0" xfId="7" applyFont="1" applyFill="1" applyAlignment="1">
      <alignment horizontal="center" vertical="center" wrapText="1"/>
    </xf>
    <xf numFmtId="49" fontId="25" fillId="0" borderId="3" xfId="7" applyNumberFormat="1" applyFont="1" applyFill="1" applyBorder="1" applyAlignment="1">
      <alignment horizontal="center" vertical="center" wrapText="1"/>
    </xf>
    <xf numFmtId="49" fontId="25" fillId="0" borderId="2" xfId="7" applyNumberFormat="1" applyFont="1" applyFill="1" applyBorder="1" applyAlignment="1">
      <alignment horizontal="center" vertical="center" wrapText="1"/>
    </xf>
    <xf numFmtId="0" fontId="25" fillId="0" borderId="4" xfId="7" applyFont="1" applyFill="1" applyBorder="1" applyAlignment="1">
      <alignment horizontal="center" vertical="center" wrapText="1"/>
    </xf>
    <xf numFmtId="0" fontId="25" fillId="0" borderId="6" xfId="7" applyFont="1" applyFill="1" applyBorder="1" applyAlignment="1">
      <alignment horizontal="center" vertical="center" wrapText="1"/>
    </xf>
    <xf numFmtId="0" fontId="25" fillId="0" borderId="5" xfId="7" applyFont="1" applyFill="1" applyBorder="1" applyAlignment="1">
      <alignment horizontal="center" vertical="center" wrapText="1"/>
    </xf>
    <xf numFmtId="164" fontId="14" fillId="0" borderId="3" xfId="0" applyNumberFormat="1" applyFont="1" applyFill="1" applyBorder="1" applyAlignment="1">
      <alignment horizontal="center" vertical="center" wrapText="1"/>
    </xf>
    <xf numFmtId="164" fontId="14" fillId="0" borderId="7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164" fontId="25" fillId="0" borderId="4" xfId="0" applyNumberFormat="1" applyFont="1" applyFill="1" applyBorder="1" applyAlignment="1">
      <alignment horizontal="center" vertical="center" wrapText="1"/>
    </xf>
    <xf numFmtId="164" fontId="25" fillId="0" borderId="5" xfId="0" applyNumberFormat="1" applyFont="1" applyFill="1" applyBorder="1" applyAlignment="1">
      <alignment horizontal="center" vertical="center" wrapText="1"/>
    </xf>
    <xf numFmtId="164" fontId="25" fillId="0" borderId="8" xfId="0" applyNumberFormat="1" applyFont="1" applyFill="1" applyBorder="1" applyAlignment="1">
      <alignment horizontal="center" vertical="center" wrapText="1"/>
    </xf>
    <xf numFmtId="164" fontId="25" fillId="0" borderId="9" xfId="0" applyNumberFormat="1" applyFont="1" applyFill="1" applyBorder="1" applyAlignment="1">
      <alignment horizontal="center" vertical="center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13" fillId="0" borderId="0" xfId="3" applyFont="1" applyFill="1" applyAlignment="1">
      <alignment horizontal="center" vertical="center"/>
    </xf>
    <xf numFmtId="0" fontId="14" fillId="0" borderId="1" xfId="18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4" fillId="0" borderId="3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3" xfId="3" applyFont="1" applyFill="1" applyBorder="1" applyAlignment="1">
      <alignment horizontal="left" vertical="center"/>
    </xf>
    <xf numFmtId="0" fontId="14" fillId="0" borderId="7" xfId="3" applyFont="1" applyFill="1" applyBorder="1" applyAlignment="1">
      <alignment horizontal="left" vertical="center"/>
    </xf>
    <xf numFmtId="0" fontId="14" fillId="0" borderId="2" xfId="3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</cellXfs>
  <cellStyles count="36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0" xfId="33" xr:uid="{9517BB88-0AF9-4026-9A1C-4CF6C7FD78D3}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7 2 2" xfId="34" xr:uid="{0F0CC422-5789-4C8E-8623-EEEA6B4DA08E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Percent 2" xfId="19" xr:uid="{00000000-0005-0000-0000-000020000000}"/>
    <cellStyle name="SN_241" xfId="20" xr:uid="{00000000-0005-0000-0000-000021000000}"/>
    <cellStyle name="SN_b" xfId="35" xr:uid="{4B75A6E7-50BB-4039-B6E0-ACF9DF7E51D3}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9EC3-2958-4ACD-BFDD-B87B6EC44F2E}">
  <sheetPr>
    <tabColor rgb="FF92D050"/>
  </sheetPr>
  <dimension ref="B1:J17"/>
  <sheetViews>
    <sheetView view="pageBreakPreview" zoomScaleNormal="100" zoomScaleSheetLayoutView="100" workbookViewId="0">
      <pane ySplit="15" topLeftCell="A16" activePane="bottomLeft" state="frozen"/>
      <selection pane="bottomLeft" activeCell="E17" sqref="E17"/>
    </sheetView>
  </sheetViews>
  <sheetFormatPr defaultColWidth="9.140625" defaultRowHeight="16.5" x14ac:dyDescent="0.25"/>
  <cols>
    <col min="1" max="1" width="0.85546875" style="106" customWidth="1"/>
    <col min="2" max="2" width="5.42578125" style="104" customWidth="1"/>
    <col min="3" max="3" width="9.140625" style="104" customWidth="1"/>
    <col min="4" max="4" width="14" style="106" customWidth="1"/>
    <col min="5" max="5" width="25.7109375" style="106" customWidth="1"/>
    <col min="6" max="6" width="51.5703125" style="106" customWidth="1"/>
    <col min="7" max="7" width="38.5703125" style="106" customWidth="1"/>
    <col min="8" max="8" width="33.5703125" style="105" customWidth="1"/>
    <col min="9" max="9" width="0.85546875" style="105" customWidth="1"/>
    <col min="10" max="10" width="18.5703125" style="105" bestFit="1" customWidth="1"/>
    <col min="11" max="11" width="16.42578125" style="106" customWidth="1"/>
    <col min="12" max="16384" width="9.140625" style="106"/>
  </cols>
  <sheetData>
    <row r="1" spans="2:10" x14ac:dyDescent="0.25">
      <c r="C1" s="20"/>
      <c r="D1" s="20"/>
      <c r="E1" s="20"/>
      <c r="F1" s="20"/>
      <c r="G1" s="20"/>
      <c r="H1" s="22" t="s">
        <v>85</v>
      </c>
    </row>
    <row r="2" spans="2:10" x14ac:dyDescent="0.25">
      <c r="C2" s="21"/>
      <c r="D2" s="21"/>
      <c r="E2" s="21"/>
      <c r="F2" s="21"/>
      <c r="G2" s="21"/>
      <c r="H2" s="23" t="str">
        <f>'Հ-3 և Հ-4'!H2</f>
        <v>ՀՀ կառավարության 2025 թվականի</v>
      </c>
    </row>
    <row r="3" spans="2:10" x14ac:dyDescent="0.25">
      <c r="C3" s="21"/>
      <c r="D3" s="21"/>
      <c r="E3" s="21"/>
      <c r="F3" s="21"/>
      <c r="G3" s="21"/>
      <c r="H3" s="23" t="str">
        <f>'Հ-3 և Հ-4'!H3</f>
        <v>______________ ի N ___ -Ն որոշման</v>
      </c>
    </row>
    <row r="4" spans="2:10" x14ac:dyDescent="0.25">
      <c r="B4" s="135"/>
      <c r="C4" s="135"/>
      <c r="D4" s="135"/>
      <c r="E4" s="135"/>
      <c r="F4" s="135"/>
      <c r="G4" s="135"/>
    </row>
    <row r="5" spans="2:10" x14ac:dyDescent="0.25">
      <c r="B5" s="134" t="s">
        <v>76</v>
      </c>
      <c r="C5" s="134"/>
      <c r="D5" s="134"/>
      <c r="E5" s="134"/>
      <c r="F5" s="134"/>
      <c r="G5" s="134"/>
      <c r="H5" s="134"/>
    </row>
    <row r="6" spans="2:10" x14ac:dyDescent="0.25">
      <c r="B6" s="136" t="s">
        <v>77</v>
      </c>
      <c r="C6" s="136"/>
      <c r="D6" s="136"/>
      <c r="E6" s="136"/>
      <c r="F6" s="136"/>
      <c r="G6" s="136"/>
      <c r="H6" s="136"/>
    </row>
    <row r="7" spans="2:10" x14ac:dyDescent="0.25">
      <c r="B7" s="136" t="s">
        <v>46</v>
      </c>
      <c r="C7" s="136"/>
      <c r="D7" s="136"/>
      <c r="E7" s="136"/>
      <c r="F7" s="136"/>
      <c r="G7" s="136"/>
      <c r="H7" s="136"/>
    </row>
    <row r="8" spans="2:10" x14ac:dyDescent="0.25">
      <c r="B8" s="3"/>
      <c r="C8" s="3"/>
      <c r="D8" s="53"/>
      <c r="E8" s="53"/>
      <c r="F8" s="53"/>
      <c r="G8" s="53"/>
      <c r="H8" s="25" t="s">
        <v>91</v>
      </c>
    </row>
    <row r="9" spans="2:10" ht="69" customHeight="1" x14ac:dyDescent="0.25">
      <c r="B9" s="137" t="s">
        <v>54</v>
      </c>
      <c r="C9" s="137" t="s">
        <v>10</v>
      </c>
      <c r="D9" s="137"/>
      <c r="E9" s="137" t="s">
        <v>47</v>
      </c>
      <c r="F9" s="137" t="s">
        <v>53</v>
      </c>
      <c r="G9" s="137" t="s">
        <v>52</v>
      </c>
      <c r="H9" s="28" t="s">
        <v>102</v>
      </c>
    </row>
    <row r="10" spans="2:10" ht="29.25" customHeight="1" x14ac:dyDescent="0.25">
      <c r="B10" s="137"/>
      <c r="C10" s="28" t="s">
        <v>37</v>
      </c>
      <c r="D10" s="28" t="s">
        <v>38</v>
      </c>
      <c r="E10" s="137"/>
      <c r="F10" s="137"/>
      <c r="G10" s="137"/>
      <c r="H10" s="28" t="s">
        <v>43</v>
      </c>
    </row>
    <row r="11" spans="2:10" s="108" customFormat="1" x14ac:dyDescent="0.25">
      <c r="B11" s="131" t="s">
        <v>57</v>
      </c>
      <c r="C11" s="132"/>
      <c r="D11" s="132"/>
      <c r="E11" s="132"/>
      <c r="F11" s="132"/>
      <c r="G11" s="133"/>
      <c r="H11" s="43">
        <f>H15+H12</f>
        <v>0</v>
      </c>
      <c r="I11" s="107"/>
      <c r="J11" s="107"/>
    </row>
    <row r="12" spans="2:10" x14ac:dyDescent="0.25">
      <c r="B12" s="130" t="s">
        <v>121</v>
      </c>
      <c r="C12" s="130"/>
      <c r="D12" s="130"/>
      <c r="E12" s="130"/>
      <c r="F12" s="130"/>
      <c r="G12" s="130"/>
      <c r="H12" s="109">
        <f>+H13</f>
        <v>-19605500</v>
      </c>
    </row>
    <row r="13" spans="2:10" ht="68.25" customHeight="1" x14ac:dyDescent="0.25">
      <c r="B13" s="110"/>
      <c r="C13" s="111" t="s">
        <v>108</v>
      </c>
      <c r="D13" s="110"/>
      <c r="E13" s="112" t="s">
        <v>109</v>
      </c>
      <c r="F13" s="112" t="s">
        <v>110</v>
      </c>
      <c r="G13" s="112" t="s">
        <v>111</v>
      </c>
      <c r="H13" s="109">
        <f>+H14</f>
        <v>-19605500</v>
      </c>
    </row>
    <row r="14" spans="2:10" ht="44.25" customHeight="1" x14ac:dyDescent="0.25">
      <c r="B14" s="110"/>
      <c r="C14" s="110"/>
      <c r="D14" s="113" t="s">
        <v>107</v>
      </c>
      <c r="E14" s="110" t="s">
        <v>104</v>
      </c>
      <c r="F14" s="110" t="s">
        <v>105</v>
      </c>
      <c r="G14" s="110" t="s">
        <v>106</v>
      </c>
      <c r="H14" s="52">
        <f>+'Հ-3 և Հ-4'!H20</f>
        <v>-19605500</v>
      </c>
    </row>
    <row r="15" spans="2:10" x14ac:dyDescent="0.25">
      <c r="B15" s="130" t="s">
        <v>48</v>
      </c>
      <c r="C15" s="130"/>
      <c r="D15" s="130"/>
      <c r="E15" s="130"/>
      <c r="F15" s="130"/>
      <c r="G15" s="130"/>
      <c r="H15" s="114">
        <f>H16</f>
        <v>19605500</v>
      </c>
    </row>
    <row r="16" spans="2:10" ht="66.75" customHeight="1" x14ac:dyDescent="0.25">
      <c r="B16" s="110"/>
      <c r="C16" s="111" t="s">
        <v>49</v>
      </c>
      <c r="D16" s="110"/>
      <c r="E16" s="112" t="s">
        <v>31</v>
      </c>
      <c r="F16" s="112" t="s">
        <v>50</v>
      </c>
      <c r="G16" s="112" t="s">
        <v>32</v>
      </c>
      <c r="H16" s="114">
        <f>SUM(H17:H17)</f>
        <v>19605500</v>
      </c>
    </row>
    <row r="17" spans="2:8" ht="51.75" customHeight="1" x14ac:dyDescent="0.25">
      <c r="B17" s="110"/>
      <c r="C17" s="110"/>
      <c r="D17" s="113" t="s">
        <v>51</v>
      </c>
      <c r="E17" s="110" t="s">
        <v>17</v>
      </c>
      <c r="F17" s="110" t="s">
        <v>18</v>
      </c>
      <c r="G17" s="110" t="s">
        <v>19</v>
      </c>
      <c r="H17" s="47">
        <f>+'Հ-3 և Հ-4'!H38</f>
        <v>19605500</v>
      </c>
    </row>
  </sheetData>
  <mergeCells count="12">
    <mergeCell ref="B12:G12"/>
    <mergeCell ref="B11:G11"/>
    <mergeCell ref="B5:H5"/>
    <mergeCell ref="B4:G4"/>
    <mergeCell ref="B15:G15"/>
    <mergeCell ref="B6:H6"/>
    <mergeCell ref="B7:H7"/>
    <mergeCell ref="B9:B10"/>
    <mergeCell ref="C9:D9"/>
    <mergeCell ref="E9:E10"/>
    <mergeCell ref="F9:F10"/>
    <mergeCell ref="G9:G10"/>
  </mergeCells>
  <printOptions horizontalCentered="1"/>
  <pageMargins left="0.25" right="0.25" top="0.75" bottom="0.25" header="0.25" footer="0.25"/>
  <pageSetup paperSize="9" scale="77" firstPageNumber="1047" orientation="landscape" useFirstPageNumber="1" r:id="rId1"/>
  <ignoredErrors>
    <ignoredError sqref="C16 C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97D2-9EEC-47ED-BE65-1B5D3FFF588F}">
  <sheetPr>
    <tabColor rgb="FF92D050"/>
  </sheetPr>
  <dimension ref="B1:K15"/>
  <sheetViews>
    <sheetView view="pageBreakPreview" zoomScale="115" zoomScaleNormal="115" zoomScaleSheetLayoutView="115" workbookViewId="0">
      <selection activeCell="D19" sqref="D19"/>
    </sheetView>
  </sheetViews>
  <sheetFormatPr defaultColWidth="9.140625" defaultRowHeight="17.25" x14ac:dyDescent="0.25"/>
  <cols>
    <col min="1" max="1" width="1.7109375" style="74" customWidth="1"/>
    <col min="2" max="2" width="7.42578125" style="102" customWidth="1"/>
    <col min="3" max="3" width="8.7109375" style="102" customWidth="1"/>
    <col min="4" max="4" width="53.28515625" style="74" customWidth="1"/>
    <col min="5" max="5" width="15.85546875" style="103" customWidth="1"/>
    <col min="6" max="6" width="18.140625" style="103" customWidth="1"/>
    <col min="7" max="7" width="18.42578125" style="103" customWidth="1"/>
    <col min="8" max="8" width="17.5703125" style="103" customWidth="1"/>
    <col min="9" max="9" width="15.5703125" style="103" customWidth="1"/>
    <col min="10" max="10" width="1.7109375" style="74" customWidth="1"/>
    <col min="11" max="11" width="9.85546875" style="74" bestFit="1" customWidth="1"/>
    <col min="12" max="16384" width="9.140625" style="74"/>
  </cols>
  <sheetData>
    <row r="1" spans="2:11" x14ac:dyDescent="0.3">
      <c r="B1" s="73"/>
      <c r="C1" s="4"/>
      <c r="D1" s="73"/>
      <c r="E1" s="4"/>
      <c r="F1" s="73"/>
      <c r="G1" s="4"/>
      <c r="H1" s="73"/>
      <c r="I1" s="5" t="s">
        <v>86</v>
      </c>
    </row>
    <row r="2" spans="2:11" x14ac:dyDescent="0.3">
      <c r="B2" s="75"/>
      <c r="C2" s="76"/>
      <c r="D2" s="75"/>
      <c r="E2" s="76"/>
      <c r="F2" s="75"/>
      <c r="G2" s="76"/>
      <c r="H2" s="75"/>
      <c r="I2" s="76" t="s">
        <v>42</v>
      </c>
    </row>
    <row r="3" spans="2:11" x14ac:dyDescent="0.3">
      <c r="B3" s="75"/>
      <c r="C3" s="76"/>
      <c r="D3" s="75"/>
      <c r="E3" s="76"/>
      <c r="F3" s="75"/>
      <c r="G3" s="76"/>
      <c r="H3" s="75"/>
      <c r="I3" s="76" t="s">
        <v>39</v>
      </c>
    </row>
    <row r="4" spans="2:11" x14ac:dyDescent="0.25">
      <c r="B4" s="77"/>
      <c r="C4" s="77"/>
      <c r="D4" s="77"/>
      <c r="E4" s="77"/>
      <c r="F4" s="77"/>
      <c r="G4" s="77"/>
      <c r="H4" s="77"/>
      <c r="I4" s="77"/>
    </row>
    <row r="5" spans="2:11" x14ac:dyDescent="0.3">
      <c r="B5" s="138" t="s">
        <v>83</v>
      </c>
      <c r="C5" s="138"/>
      <c r="D5" s="138"/>
      <c r="E5" s="138"/>
      <c r="F5" s="138"/>
      <c r="G5" s="138"/>
      <c r="H5" s="138"/>
      <c r="I5" s="138"/>
      <c r="J5" s="78"/>
      <c r="K5" s="78"/>
    </row>
    <row r="6" spans="2:11" x14ac:dyDescent="0.3">
      <c r="B6" s="138" t="s">
        <v>84</v>
      </c>
      <c r="C6" s="138"/>
      <c r="D6" s="138"/>
      <c r="E6" s="138"/>
      <c r="F6" s="138"/>
      <c r="G6" s="138"/>
      <c r="H6" s="138"/>
      <c r="I6" s="138"/>
      <c r="J6" s="78"/>
      <c r="K6" s="78"/>
    </row>
    <row r="7" spans="2:11" x14ac:dyDescent="0.25">
      <c r="B7" s="79"/>
      <c r="C7" s="79"/>
      <c r="D7" s="80"/>
      <c r="E7" s="81"/>
      <c r="F7" s="81"/>
      <c r="G7" s="81"/>
      <c r="H7" s="82"/>
      <c r="I7" s="83" t="s">
        <v>91</v>
      </c>
    </row>
    <row r="8" spans="2:11" s="84" customFormat="1" ht="36" customHeight="1" x14ac:dyDescent="0.25">
      <c r="B8" s="139" t="s">
        <v>20</v>
      </c>
      <c r="C8" s="140"/>
      <c r="D8" s="141" t="s">
        <v>21</v>
      </c>
      <c r="E8" s="144" t="s">
        <v>112</v>
      </c>
      <c r="F8" s="145"/>
      <c r="G8" s="145"/>
      <c r="H8" s="145"/>
      <c r="I8" s="146"/>
    </row>
    <row r="9" spans="2:11" s="84" customFormat="1" ht="15" customHeight="1" x14ac:dyDescent="0.25">
      <c r="B9" s="152" t="s">
        <v>37</v>
      </c>
      <c r="C9" s="152" t="s">
        <v>38</v>
      </c>
      <c r="D9" s="142"/>
      <c r="E9" s="147" t="s">
        <v>82</v>
      </c>
      <c r="F9" s="149" t="s">
        <v>36</v>
      </c>
      <c r="G9" s="150"/>
      <c r="H9" s="150"/>
      <c r="I9" s="151"/>
    </row>
    <row r="10" spans="2:11" s="84" customFormat="1" ht="99.75" customHeight="1" x14ac:dyDescent="0.25">
      <c r="B10" s="152"/>
      <c r="C10" s="152"/>
      <c r="D10" s="143"/>
      <c r="E10" s="148"/>
      <c r="F10" s="85" t="s">
        <v>78</v>
      </c>
      <c r="G10" s="85" t="s">
        <v>79</v>
      </c>
      <c r="H10" s="85" t="s">
        <v>80</v>
      </c>
      <c r="I10" s="85" t="s">
        <v>81</v>
      </c>
    </row>
    <row r="11" spans="2:11" s="88" customFormat="1" ht="14.25" x14ac:dyDescent="0.25">
      <c r="B11" s="86"/>
      <c r="C11" s="86"/>
      <c r="D11" s="87" t="s">
        <v>22</v>
      </c>
      <c r="E11" s="37">
        <f>E13</f>
        <v>19605500</v>
      </c>
      <c r="F11" s="37">
        <f t="shared" ref="F11:I11" si="0">F13</f>
        <v>19605500</v>
      </c>
      <c r="G11" s="37">
        <f t="shared" si="0"/>
        <v>0</v>
      </c>
      <c r="H11" s="37">
        <f t="shared" si="0"/>
        <v>0</v>
      </c>
      <c r="I11" s="37">
        <f t="shared" si="0"/>
        <v>0</v>
      </c>
    </row>
    <row r="12" spans="2:11" s="92" customFormat="1" ht="13.5" x14ac:dyDescent="0.25">
      <c r="B12" s="89"/>
      <c r="C12" s="89"/>
      <c r="D12" s="90" t="s">
        <v>23</v>
      </c>
      <c r="E12" s="38"/>
      <c r="F12" s="38"/>
      <c r="G12" s="91"/>
      <c r="H12" s="91"/>
      <c r="I12" s="91"/>
    </row>
    <row r="13" spans="2:11" s="88" customFormat="1" ht="14.25" x14ac:dyDescent="0.25">
      <c r="B13" s="93"/>
      <c r="C13" s="94"/>
      <c r="D13" s="95" t="s">
        <v>0</v>
      </c>
      <c r="E13" s="96">
        <f>SUM(E15:E15)</f>
        <v>19605500</v>
      </c>
      <c r="F13" s="96">
        <f>SUM(F15:F15)</f>
        <v>19605500</v>
      </c>
      <c r="G13" s="96">
        <f>SUM(G15:G15)</f>
        <v>0</v>
      </c>
      <c r="H13" s="96">
        <f>SUM(H15:H15)</f>
        <v>0</v>
      </c>
      <c r="I13" s="96">
        <f>SUM(I15:I15)</f>
        <v>0</v>
      </c>
    </row>
    <row r="14" spans="2:11" s="84" customFormat="1" ht="13.5" x14ac:dyDescent="0.25">
      <c r="B14" s="97"/>
      <c r="C14" s="97"/>
      <c r="D14" s="97" t="s">
        <v>13</v>
      </c>
      <c r="E14" s="50"/>
      <c r="F14" s="50"/>
      <c r="G14" s="98"/>
      <c r="H14" s="98"/>
      <c r="I14" s="98"/>
    </row>
    <row r="15" spans="2:11" s="101" customFormat="1" ht="27" x14ac:dyDescent="0.25">
      <c r="B15" s="97">
        <v>1169</v>
      </c>
      <c r="C15" s="97">
        <v>31001</v>
      </c>
      <c r="D15" s="99" t="s">
        <v>17</v>
      </c>
      <c r="E15" s="50">
        <f>SUM(F15:I15)</f>
        <v>19605500</v>
      </c>
      <c r="F15" s="50">
        <f>+'Հ-3 և Հ-4'!H40</f>
        <v>19605500</v>
      </c>
      <c r="G15" s="100">
        <v>0</v>
      </c>
      <c r="H15" s="100">
        <v>0</v>
      </c>
      <c r="I15" s="100">
        <v>0</v>
      </c>
    </row>
  </sheetData>
  <mergeCells count="9">
    <mergeCell ref="B5:I5"/>
    <mergeCell ref="B8:C8"/>
    <mergeCell ref="D8:D10"/>
    <mergeCell ref="E8:I8"/>
    <mergeCell ref="E9:E10"/>
    <mergeCell ref="F9:I9"/>
    <mergeCell ref="C9:C10"/>
    <mergeCell ref="B9:B10"/>
    <mergeCell ref="B6:I6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K48"/>
  <sheetViews>
    <sheetView view="pageBreakPreview" zoomScaleNormal="100" zoomScaleSheetLayoutView="100" workbookViewId="0">
      <pane ySplit="11" topLeftCell="A15" activePane="bottomLeft" state="frozen"/>
      <selection pane="bottomLeft" activeCell="K23" sqref="K23"/>
    </sheetView>
  </sheetViews>
  <sheetFormatPr defaultColWidth="9.140625" defaultRowHeight="17.25" x14ac:dyDescent="0.25"/>
  <cols>
    <col min="1" max="1" width="0.85546875" style="7" customWidth="1"/>
    <col min="2" max="4" width="6.7109375" style="6" customWidth="1"/>
    <col min="5" max="6" width="9.140625" style="6" customWidth="1"/>
    <col min="7" max="7" width="102.85546875" style="7" customWidth="1"/>
    <col min="8" max="8" width="42.42578125" style="7" customWidth="1"/>
    <col min="9" max="9" width="0.85546875" style="7" customWidth="1"/>
    <col min="10" max="10" width="8.140625" style="8" customWidth="1"/>
    <col min="11" max="11" width="5.85546875" style="13" customWidth="1"/>
    <col min="12" max="16384" width="9.140625" style="7"/>
  </cols>
  <sheetData>
    <row r="1" spans="2:11" s="16" customFormat="1" x14ac:dyDescent="0.25">
      <c r="C1" s="24"/>
      <c r="D1" s="24"/>
      <c r="E1" s="24"/>
      <c r="F1" s="24"/>
      <c r="G1" s="24"/>
      <c r="H1" s="15" t="s">
        <v>87</v>
      </c>
      <c r="J1" s="10"/>
      <c r="K1" s="11"/>
    </row>
    <row r="2" spans="2:11" s="9" customFormat="1" x14ac:dyDescent="0.25">
      <c r="C2" s="16"/>
      <c r="D2" s="16"/>
      <c r="E2" s="16"/>
      <c r="F2" s="16"/>
      <c r="G2" s="16"/>
      <c r="H2" s="14" t="s">
        <v>42</v>
      </c>
      <c r="J2" s="10"/>
      <c r="K2" s="11"/>
    </row>
    <row r="3" spans="2:11" s="9" customFormat="1" x14ac:dyDescent="0.25">
      <c r="C3" s="16"/>
      <c r="D3" s="16"/>
      <c r="E3" s="16"/>
      <c r="F3" s="16"/>
      <c r="G3" s="16"/>
      <c r="H3" s="14" t="s">
        <v>34</v>
      </c>
      <c r="J3" s="10"/>
      <c r="K3" s="11"/>
    </row>
    <row r="4" spans="2:11" s="16" customFormat="1" x14ac:dyDescent="0.25">
      <c r="B4" s="54"/>
      <c r="C4" s="54"/>
      <c r="D4" s="54"/>
      <c r="E4" s="153"/>
      <c r="F4" s="153"/>
      <c r="G4" s="153"/>
      <c r="H4" s="153"/>
      <c r="J4" s="10"/>
      <c r="K4" s="11"/>
    </row>
    <row r="5" spans="2:11" s="16" customFormat="1" x14ac:dyDescent="0.25">
      <c r="B5" s="155" t="s">
        <v>44</v>
      </c>
      <c r="C5" s="155"/>
      <c r="D5" s="155"/>
      <c r="E5" s="155"/>
      <c r="F5" s="155"/>
      <c r="G5" s="155"/>
      <c r="H5" s="155"/>
      <c r="J5" s="10"/>
      <c r="K5" s="11"/>
    </row>
    <row r="6" spans="2:11" s="16" customFormat="1" x14ac:dyDescent="0.25">
      <c r="B6" s="155" t="s">
        <v>103</v>
      </c>
      <c r="C6" s="155"/>
      <c r="D6" s="155"/>
      <c r="E6" s="155"/>
      <c r="F6" s="155"/>
      <c r="G6" s="155"/>
      <c r="H6" s="155"/>
      <c r="J6" s="10"/>
      <c r="K6" s="11"/>
    </row>
    <row r="7" spans="2:11" x14ac:dyDescent="0.25">
      <c r="H7" s="17" t="s">
        <v>91</v>
      </c>
    </row>
    <row r="8" spans="2:11" ht="51" customHeight="1" x14ac:dyDescent="0.25">
      <c r="B8" s="154" t="s">
        <v>11</v>
      </c>
      <c r="C8" s="154"/>
      <c r="D8" s="154"/>
      <c r="E8" s="154" t="s">
        <v>10</v>
      </c>
      <c r="F8" s="154"/>
      <c r="G8" s="154" t="s">
        <v>33</v>
      </c>
      <c r="H8" s="56" t="s">
        <v>102</v>
      </c>
    </row>
    <row r="9" spans="2:11" ht="30.75" customHeight="1" x14ac:dyDescent="0.25">
      <c r="B9" s="57" t="s">
        <v>26</v>
      </c>
      <c r="C9" s="57" t="s">
        <v>27</v>
      </c>
      <c r="D9" s="57" t="s">
        <v>28</v>
      </c>
      <c r="E9" s="57" t="s">
        <v>25</v>
      </c>
      <c r="F9" s="57" t="s">
        <v>56</v>
      </c>
      <c r="G9" s="154"/>
      <c r="H9" s="28" t="s">
        <v>43</v>
      </c>
    </row>
    <row r="10" spans="2:11" s="13" customFormat="1" ht="15" customHeight="1" x14ac:dyDescent="0.25">
      <c r="B10" s="57"/>
      <c r="C10" s="57"/>
      <c r="D10" s="57"/>
      <c r="E10" s="57"/>
      <c r="F10" s="57"/>
      <c r="G10" s="58" t="s">
        <v>5</v>
      </c>
      <c r="H10" s="42">
        <f>H30+H12</f>
        <v>0</v>
      </c>
      <c r="J10" s="8"/>
    </row>
    <row r="11" spans="2:11" s="13" customFormat="1" ht="15" customHeight="1" x14ac:dyDescent="0.25">
      <c r="B11" s="57"/>
      <c r="C11" s="57"/>
      <c r="D11" s="57"/>
      <c r="E11" s="57"/>
      <c r="F11" s="57"/>
      <c r="G11" s="59" t="s">
        <v>7</v>
      </c>
      <c r="H11" s="42"/>
      <c r="J11" s="8"/>
    </row>
    <row r="12" spans="2:11" ht="15" customHeight="1" x14ac:dyDescent="0.25">
      <c r="B12" s="12"/>
      <c r="C12" s="12"/>
      <c r="D12" s="12"/>
      <c r="E12" s="12"/>
      <c r="F12" s="12"/>
      <c r="G12" s="32" t="s">
        <v>93</v>
      </c>
      <c r="H12" s="33">
        <f t="shared" ref="H12" si="0">H14</f>
        <v>-19605500</v>
      </c>
      <c r="I12" s="31"/>
      <c r="J12" s="30"/>
    </row>
    <row r="13" spans="2:11" ht="15" customHeight="1" x14ac:dyDescent="0.25">
      <c r="B13" s="57"/>
      <c r="C13" s="57"/>
      <c r="D13" s="57"/>
      <c r="E13" s="57"/>
      <c r="F13" s="57"/>
      <c r="G13" s="46" t="s">
        <v>7</v>
      </c>
      <c r="H13" s="60"/>
      <c r="I13" s="13"/>
      <c r="J13" s="30"/>
    </row>
    <row r="14" spans="2:11" ht="15" customHeight="1" x14ac:dyDescent="0.25">
      <c r="B14" s="44" t="s">
        <v>100</v>
      </c>
      <c r="C14" s="12"/>
      <c r="D14" s="12"/>
      <c r="E14" s="12"/>
      <c r="F14" s="12"/>
      <c r="G14" s="32" t="s">
        <v>101</v>
      </c>
      <c r="H14" s="33">
        <f t="shared" ref="H14" si="1">H16</f>
        <v>-19605500</v>
      </c>
      <c r="I14" s="31"/>
      <c r="J14" s="30"/>
    </row>
    <row r="15" spans="2:11" ht="15" customHeight="1" x14ac:dyDescent="0.25">
      <c r="B15" s="45"/>
      <c r="C15" s="45"/>
      <c r="D15" s="45"/>
      <c r="E15" s="45"/>
      <c r="F15" s="45"/>
      <c r="G15" s="46" t="s">
        <v>7</v>
      </c>
      <c r="H15" s="61"/>
      <c r="I15" s="62"/>
      <c r="J15" s="63"/>
    </row>
    <row r="16" spans="2:11" ht="15" customHeight="1" x14ac:dyDescent="0.25">
      <c r="B16" s="12"/>
      <c r="C16" s="44" t="s">
        <v>99</v>
      </c>
      <c r="D16" s="12"/>
      <c r="E16" s="12"/>
      <c r="F16" s="12"/>
      <c r="G16" s="32" t="s">
        <v>98</v>
      </c>
      <c r="H16" s="33">
        <f t="shared" ref="H16" si="2">H18</f>
        <v>-19605500</v>
      </c>
      <c r="I16" s="31"/>
      <c r="J16" s="30"/>
    </row>
    <row r="17" spans="2:10" ht="15" customHeight="1" x14ac:dyDescent="0.25">
      <c r="B17" s="45"/>
      <c r="C17" s="45"/>
      <c r="D17" s="45"/>
      <c r="E17" s="45"/>
      <c r="F17" s="45"/>
      <c r="G17" s="46" t="s">
        <v>7</v>
      </c>
      <c r="H17" s="61"/>
      <c r="I17" s="62"/>
      <c r="J17" s="63"/>
    </row>
    <row r="18" spans="2:10" ht="15" customHeight="1" x14ac:dyDescent="0.25">
      <c r="B18" s="12"/>
      <c r="C18" s="12"/>
      <c r="D18" s="44" t="s">
        <v>8</v>
      </c>
      <c r="E18" s="12"/>
      <c r="F18" s="12"/>
      <c r="G18" s="32" t="s">
        <v>98</v>
      </c>
      <c r="H18" s="33">
        <f t="shared" ref="H18" si="3">H20</f>
        <v>-19605500</v>
      </c>
      <c r="I18" s="31"/>
      <c r="J18" s="30"/>
    </row>
    <row r="19" spans="2:10" ht="15" customHeight="1" x14ac:dyDescent="0.25">
      <c r="B19" s="45"/>
      <c r="C19" s="45"/>
      <c r="D19" s="45"/>
      <c r="E19" s="45"/>
      <c r="F19" s="45"/>
      <c r="G19" s="46" t="s">
        <v>7</v>
      </c>
      <c r="H19" s="61"/>
      <c r="I19" s="62"/>
      <c r="J19" s="63"/>
    </row>
    <row r="20" spans="2:10" ht="15" customHeight="1" x14ac:dyDescent="0.25">
      <c r="B20" s="12"/>
      <c r="C20" s="12"/>
      <c r="D20" s="12"/>
      <c r="E20" s="12">
        <v>1006</v>
      </c>
      <c r="F20" s="12"/>
      <c r="G20" s="32" t="s">
        <v>94</v>
      </c>
      <c r="H20" s="33">
        <f t="shared" ref="H20" si="4">H22</f>
        <v>-19605500</v>
      </c>
      <c r="I20" s="31"/>
      <c r="J20" s="30"/>
    </row>
    <row r="21" spans="2:10" ht="15" customHeight="1" x14ac:dyDescent="0.25">
      <c r="B21" s="45"/>
      <c r="C21" s="45"/>
      <c r="D21" s="45"/>
      <c r="E21" s="45"/>
      <c r="F21" s="45"/>
      <c r="G21" s="46" t="s">
        <v>7</v>
      </c>
      <c r="H21" s="61"/>
      <c r="I21" s="62"/>
      <c r="J21" s="63"/>
    </row>
    <row r="22" spans="2:10" ht="15" customHeight="1" x14ac:dyDescent="0.25">
      <c r="B22" s="12"/>
      <c r="C22" s="12"/>
      <c r="D22" s="12"/>
      <c r="E22" s="12"/>
      <c r="F22" s="12">
        <v>13001</v>
      </c>
      <c r="G22" s="32" t="s">
        <v>95</v>
      </c>
      <c r="H22" s="33">
        <f t="shared" ref="H22" si="5">H24</f>
        <v>-19605500</v>
      </c>
      <c r="I22" s="31"/>
      <c r="J22" s="30"/>
    </row>
    <row r="23" spans="2:10" ht="15" customHeight="1" x14ac:dyDescent="0.25">
      <c r="B23" s="45"/>
      <c r="C23" s="45"/>
      <c r="D23" s="45"/>
      <c r="E23" s="45"/>
      <c r="F23" s="45"/>
      <c r="G23" s="46" t="s">
        <v>4</v>
      </c>
      <c r="H23" s="61"/>
      <c r="I23" s="62"/>
      <c r="J23" s="63"/>
    </row>
    <row r="24" spans="2:10" ht="15" customHeight="1" x14ac:dyDescent="0.25">
      <c r="B24" s="12"/>
      <c r="C24" s="12"/>
      <c r="D24" s="12"/>
      <c r="E24" s="12"/>
      <c r="F24" s="12"/>
      <c r="G24" s="32" t="s">
        <v>93</v>
      </c>
      <c r="H24" s="33">
        <f t="shared" ref="H24" si="6">H26</f>
        <v>-19605500</v>
      </c>
      <c r="I24" s="31"/>
      <c r="J24" s="30"/>
    </row>
    <row r="25" spans="2:10" ht="15" customHeight="1" x14ac:dyDescent="0.25">
      <c r="B25" s="45"/>
      <c r="C25" s="45"/>
      <c r="D25" s="45"/>
      <c r="E25" s="45"/>
      <c r="F25" s="45"/>
      <c r="G25" s="46" t="s">
        <v>3</v>
      </c>
      <c r="H25" s="61"/>
      <c r="I25" s="62"/>
      <c r="J25" s="63"/>
    </row>
    <row r="26" spans="2:10" ht="15" customHeight="1" x14ac:dyDescent="0.25">
      <c r="B26" s="12"/>
      <c r="C26" s="12"/>
      <c r="D26" s="12"/>
      <c r="E26" s="12"/>
      <c r="F26" s="12"/>
      <c r="G26" s="32" t="s">
        <v>5</v>
      </c>
      <c r="H26" s="33">
        <f>H27</f>
        <v>-19605500</v>
      </c>
      <c r="I26" s="31"/>
      <c r="J26" s="30"/>
    </row>
    <row r="27" spans="2:10" ht="15" customHeight="1" x14ac:dyDescent="0.25">
      <c r="B27" s="57"/>
      <c r="C27" s="57"/>
      <c r="D27" s="57"/>
      <c r="E27" s="57"/>
      <c r="F27" s="57"/>
      <c r="G27" s="67" t="s">
        <v>35</v>
      </c>
      <c r="H27" s="60">
        <f t="shared" ref="H27" si="7">H28</f>
        <v>-19605500</v>
      </c>
      <c r="I27" s="13"/>
    </row>
    <row r="28" spans="2:10" ht="15" customHeight="1" x14ac:dyDescent="0.25">
      <c r="B28" s="57"/>
      <c r="C28" s="57"/>
      <c r="D28" s="57"/>
      <c r="E28" s="57"/>
      <c r="F28" s="57"/>
      <c r="G28" s="67" t="s">
        <v>97</v>
      </c>
      <c r="H28" s="60">
        <f>H29</f>
        <v>-19605500</v>
      </c>
      <c r="I28" s="13"/>
    </row>
    <row r="29" spans="2:10" ht="15" customHeight="1" x14ac:dyDescent="0.25">
      <c r="B29" s="57"/>
      <c r="C29" s="57"/>
      <c r="D29" s="57"/>
      <c r="E29" s="57"/>
      <c r="F29" s="57"/>
      <c r="G29" s="67" t="s">
        <v>96</v>
      </c>
      <c r="H29" s="60">
        <f>-H48</f>
        <v>-19605500</v>
      </c>
      <c r="I29" s="13"/>
    </row>
    <row r="30" spans="2:10" s="31" customFormat="1" ht="15" customHeight="1" x14ac:dyDescent="0.25">
      <c r="B30" s="12"/>
      <c r="C30" s="12"/>
      <c r="D30" s="12"/>
      <c r="E30" s="12"/>
      <c r="F30" s="12"/>
      <c r="G30" s="41" t="s">
        <v>30</v>
      </c>
      <c r="H30" s="42">
        <f>H32</f>
        <v>19605500</v>
      </c>
      <c r="J30" s="30"/>
    </row>
    <row r="31" spans="2:10" s="13" customFormat="1" ht="15" customHeight="1" x14ac:dyDescent="0.25">
      <c r="B31" s="57"/>
      <c r="C31" s="57"/>
      <c r="D31" s="57"/>
      <c r="E31" s="57"/>
      <c r="F31" s="57"/>
      <c r="G31" s="59" t="s">
        <v>7</v>
      </c>
      <c r="H31" s="42"/>
      <c r="J31" s="8"/>
    </row>
    <row r="32" spans="2:10" s="13" customFormat="1" ht="15" customHeight="1" x14ac:dyDescent="0.25">
      <c r="B32" s="44" t="s">
        <v>55</v>
      </c>
      <c r="C32" s="12"/>
      <c r="D32" s="12"/>
      <c r="E32" s="12"/>
      <c r="F32" s="12"/>
      <c r="G32" s="41" t="s">
        <v>9</v>
      </c>
      <c r="H32" s="42">
        <f>H34</f>
        <v>19605500</v>
      </c>
      <c r="J32" s="8"/>
    </row>
    <row r="33" spans="2:11" s="13" customFormat="1" ht="15" customHeight="1" x14ac:dyDescent="0.25">
      <c r="B33" s="57"/>
      <c r="C33" s="57"/>
      <c r="D33" s="57"/>
      <c r="E33" s="57"/>
      <c r="F33" s="57"/>
      <c r="G33" s="59" t="s">
        <v>7</v>
      </c>
      <c r="H33" s="64"/>
      <c r="J33" s="8"/>
    </row>
    <row r="34" spans="2:11" s="13" customFormat="1" ht="15" customHeight="1" x14ac:dyDescent="0.25">
      <c r="B34" s="12"/>
      <c r="C34" s="12" t="s">
        <v>8</v>
      </c>
      <c r="D34" s="12"/>
      <c r="E34" s="12"/>
      <c r="F34" s="12"/>
      <c r="G34" s="41" t="s">
        <v>1</v>
      </c>
      <c r="H34" s="42">
        <f t="shared" ref="H34" si="8">H36</f>
        <v>19605500</v>
      </c>
      <c r="J34" s="8"/>
    </row>
    <row r="35" spans="2:11" s="13" customFormat="1" ht="15" customHeight="1" x14ac:dyDescent="0.25">
      <c r="B35" s="57"/>
      <c r="C35" s="57"/>
      <c r="D35" s="57"/>
      <c r="E35" s="57"/>
      <c r="F35" s="57"/>
      <c r="G35" s="59" t="s">
        <v>7</v>
      </c>
      <c r="H35" s="64"/>
      <c r="J35" s="8"/>
    </row>
    <row r="36" spans="2:11" s="13" customFormat="1" ht="15" customHeight="1" x14ac:dyDescent="0.25">
      <c r="B36" s="12"/>
      <c r="C36" s="12"/>
      <c r="D36" s="12" t="s">
        <v>8</v>
      </c>
      <c r="E36" s="12"/>
      <c r="F36" s="12"/>
      <c r="G36" s="41" t="s">
        <v>1</v>
      </c>
      <c r="H36" s="42">
        <f t="shared" ref="H36" si="9">H38</f>
        <v>19605500</v>
      </c>
      <c r="J36" s="8"/>
    </row>
    <row r="37" spans="2:11" s="13" customFormat="1" ht="15" customHeight="1" x14ac:dyDescent="0.25">
      <c r="B37" s="57"/>
      <c r="C37" s="57"/>
      <c r="D37" s="57"/>
      <c r="E37" s="57"/>
      <c r="F37" s="57"/>
      <c r="G37" s="59" t="s">
        <v>7</v>
      </c>
      <c r="H37" s="64"/>
      <c r="J37" s="8"/>
    </row>
    <row r="38" spans="2:11" s="13" customFormat="1" ht="15" customHeight="1" x14ac:dyDescent="0.25">
      <c r="B38" s="57"/>
      <c r="C38" s="57"/>
      <c r="D38" s="57"/>
      <c r="E38" s="12" t="s">
        <v>6</v>
      </c>
      <c r="F38" s="12"/>
      <c r="G38" s="41" t="s">
        <v>12</v>
      </c>
      <c r="H38" s="42">
        <f>H40</f>
        <v>19605500</v>
      </c>
      <c r="J38" s="26"/>
      <c r="K38" s="27"/>
    </row>
    <row r="39" spans="2:11" s="13" customFormat="1" ht="15" customHeight="1" x14ac:dyDescent="0.25">
      <c r="B39" s="57"/>
      <c r="C39" s="57"/>
      <c r="D39" s="57"/>
      <c r="E39" s="12"/>
      <c r="F39" s="12"/>
      <c r="G39" s="59" t="s">
        <v>7</v>
      </c>
      <c r="H39" s="42"/>
      <c r="J39" s="26"/>
      <c r="K39" s="27"/>
    </row>
    <row r="40" spans="2:11" s="13" customFormat="1" ht="15" customHeight="1" x14ac:dyDescent="0.25">
      <c r="B40" s="12"/>
      <c r="C40" s="12"/>
      <c r="D40" s="12"/>
      <c r="E40" s="12"/>
      <c r="F40" s="65">
        <v>31001</v>
      </c>
      <c r="G40" s="41" t="s">
        <v>14</v>
      </c>
      <c r="H40" s="42">
        <f t="shared" ref="H40" si="10">H42</f>
        <v>19605500</v>
      </c>
      <c r="J40" s="8"/>
    </row>
    <row r="41" spans="2:11" s="13" customFormat="1" ht="15" customHeight="1" x14ac:dyDescent="0.25">
      <c r="B41" s="57"/>
      <c r="C41" s="57"/>
      <c r="D41" s="57"/>
      <c r="E41" s="57"/>
      <c r="F41" s="66"/>
      <c r="G41" s="59" t="s">
        <v>4</v>
      </c>
      <c r="H41" s="64"/>
      <c r="J41" s="8"/>
    </row>
    <row r="42" spans="2:11" s="13" customFormat="1" ht="15" customHeight="1" x14ac:dyDescent="0.25">
      <c r="B42" s="57"/>
      <c r="C42" s="57"/>
      <c r="D42" s="57"/>
      <c r="E42" s="57"/>
      <c r="F42" s="66"/>
      <c r="G42" s="41" t="s">
        <v>30</v>
      </c>
      <c r="H42" s="42">
        <f t="shared" ref="H42" si="11">H44</f>
        <v>19605500</v>
      </c>
      <c r="J42" s="8"/>
    </row>
    <row r="43" spans="2:11" s="13" customFormat="1" ht="15" customHeight="1" x14ac:dyDescent="0.25">
      <c r="B43" s="57"/>
      <c r="C43" s="57"/>
      <c r="D43" s="57"/>
      <c r="E43" s="57"/>
      <c r="F43" s="66"/>
      <c r="G43" s="59" t="s">
        <v>3</v>
      </c>
      <c r="H43" s="64"/>
      <c r="J43" s="8"/>
    </row>
    <row r="44" spans="2:11" s="13" customFormat="1" ht="15" customHeight="1" x14ac:dyDescent="0.25">
      <c r="B44" s="57"/>
      <c r="C44" s="57"/>
      <c r="D44" s="57"/>
      <c r="E44" s="57"/>
      <c r="F44" s="66"/>
      <c r="G44" s="41" t="s">
        <v>5</v>
      </c>
      <c r="H44" s="42">
        <f t="shared" ref="H44:H45" si="12">H45</f>
        <v>19605500</v>
      </c>
      <c r="J44" s="8"/>
    </row>
    <row r="45" spans="2:11" s="13" customFormat="1" ht="15" customHeight="1" x14ac:dyDescent="0.25">
      <c r="B45" s="57"/>
      <c r="C45" s="57"/>
      <c r="D45" s="57"/>
      <c r="E45" s="57"/>
      <c r="F45" s="66"/>
      <c r="G45" s="68" t="s">
        <v>15</v>
      </c>
      <c r="H45" s="69">
        <f t="shared" si="12"/>
        <v>19605500</v>
      </c>
      <c r="J45" s="8"/>
    </row>
    <row r="46" spans="2:11" s="13" customFormat="1" ht="15" customHeight="1" x14ac:dyDescent="0.25">
      <c r="B46" s="57"/>
      <c r="C46" s="57"/>
      <c r="D46" s="57"/>
      <c r="E46" s="57"/>
      <c r="F46" s="70"/>
      <c r="G46" s="71" t="s">
        <v>16</v>
      </c>
      <c r="H46" s="69">
        <f>H47</f>
        <v>19605500</v>
      </c>
      <c r="J46" s="8"/>
    </row>
    <row r="47" spans="2:11" s="13" customFormat="1" ht="15" customHeight="1" x14ac:dyDescent="0.25">
      <c r="B47" s="57"/>
      <c r="C47" s="57"/>
      <c r="D47" s="57"/>
      <c r="E47" s="57"/>
      <c r="F47" s="66"/>
      <c r="G47" s="71" t="s">
        <v>41</v>
      </c>
      <c r="H47" s="69">
        <f t="shared" ref="H47" si="13">H48</f>
        <v>19605500</v>
      </c>
      <c r="J47" s="8"/>
    </row>
    <row r="48" spans="2:11" s="13" customFormat="1" ht="15" customHeight="1" x14ac:dyDescent="0.25">
      <c r="B48" s="57"/>
      <c r="C48" s="57"/>
      <c r="D48" s="57"/>
      <c r="E48" s="57"/>
      <c r="F48" s="66"/>
      <c r="G48" s="68" t="s">
        <v>40</v>
      </c>
      <c r="H48" s="72">
        <v>19605500</v>
      </c>
      <c r="J48" s="8"/>
    </row>
  </sheetData>
  <mergeCells count="6">
    <mergeCell ref="E4:H4"/>
    <mergeCell ref="B8:D8"/>
    <mergeCell ref="E8:F8"/>
    <mergeCell ref="G8:G9"/>
    <mergeCell ref="B5:H5"/>
    <mergeCell ref="B6:H6"/>
  </mergeCells>
  <phoneticPr fontId="26" type="noConversion"/>
  <printOptions horizontalCentered="1"/>
  <pageMargins left="0.25" right="0.25" top="0.25" bottom="0.25" header="0.25" footer="0.25"/>
  <pageSetup paperSize="9" scale="70" fitToHeight="2" orientation="landscape" r:id="rId1"/>
  <ignoredErrors>
    <ignoredError sqref="C16:D18 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J16"/>
  <sheetViews>
    <sheetView tabSelected="1" view="pageBreakPreview" zoomScale="115" zoomScaleNormal="110" zoomScaleSheetLayoutView="115" workbookViewId="0">
      <pane ySplit="10" topLeftCell="A11" activePane="bottomLeft" state="frozen"/>
      <selection pane="bottomLeft" activeCell="D10" sqref="D10"/>
    </sheetView>
  </sheetViews>
  <sheetFormatPr defaultColWidth="9.140625" defaultRowHeight="16.5" x14ac:dyDescent="0.25"/>
  <cols>
    <col min="1" max="1" width="0.85546875" style="106" customWidth="1"/>
    <col min="2" max="3" width="10" style="104" customWidth="1"/>
    <col min="4" max="4" width="83.42578125" style="106" customWidth="1"/>
    <col min="5" max="5" width="27.7109375" style="21" customWidth="1"/>
    <col min="6" max="6" width="0.85546875" style="106" customWidth="1"/>
    <col min="7" max="7" width="16.42578125" style="105" bestFit="1" customWidth="1"/>
    <col min="8" max="9" width="18.28515625" style="105" bestFit="1" customWidth="1"/>
    <col min="10" max="10" width="18.5703125" style="105" bestFit="1" customWidth="1"/>
    <col min="11" max="11" width="16.42578125" style="106" customWidth="1"/>
    <col min="12" max="16384" width="9.140625" style="106"/>
  </cols>
  <sheetData>
    <row r="1" spans="2:10" ht="17.25" customHeight="1" x14ac:dyDescent="0.25">
      <c r="C1" s="20"/>
      <c r="D1" s="20"/>
      <c r="E1" s="22" t="s">
        <v>88</v>
      </c>
    </row>
    <row r="2" spans="2:10" ht="16.5" customHeight="1" x14ac:dyDescent="0.25">
      <c r="C2" s="21"/>
      <c r="D2" s="21"/>
      <c r="E2" s="23" t="str">
        <f>'Հ-3 և Հ-4'!H2</f>
        <v>ՀՀ կառավարության 2025 թվականի</v>
      </c>
    </row>
    <row r="3" spans="2:10" ht="17.25" customHeight="1" x14ac:dyDescent="0.25">
      <c r="C3" s="21"/>
      <c r="D3" s="21"/>
      <c r="E3" s="23" t="str">
        <f>'Հ-3 և Հ-4'!H3</f>
        <v>______________ ի N ___ -Ն որոշման</v>
      </c>
    </row>
    <row r="4" spans="2:10" x14ac:dyDescent="0.25">
      <c r="B4" s="135"/>
      <c r="C4" s="135"/>
      <c r="D4" s="135"/>
      <c r="E4" s="135"/>
    </row>
    <row r="5" spans="2:10" ht="20.100000000000001" customHeight="1" x14ac:dyDescent="0.25">
      <c r="B5" s="136" t="str">
        <f>'Հ-3 և Հ-4'!B5:H5</f>
        <v xml:space="preserve">ՀԱՅԱՍՏԱՆԻ ՀԱՆՐԱՊԵՏՈՒԹՅԱՆ ԿԱՌԱՎԱՐՈՒԹՅԱՆ 2024 ԹՎԱԿԱՆԻ ԴԵԿՏԵՄԲԵՐԻ 27-Ի N 2060-Ն ՈՐՈՇՄԱՆ </v>
      </c>
      <c r="C5" s="136"/>
      <c r="D5" s="136"/>
      <c r="E5" s="136"/>
    </row>
    <row r="6" spans="2:10" ht="20.100000000000001" customHeight="1" x14ac:dyDescent="0.25">
      <c r="B6" s="136" t="s">
        <v>45</v>
      </c>
      <c r="C6" s="136"/>
      <c r="D6" s="136"/>
      <c r="E6" s="136"/>
    </row>
    <row r="7" spans="2:10" x14ac:dyDescent="0.25">
      <c r="B7" s="3"/>
      <c r="C7" s="3"/>
      <c r="D7" s="53"/>
      <c r="E7" s="25" t="s">
        <v>91</v>
      </c>
    </row>
    <row r="8" spans="2:10" s="104" customFormat="1" ht="58.5" customHeight="1" x14ac:dyDescent="0.25">
      <c r="B8" s="156" t="s">
        <v>20</v>
      </c>
      <c r="C8" s="156"/>
      <c r="D8" s="157" t="s">
        <v>21</v>
      </c>
      <c r="E8" s="56" t="s">
        <v>112</v>
      </c>
      <c r="G8" s="115"/>
      <c r="H8" s="115"/>
      <c r="I8" s="115"/>
      <c r="J8" s="115"/>
    </row>
    <row r="9" spans="2:10" s="104" customFormat="1" ht="39.950000000000003" customHeight="1" x14ac:dyDescent="0.25">
      <c r="B9" s="55" t="s">
        <v>25</v>
      </c>
      <c r="C9" s="55" t="s">
        <v>29</v>
      </c>
      <c r="D9" s="157"/>
      <c r="E9" s="28" t="s">
        <v>43</v>
      </c>
      <c r="G9" s="115"/>
      <c r="H9" s="115"/>
      <c r="I9" s="115"/>
      <c r="J9" s="115"/>
    </row>
    <row r="10" spans="2:10" s="104" customFormat="1" x14ac:dyDescent="0.25">
      <c r="B10" s="18"/>
      <c r="C10" s="18"/>
      <c r="D10" s="19" t="s">
        <v>22</v>
      </c>
      <c r="E10" s="49">
        <f>E12</f>
        <v>19605500</v>
      </c>
      <c r="G10" s="115"/>
      <c r="H10" s="115"/>
      <c r="I10" s="115"/>
      <c r="J10" s="115"/>
    </row>
    <row r="11" spans="2:10" s="116" customFormat="1" x14ac:dyDescent="0.25">
      <c r="B11" s="34"/>
      <c r="C11" s="34"/>
      <c r="D11" s="35" t="s">
        <v>23</v>
      </c>
      <c r="E11" s="36"/>
      <c r="G11" s="117"/>
      <c r="H11" s="117"/>
      <c r="I11" s="117"/>
      <c r="J11" s="117"/>
    </row>
    <row r="12" spans="2:10" s="104" customFormat="1" x14ac:dyDescent="0.25">
      <c r="B12" s="97"/>
      <c r="C12" s="118"/>
      <c r="D12" s="95" t="s">
        <v>30</v>
      </c>
      <c r="E12" s="49">
        <f>E14</f>
        <v>19605500</v>
      </c>
      <c r="G12" s="115"/>
      <c r="H12" s="115"/>
      <c r="I12" s="115"/>
      <c r="J12" s="115"/>
    </row>
    <row r="13" spans="2:10" s="121" customFormat="1" x14ac:dyDescent="0.25">
      <c r="B13" s="119"/>
      <c r="C13" s="119"/>
      <c r="D13" s="120" t="s">
        <v>13</v>
      </c>
      <c r="E13" s="36"/>
      <c r="G13" s="122"/>
      <c r="H13" s="122"/>
      <c r="I13" s="122"/>
      <c r="J13" s="122"/>
    </row>
    <row r="14" spans="2:10" s="108" customFormat="1" x14ac:dyDescent="0.25">
      <c r="B14" s="93">
        <v>1169</v>
      </c>
      <c r="C14" s="93">
        <v>31001</v>
      </c>
      <c r="D14" s="123" t="s">
        <v>17</v>
      </c>
      <c r="E14" s="33">
        <f t="shared" ref="E14" si="0">E16</f>
        <v>19605500</v>
      </c>
      <c r="G14" s="107"/>
      <c r="H14" s="107"/>
      <c r="I14" s="107"/>
      <c r="J14" s="107"/>
    </row>
    <row r="15" spans="2:10" s="124" customFormat="1" x14ac:dyDescent="0.25">
      <c r="B15" s="119"/>
      <c r="C15" s="119"/>
      <c r="D15" s="119" t="s">
        <v>24</v>
      </c>
      <c r="E15" s="36"/>
      <c r="G15" s="125"/>
      <c r="H15" s="125"/>
      <c r="I15" s="125"/>
      <c r="J15" s="125"/>
    </row>
    <row r="16" spans="2:10" s="124" customFormat="1" x14ac:dyDescent="0.25">
      <c r="B16" s="119"/>
      <c r="C16" s="119"/>
      <c r="D16" s="120" t="s">
        <v>0</v>
      </c>
      <c r="E16" s="48">
        <f>+'Հ-3 և Հ-4'!H40</f>
        <v>19605500</v>
      </c>
      <c r="G16" s="125"/>
      <c r="H16" s="125"/>
      <c r="I16" s="125"/>
      <c r="J16" s="125"/>
    </row>
  </sheetData>
  <mergeCells count="5">
    <mergeCell ref="B8:C8"/>
    <mergeCell ref="D8:D9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K22"/>
  <sheetViews>
    <sheetView view="pageBreakPreview" zoomScaleNormal="100" zoomScaleSheetLayoutView="100" workbookViewId="0">
      <pane ySplit="10" topLeftCell="A11" activePane="bottomLeft" state="frozen"/>
      <selection pane="bottomLeft" activeCell="B10" sqref="B10:J10"/>
    </sheetView>
  </sheetViews>
  <sheetFormatPr defaultColWidth="9.140625" defaultRowHeight="13.5" x14ac:dyDescent="0.25"/>
  <cols>
    <col min="1" max="1" width="0.85546875" style="11" customWidth="1"/>
    <col min="2" max="2" width="6.42578125" style="11" customWidth="1"/>
    <col min="3" max="3" width="9.28515625" style="11" customWidth="1"/>
    <col min="4" max="4" width="9.140625" style="11" customWidth="1"/>
    <col min="5" max="5" width="14.7109375" style="11" customWidth="1"/>
    <col min="6" max="6" width="8.5703125" style="11" customWidth="1"/>
    <col min="7" max="7" width="13.42578125" style="11" customWidth="1"/>
    <col min="8" max="8" width="9.28515625" style="11" customWidth="1"/>
    <col min="9" max="9" width="22.42578125" style="11" customWidth="1"/>
    <col min="10" max="10" width="45.28515625" style="11" customWidth="1"/>
    <col min="11" max="11" width="50.7109375" style="11" customWidth="1"/>
    <col min="12" max="12" width="0.85546875" style="11" customWidth="1"/>
    <col min="13" max="16384" width="9.140625" style="11"/>
  </cols>
  <sheetData>
    <row r="1" spans="2:11" ht="17.25" x14ac:dyDescent="0.25">
      <c r="C1" s="15"/>
      <c r="D1" s="15"/>
      <c r="E1" s="15"/>
      <c r="F1" s="15"/>
      <c r="G1" s="15"/>
      <c r="K1" s="15" t="s">
        <v>89</v>
      </c>
    </row>
    <row r="2" spans="2:11" ht="17.25" x14ac:dyDescent="0.25">
      <c r="C2" s="14"/>
      <c r="D2" s="14"/>
      <c r="E2" s="14"/>
      <c r="F2" s="14"/>
      <c r="G2" s="14"/>
      <c r="K2" s="14" t="str">
        <f>'Հ-3 և Հ-4'!H2</f>
        <v>ՀՀ կառավարության 2025 թվականի</v>
      </c>
    </row>
    <row r="3" spans="2:11" ht="17.25" x14ac:dyDescent="0.25">
      <c r="C3" s="14"/>
      <c r="D3" s="14"/>
      <c r="E3" s="14"/>
      <c r="F3" s="14"/>
      <c r="G3" s="14"/>
      <c r="K3" s="14" t="str">
        <f>'Հ-3 և Հ-4'!H3</f>
        <v>______________ ի N ___ -Ն որոշման</v>
      </c>
    </row>
    <row r="4" spans="2:11" x14ac:dyDescent="0.25">
      <c r="C4" s="158"/>
      <c r="D4" s="158"/>
      <c r="E4" s="158"/>
      <c r="F4" s="158"/>
      <c r="G4" s="158"/>
    </row>
    <row r="5" spans="2:11" ht="17.25" x14ac:dyDescent="0.25">
      <c r="B5" s="155" t="str">
        <f>+'Հ-3 և Հ-4'!B5:H5</f>
        <v xml:space="preserve">ՀԱՅԱՍՏԱՆԻ ՀԱՆՐԱՊԵՏՈՒԹՅԱՆ ԿԱՌԱՎԱՐՈՒԹՅԱՆ 2024 ԹՎԱԿԱՆԻ ԴԵԿՏԵՄԲԵՐԻ 27-Ի N 2060-Ն ՈՐՈՇՄԱՆ </v>
      </c>
      <c r="C5" s="155"/>
      <c r="D5" s="155"/>
      <c r="E5" s="155"/>
      <c r="F5" s="155"/>
      <c r="G5" s="155"/>
      <c r="H5" s="155"/>
      <c r="I5" s="155"/>
      <c r="J5" s="155"/>
      <c r="K5" s="155"/>
    </row>
    <row r="6" spans="2:11" ht="17.25" x14ac:dyDescent="0.25">
      <c r="B6" s="155" t="s">
        <v>120</v>
      </c>
      <c r="C6" s="155"/>
      <c r="D6" s="155"/>
      <c r="E6" s="155"/>
      <c r="F6" s="155"/>
      <c r="G6" s="155"/>
      <c r="H6" s="155"/>
      <c r="I6" s="155"/>
      <c r="J6" s="155"/>
      <c r="K6" s="155"/>
    </row>
    <row r="7" spans="2:11" ht="16.5" x14ac:dyDescent="0.25">
      <c r="K7" s="126" t="s">
        <v>91</v>
      </c>
    </row>
    <row r="8" spans="2:11" ht="36.75" customHeight="1" x14ac:dyDescent="0.25">
      <c r="B8" s="137" t="s">
        <v>58</v>
      </c>
      <c r="C8" s="137" t="s">
        <v>59</v>
      </c>
      <c r="D8" s="137"/>
      <c r="E8" s="137" t="s">
        <v>60</v>
      </c>
      <c r="F8" s="137"/>
      <c r="G8" s="137"/>
      <c r="H8" s="137"/>
      <c r="I8" s="137" t="s">
        <v>61</v>
      </c>
      <c r="J8" s="137" t="s">
        <v>62</v>
      </c>
      <c r="K8" s="28" t="s">
        <v>102</v>
      </c>
    </row>
    <row r="9" spans="2:11" ht="27" x14ac:dyDescent="0.25">
      <c r="B9" s="137"/>
      <c r="C9" s="28" t="s">
        <v>63</v>
      </c>
      <c r="D9" s="28" t="s">
        <v>64</v>
      </c>
      <c r="E9" s="28" t="s">
        <v>65</v>
      </c>
      <c r="F9" s="28" t="s">
        <v>64</v>
      </c>
      <c r="G9" s="28" t="s">
        <v>66</v>
      </c>
      <c r="H9" s="28" t="s">
        <v>74</v>
      </c>
      <c r="I9" s="137"/>
      <c r="J9" s="137"/>
      <c r="K9" s="28" t="s">
        <v>75</v>
      </c>
    </row>
    <row r="10" spans="2:11" ht="20.100000000000001" customHeight="1" x14ac:dyDescent="0.25">
      <c r="B10" s="167" t="s">
        <v>67</v>
      </c>
      <c r="C10" s="167"/>
      <c r="D10" s="167"/>
      <c r="E10" s="167"/>
      <c r="F10" s="167"/>
      <c r="G10" s="167"/>
      <c r="H10" s="167"/>
      <c r="I10" s="167"/>
      <c r="J10" s="167"/>
      <c r="K10" s="39">
        <f>K17+K11</f>
        <v>0</v>
      </c>
    </row>
    <row r="11" spans="2:11" ht="20.100000000000001" customHeight="1" x14ac:dyDescent="0.25">
      <c r="B11" s="168" t="s">
        <v>118</v>
      </c>
      <c r="C11" s="168"/>
      <c r="D11" s="168"/>
      <c r="E11" s="168"/>
      <c r="F11" s="168"/>
      <c r="G11" s="168"/>
      <c r="H11" s="168"/>
      <c r="I11" s="168"/>
      <c r="J11" s="168"/>
      <c r="K11" s="51">
        <f>+K12</f>
        <v>-19605500</v>
      </c>
    </row>
    <row r="12" spans="2:11" ht="20.100000000000001" customHeight="1" x14ac:dyDescent="0.25">
      <c r="B12" s="40"/>
      <c r="C12" s="29">
        <v>1006</v>
      </c>
      <c r="D12" s="162" t="s">
        <v>117</v>
      </c>
      <c r="E12" s="162"/>
      <c r="F12" s="162"/>
      <c r="G12" s="162"/>
      <c r="H12" s="162"/>
      <c r="I12" s="162"/>
      <c r="J12" s="162"/>
      <c r="K12" s="51">
        <f>+K13</f>
        <v>-19605500</v>
      </c>
    </row>
    <row r="13" spans="2:11" ht="20.100000000000001" customHeight="1" x14ac:dyDescent="0.25">
      <c r="B13" s="127"/>
      <c r="C13" s="127"/>
      <c r="D13" s="127"/>
      <c r="E13" s="128" t="s">
        <v>113</v>
      </c>
      <c r="F13" s="163" t="s">
        <v>104</v>
      </c>
      <c r="G13" s="163"/>
      <c r="H13" s="163"/>
      <c r="I13" s="163"/>
      <c r="J13" s="163"/>
      <c r="K13" s="51">
        <f>+'Հ-3 և Հ-4'!H22</f>
        <v>-19605500</v>
      </c>
    </row>
    <row r="14" spans="2:11" ht="20.100000000000001" customHeight="1" x14ac:dyDescent="0.25">
      <c r="B14" s="127"/>
      <c r="C14" s="127"/>
      <c r="D14" s="127"/>
      <c r="E14" s="127"/>
      <c r="F14" s="127"/>
      <c r="G14" s="159" t="s">
        <v>114</v>
      </c>
      <c r="H14" s="160"/>
      <c r="I14" s="160"/>
      <c r="J14" s="160"/>
      <c r="K14" s="161"/>
    </row>
    <row r="15" spans="2:11" ht="20.100000000000001" customHeight="1" x14ac:dyDescent="0.25">
      <c r="B15" s="127"/>
      <c r="C15" s="127"/>
      <c r="D15" s="127"/>
      <c r="E15" s="127"/>
      <c r="F15" s="127"/>
      <c r="G15" s="129"/>
      <c r="H15" s="159" t="s">
        <v>115</v>
      </c>
      <c r="I15" s="160"/>
      <c r="J15" s="160"/>
      <c r="K15" s="161"/>
    </row>
    <row r="16" spans="2:11" ht="20.100000000000001" customHeight="1" x14ac:dyDescent="0.25">
      <c r="B16" s="127"/>
      <c r="C16" s="127"/>
      <c r="D16" s="127"/>
      <c r="E16" s="127"/>
      <c r="F16" s="127"/>
      <c r="G16" s="127"/>
      <c r="H16" s="127"/>
      <c r="I16" s="164" t="s">
        <v>116</v>
      </c>
      <c r="J16" s="165"/>
      <c r="K16" s="166"/>
    </row>
    <row r="17" spans="2:11" ht="20.100000000000001" customHeight="1" x14ac:dyDescent="0.25">
      <c r="B17" s="168" t="s">
        <v>68</v>
      </c>
      <c r="C17" s="168"/>
      <c r="D17" s="168"/>
      <c r="E17" s="168"/>
      <c r="F17" s="168"/>
      <c r="G17" s="168"/>
      <c r="H17" s="168"/>
      <c r="I17" s="168"/>
      <c r="J17" s="168"/>
      <c r="K17" s="39">
        <f>K18</f>
        <v>19605500</v>
      </c>
    </row>
    <row r="18" spans="2:11" ht="20.100000000000001" customHeight="1" x14ac:dyDescent="0.25">
      <c r="B18" s="40"/>
      <c r="C18" s="29" t="s">
        <v>2</v>
      </c>
      <c r="D18" s="162" t="s">
        <v>69</v>
      </c>
      <c r="E18" s="162"/>
      <c r="F18" s="162"/>
      <c r="G18" s="162"/>
      <c r="H18" s="162"/>
      <c r="I18" s="162"/>
      <c r="J18" s="162"/>
      <c r="K18" s="39">
        <f>K19</f>
        <v>19605500</v>
      </c>
    </row>
    <row r="19" spans="2:11" ht="20.100000000000001" customHeight="1" x14ac:dyDescent="0.25">
      <c r="B19" s="40"/>
      <c r="C19" s="28"/>
      <c r="D19" s="40"/>
      <c r="E19" s="29" t="s">
        <v>70</v>
      </c>
      <c r="F19" s="162" t="s">
        <v>17</v>
      </c>
      <c r="G19" s="162"/>
      <c r="H19" s="162"/>
      <c r="I19" s="162"/>
      <c r="J19" s="162"/>
      <c r="K19" s="39">
        <f>+'Հ-3 և Հ-4'!H40</f>
        <v>19605500</v>
      </c>
    </row>
    <row r="20" spans="2:11" ht="20.100000000000001" customHeight="1" x14ac:dyDescent="0.25">
      <c r="B20" s="40"/>
      <c r="C20" s="28"/>
      <c r="D20" s="40"/>
      <c r="E20" s="28"/>
      <c r="F20" s="40"/>
      <c r="G20" s="159" t="s">
        <v>71</v>
      </c>
      <c r="H20" s="160"/>
      <c r="I20" s="160"/>
      <c r="J20" s="160"/>
      <c r="K20" s="161"/>
    </row>
    <row r="21" spans="2:11" ht="20.100000000000001" customHeight="1" x14ac:dyDescent="0.25">
      <c r="B21" s="40"/>
      <c r="C21" s="28"/>
      <c r="D21" s="40"/>
      <c r="E21" s="28"/>
      <c r="F21" s="40"/>
      <c r="G21" s="40"/>
      <c r="H21" s="159" t="s">
        <v>72</v>
      </c>
      <c r="I21" s="160"/>
      <c r="J21" s="160"/>
      <c r="K21" s="161"/>
    </row>
    <row r="22" spans="2:11" ht="20.100000000000001" customHeight="1" x14ac:dyDescent="0.25">
      <c r="B22" s="40"/>
      <c r="C22" s="28"/>
      <c r="D22" s="40"/>
      <c r="E22" s="28"/>
      <c r="F22" s="40"/>
      <c r="G22" s="40"/>
      <c r="H22" s="40"/>
      <c r="I22" s="159" t="s">
        <v>73</v>
      </c>
      <c r="J22" s="160"/>
      <c r="K22" s="161"/>
    </row>
  </sheetData>
  <mergeCells count="21">
    <mergeCell ref="B10:J10"/>
    <mergeCell ref="B17:J17"/>
    <mergeCell ref="G20:K20"/>
    <mergeCell ref="B11:J11"/>
    <mergeCell ref="F19:J19"/>
    <mergeCell ref="H21:K21"/>
    <mergeCell ref="I22:K22"/>
    <mergeCell ref="D12:J12"/>
    <mergeCell ref="F13:J13"/>
    <mergeCell ref="G14:K14"/>
    <mergeCell ref="H15:K15"/>
    <mergeCell ref="I16:K16"/>
    <mergeCell ref="D18:J18"/>
    <mergeCell ref="C4:G4"/>
    <mergeCell ref="B8:B9"/>
    <mergeCell ref="C8:D8"/>
    <mergeCell ref="E8:H8"/>
    <mergeCell ref="I8:I9"/>
    <mergeCell ref="B5:K5"/>
    <mergeCell ref="B6:K6"/>
    <mergeCell ref="J8:J9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B6BD8-0D28-4B26-91B8-E4A58EEFA66D}">
  <sheetPr>
    <tabColor rgb="FF92D050"/>
  </sheetPr>
  <dimension ref="B1:K22"/>
  <sheetViews>
    <sheetView view="pageBreakPreview" zoomScaleNormal="100" zoomScaleSheetLayoutView="100" workbookViewId="0">
      <pane ySplit="10" topLeftCell="A11" activePane="bottomLeft" state="frozen"/>
      <selection pane="bottomLeft" activeCell="I16" sqref="I16:K16"/>
    </sheetView>
  </sheetViews>
  <sheetFormatPr defaultColWidth="9.140625" defaultRowHeight="13.5" x14ac:dyDescent="0.25"/>
  <cols>
    <col min="1" max="1" width="0.85546875" style="11" customWidth="1"/>
    <col min="2" max="2" width="6.42578125" style="11" customWidth="1"/>
    <col min="3" max="3" width="9.28515625" style="11" customWidth="1"/>
    <col min="4" max="4" width="9.140625" style="11" customWidth="1"/>
    <col min="5" max="5" width="14.7109375" style="11" customWidth="1"/>
    <col min="6" max="6" width="8.5703125" style="11" customWidth="1"/>
    <col min="7" max="7" width="13.42578125" style="11" customWidth="1"/>
    <col min="8" max="8" width="9.28515625" style="11" customWidth="1"/>
    <col min="9" max="9" width="22.42578125" style="11" customWidth="1"/>
    <col min="10" max="10" width="45.28515625" style="11" customWidth="1"/>
    <col min="11" max="11" width="50.7109375" style="11" customWidth="1"/>
    <col min="12" max="12" width="0.85546875" style="11" customWidth="1"/>
    <col min="13" max="16384" width="9.140625" style="11"/>
  </cols>
  <sheetData>
    <row r="1" spans="2:11" ht="17.25" x14ac:dyDescent="0.25">
      <c r="C1" s="15"/>
      <c r="D1" s="15"/>
      <c r="E1" s="15"/>
      <c r="F1" s="15"/>
      <c r="G1" s="15"/>
      <c r="K1" s="15" t="s">
        <v>90</v>
      </c>
    </row>
    <row r="2" spans="2:11" ht="17.25" x14ac:dyDescent="0.25">
      <c r="C2" s="14"/>
      <c r="D2" s="14"/>
      <c r="E2" s="14"/>
      <c r="F2" s="14"/>
      <c r="G2" s="14"/>
      <c r="K2" s="14" t="str">
        <f>'Հ-3 և Հ-4'!H2</f>
        <v>ՀՀ կառավարության 2025 թվականի</v>
      </c>
    </row>
    <row r="3" spans="2:11" ht="17.25" x14ac:dyDescent="0.25">
      <c r="C3" s="14"/>
      <c r="D3" s="14"/>
      <c r="E3" s="14"/>
      <c r="F3" s="14"/>
      <c r="G3" s="14"/>
      <c r="K3" s="14" t="str">
        <f>'Հ-3 և Հ-4'!H3</f>
        <v>______________ ի N ___ -Ն որոշման</v>
      </c>
    </row>
    <row r="4" spans="2:11" x14ac:dyDescent="0.25">
      <c r="C4" s="158"/>
      <c r="D4" s="158"/>
      <c r="E4" s="158"/>
      <c r="F4" s="158"/>
      <c r="G4" s="158"/>
    </row>
    <row r="5" spans="2:11" ht="17.25" x14ac:dyDescent="0.25">
      <c r="B5" s="155" t="str">
        <f>+'Հ-3 և Հ-4'!B5:H5</f>
        <v xml:space="preserve">ՀԱՅԱՍՏԱՆԻ ՀԱՆՐԱՊԵՏՈՒԹՅԱՆ ԿԱՌԱՎԱՐՈՒԹՅԱՆ 2024 ԹՎԱԿԱՆԻ ԴԵԿՏԵՄԲԵՐԻ 27-Ի N 2060-Ն ՈՐՈՇՄԱՆ </v>
      </c>
      <c r="C5" s="155"/>
      <c r="D5" s="155"/>
      <c r="E5" s="155"/>
      <c r="F5" s="155"/>
      <c r="G5" s="155"/>
      <c r="H5" s="155"/>
      <c r="I5" s="155"/>
      <c r="J5" s="155"/>
      <c r="K5" s="155"/>
    </row>
    <row r="6" spans="2:11" ht="17.25" x14ac:dyDescent="0.25">
      <c r="B6" s="155" t="s">
        <v>119</v>
      </c>
      <c r="C6" s="155"/>
      <c r="D6" s="155"/>
      <c r="E6" s="155"/>
      <c r="F6" s="155"/>
      <c r="G6" s="155"/>
      <c r="H6" s="155"/>
      <c r="I6" s="155"/>
      <c r="J6" s="155"/>
      <c r="K6" s="155"/>
    </row>
    <row r="7" spans="2:11" ht="16.5" x14ac:dyDescent="0.25">
      <c r="K7" s="126" t="s">
        <v>91</v>
      </c>
    </row>
    <row r="8" spans="2:11" ht="36.75" customHeight="1" x14ac:dyDescent="0.25">
      <c r="B8" s="137" t="s">
        <v>92</v>
      </c>
      <c r="C8" s="137" t="s">
        <v>59</v>
      </c>
      <c r="D8" s="137"/>
      <c r="E8" s="137" t="s">
        <v>60</v>
      </c>
      <c r="F8" s="137"/>
      <c r="G8" s="137"/>
      <c r="H8" s="137"/>
      <c r="I8" s="137" t="s">
        <v>61</v>
      </c>
      <c r="J8" s="137" t="s">
        <v>62</v>
      </c>
      <c r="K8" s="28" t="s">
        <v>102</v>
      </c>
    </row>
    <row r="9" spans="2:11" ht="27" x14ac:dyDescent="0.25">
      <c r="B9" s="137"/>
      <c r="C9" s="28" t="s">
        <v>63</v>
      </c>
      <c r="D9" s="28" t="s">
        <v>64</v>
      </c>
      <c r="E9" s="28" t="s">
        <v>65</v>
      </c>
      <c r="F9" s="28" t="s">
        <v>64</v>
      </c>
      <c r="G9" s="28" t="s">
        <v>66</v>
      </c>
      <c r="H9" s="28" t="s">
        <v>74</v>
      </c>
      <c r="I9" s="137"/>
      <c r="J9" s="137"/>
      <c r="K9" s="28" t="s">
        <v>75</v>
      </c>
    </row>
    <row r="10" spans="2:11" ht="20.100000000000001" customHeight="1" x14ac:dyDescent="0.25">
      <c r="B10" s="167" t="s">
        <v>67</v>
      </c>
      <c r="C10" s="167"/>
      <c r="D10" s="167"/>
      <c r="E10" s="167"/>
      <c r="F10" s="167"/>
      <c r="G10" s="167"/>
      <c r="H10" s="167"/>
      <c r="I10" s="167"/>
      <c r="J10" s="167"/>
      <c r="K10" s="39">
        <f>K17+K11</f>
        <v>0</v>
      </c>
    </row>
    <row r="11" spans="2:11" ht="20.100000000000001" customHeight="1" x14ac:dyDescent="0.25">
      <c r="B11" s="168" t="s">
        <v>118</v>
      </c>
      <c r="C11" s="168"/>
      <c r="D11" s="168"/>
      <c r="E11" s="168"/>
      <c r="F11" s="168"/>
      <c r="G11" s="168"/>
      <c r="H11" s="168"/>
      <c r="I11" s="168"/>
      <c r="J11" s="168"/>
      <c r="K11" s="51">
        <f>+K12</f>
        <v>-19605500</v>
      </c>
    </row>
    <row r="12" spans="2:11" ht="20.100000000000001" customHeight="1" x14ac:dyDescent="0.25">
      <c r="B12" s="40"/>
      <c r="C12" s="29">
        <v>1006</v>
      </c>
      <c r="D12" s="162" t="s">
        <v>117</v>
      </c>
      <c r="E12" s="162"/>
      <c r="F12" s="162"/>
      <c r="G12" s="162"/>
      <c r="H12" s="162"/>
      <c r="I12" s="162"/>
      <c r="J12" s="162"/>
      <c r="K12" s="51">
        <f>+K13</f>
        <v>-19605500</v>
      </c>
    </row>
    <row r="13" spans="2:11" ht="20.100000000000001" customHeight="1" x14ac:dyDescent="0.25">
      <c r="B13" s="127"/>
      <c r="C13" s="127"/>
      <c r="D13" s="127"/>
      <c r="E13" s="128" t="s">
        <v>113</v>
      </c>
      <c r="F13" s="163" t="s">
        <v>104</v>
      </c>
      <c r="G13" s="163"/>
      <c r="H13" s="163"/>
      <c r="I13" s="163"/>
      <c r="J13" s="163"/>
      <c r="K13" s="51">
        <f>+'Հ-3 և Հ-4'!H22</f>
        <v>-19605500</v>
      </c>
    </row>
    <row r="14" spans="2:11" ht="20.100000000000001" customHeight="1" x14ac:dyDescent="0.25">
      <c r="B14" s="127"/>
      <c r="C14" s="127"/>
      <c r="D14" s="127"/>
      <c r="E14" s="127"/>
      <c r="F14" s="127"/>
      <c r="G14" s="159" t="s">
        <v>114</v>
      </c>
      <c r="H14" s="160"/>
      <c r="I14" s="160"/>
      <c r="J14" s="160"/>
      <c r="K14" s="161"/>
    </row>
    <row r="15" spans="2:11" ht="20.100000000000001" customHeight="1" x14ac:dyDescent="0.25">
      <c r="B15" s="127"/>
      <c r="C15" s="127"/>
      <c r="D15" s="127"/>
      <c r="E15" s="127"/>
      <c r="F15" s="127"/>
      <c r="G15" s="129"/>
      <c r="H15" s="159" t="s">
        <v>115</v>
      </c>
      <c r="I15" s="160"/>
      <c r="J15" s="160"/>
      <c r="K15" s="161"/>
    </row>
    <row r="16" spans="2:11" ht="20.100000000000001" customHeight="1" x14ac:dyDescent="0.25">
      <c r="B16" s="127"/>
      <c r="C16" s="127"/>
      <c r="D16" s="127"/>
      <c r="E16" s="127"/>
      <c r="F16" s="127"/>
      <c r="G16" s="127"/>
      <c r="H16" s="127"/>
      <c r="I16" s="164" t="s">
        <v>116</v>
      </c>
      <c r="J16" s="165"/>
      <c r="K16" s="166"/>
    </row>
    <row r="17" spans="2:11" ht="20.100000000000001" customHeight="1" x14ac:dyDescent="0.25">
      <c r="B17" s="168" t="s">
        <v>68</v>
      </c>
      <c r="C17" s="168"/>
      <c r="D17" s="168"/>
      <c r="E17" s="168"/>
      <c r="F17" s="168"/>
      <c r="G17" s="168"/>
      <c r="H17" s="168"/>
      <c r="I17" s="168"/>
      <c r="J17" s="168"/>
      <c r="K17" s="39">
        <f>K18</f>
        <v>19605500</v>
      </c>
    </row>
    <row r="18" spans="2:11" ht="20.100000000000001" customHeight="1" x14ac:dyDescent="0.25">
      <c r="B18" s="40"/>
      <c r="C18" s="29" t="s">
        <v>2</v>
      </c>
      <c r="D18" s="162" t="s">
        <v>69</v>
      </c>
      <c r="E18" s="162"/>
      <c r="F18" s="162"/>
      <c r="G18" s="162"/>
      <c r="H18" s="162"/>
      <c r="I18" s="162"/>
      <c r="J18" s="162"/>
      <c r="K18" s="39">
        <f>K19</f>
        <v>19605500</v>
      </c>
    </row>
    <row r="19" spans="2:11" ht="20.100000000000001" customHeight="1" x14ac:dyDescent="0.25">
      <c r="B19" s="40"/>
      <c r="C19" s="28"/>
      <c r="D19" s="40"/>
      <c r="E19" s="29" t="s">
        <v>70</v>
      </c>
      <c r="F19" s="162" t="s">
        <v>17</v>
      </c>
      <c r="G19" s="162"/>
      <c r="H19" s="162"/>
      <c r="I19" s="162"/>
      <c r="J19" s="162"/>
      <c r="K19" s="39">
        <f>+'Հ-3 և Հ-4'!H40</f>
        <v>19605500</v>
      </c>
    </row>
    <row r="20" spans="2:11" ht="20.100000000000001" customHeight="1" x14ac:dyDescent="0.25">
      <c r="B20" s="40"/>
      <c r="C20" s="28"/>
      <c r="D20" s="40"/>
      <c r="E20" s="28"/>
      <c r="F20" s="40"/>
      <c r="G20" s="159" t="s">
        <v>71</v>
      </c>
      <c r="H20" s="160"/>
      <c r="I20" s="160"/>
      <c r="J20" s="160"/>
      <c r="K20" s="161"/>
    </row>
    <row r="21" spans="2:11" ht="20.100000000000001" customHeight="1" x14ac:dyDescent="0.25">
      <c r="B21" s="40"/>
      <c r="C21" s="28"/>
      <c r="D21" s="40"/>
      <c r="E21" s="28"/>
      <c r="F21" s="40"/>
      <c r="G21" s="40"/>
      <c r="H21" s="159" t="s">
        <v>72</v>
      </c>
      <c r="I21" s="160"/>
      <c r="J21" s="160"/>
      <c r="K21" s="161"/>
    </row>
    <row r="22" spans="2:11" ht="20.100000000000001" customHeight="1" x14ac:dyDescent="0.25">
      <c r="B22" s="40"/>
      <c r="C22" s="28"/>
      <c r="D22" s="40"/>
      <c r="E22" s="28"/>
      <c r="F22" s="40"/>
      <c r="G22" s="40"/>
      <c r="H22" s="40"/>
      <c r="I22" s="159" t="s">
        <v>73</v>
      </c>
      <c r="J22" s="160"/>
      <c r="K22" s="161"/>
    </row>
  </sheetData>
  <mergeCells count="21">
    <mergeCell ref="I22:K22"/>
    <mergeCell ref="H21:K21"/>
    <mergeCell ref="G20:K20"/>
    <mergeCell ref="B10:J10"/>
    <mergeCell ref="B17:J17"/>
    <mergeCell ref="D18:J18"/>
    <mergeCell ref="F19:J19"/>
    <mergeCell ref="B11:J11"/>
    <mergeCell ref="D12:J12"/>
    <mergeCell ref="F13:J13"/>
    <mergeCell ref="G14:K14"/>
    <mergeCell ref="H15:K15"/>
    <mergeCell ref="I16:K16"/>
    <mergeCell ref="C4:G4"/>
    <mergeCell ref="B5:K5"/>
    <mergeCell ref="B6:K6"/>
    <mergeCell ref="B8:B9"/>
    <mergeCell ref="C8:D8"/>
    <mergeCell ref="E8:H8"/>
    <mergeCell ref="I8:I9"/>
    <mergeCell ref="J8:J9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ՕՀ-1 Ա 2 և Հ-5 Ա-1</vt:lpstr>
      <vt:lpstr>ՕՀ-1 Ա 3</vt:lpstr>
      <vt:lpstr>Հ-3 և Հ-4</vt:lpstr>
      <vt:lpstr>Հ-5 Ա 2</vt:lpstr>
      <vt:lpstr>Հ-9</vt:lpstr>
      <vt:lpstr>Հ-9.1</vt:lpstr>
      <vt:lpstr>Sheet1</vt:lpstr>
      <vt:lpstr>'Հ-3 և Հ-4'!Print_Area</vt:lpstr>
      <vt:lpstr>'Հ-5 Ա 2'!Print_Area</vt:lpstr>
      <vt:lpstr>'Հ-9'!Print_Area</vt:lpstr>
      <vt:lpstr>'Հ-9.1'!Print_Area</vt:lpstr>
      <vt:lpstr>'ՕՀ-1 Ա 2 և Հ-5 Ա-1'!Print_Area</vt:lpstr>
      <vt:lpstr>'ՕՀ-1 Ա 3'!Print_Area</vt:lpstr>
      <vt:lpstr>'Հ-3 և Հ-4'!Print_Titles</vt:lpstr>
      <vt:lpstr>'Հ-5 Ա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2025-11-04T09:46:27Z</cp:lastPrinted>
  <dcterms:created xsi:type="dcterms:W3CDTF">2019-11-26T09:27:58Z</dcterms:created>
  <dcterms:modified xsi:type="dcterms:W3CDTF">2025-11-04T13:52:01Z</dcterms:modified>
</cp:coreProperties>
</file>