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05.11.2025 - ՊՆ-510--2025 (4,4 մլրդ)\"/>
    </mc:Choice>
  </mc:AlternateContent>
  <xr:revisionPtr revIDLastSave="0" documentId="13_ncr:1_{51F403C2-9606-47A5-927D-AED84D0BFD16}" xr6:coauthVersionLast="45" xr6:coauthVersionMax="47" xr10:uidLastSave="{00000000-0000-0000-0000-000000000000}"/>
  <bookViews>
    <workbookView xWindow="28680" yWindow="-120" windowWidth="29040" windowHeight="15840" activeTab="5" xr2:uid="{00000000-000D-0000-FFFF-FFFF00000000}"/>
  </bookViews>
  <sheets>
    <sheet name="ՕՀ-1 Ա 2 և Հ-5 Ա-1" sheetId="40" r:id="rId1"/>
    <sheet name="ՕՀ-1 Ա 3" sheetId="38" r:id="rId2"/>
    <sheet name="Հ-3 և Հ-4" sheetId="22" r:id="rId3"/>
    <sheet name="Հ-5 Ա 2" sheetId="28" r:id="rId4"/>
    <sheet name="Հ-9" sheetId="45" r:id="rId5"/>
    <sheet name="Հ-9.1" sheetId="43" r:id="rId6"/>
    <sheet name="Հ-10" sheetId="44" r:id="rId7"/>
    <sheet name="Sheet1" sheetId="4" state="hidden" r:id="rId8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'Հ-10'!$A$1:$G$19</definedName>
    <definedName name="_xlnm.Print_Area" localSheetId="2">'Հ-3 և Հ-4'!$A$1:$I$73</definedName>
    <definedName name="_xlnm.Print_Area" localSheetId="3">'Հ-5 Ա 2'!$A$1:$F$26</definedName>
    <definedName name="_xlnm.Print_Area" localSheetId="4">'Հ-9'!$A$1:$L$33</definedName>
    <definedName name="_xlnm.Print_Area" localSheetId="5">'Հ-9.1'!$A$1:$L$33</definedName>
    <definedName name="_xlnm.Print_Area" localSheetId="0">'ՕՀ-1 Ա 2 և Հ-5 Ա-1'!$A$1:$I$20</definedName>
    <definedName name="_xlnm.Print_Area" localSheetId="1">'ՕՀ-1 Ա 3'!$A$1:$J$20</definedName>
    <definedName name="_xlnm.Print_Titles" localSheetId="2">'Հ-3 և Հ-4'!$8:$9</definedName>
    <definedName name="_xlnm.Print_Titles" localSheetId="3">'Հ-5 Ա 2'!$8:$9</definedName>
    <definedName name="_xlnm.Print_Titles" localSheetId="0">'ՕՀ-1 Ա 2 և Հ-5 Ա-1'!#REF!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9" i="45" l="1"/>
  <c r="K28" i="45" s="1"/>
  <c r="K27" i="45" s="1"/>
  <c r="K11" i="45" s="1"/>
  <c r="K13" i="45"/>
  <c r="K12" i="45" s="1"/>
  <c r="B6" i="45"/>
  <c r="K3" i="45"/>
  <c r="K2" i="45"/>
  <c r="K13" i="43"/>
  <c r="K12" i="43" s="1"/>
  <c r="G9" i="44" l="1"/>
  <c r="G18" i="44"/>
  <c r="G17" i="44"/>
  <c r="G16" i="44"/>
  <c r="G15" i="44"/>
  <c r="G14" i="44"/>
  <c r="G13" i="44"/>
  <c r="G11" i="44" s="1"/>
  <c r="G10" i="44" s="1"/>
  <c r="G12" i="44"/>
  <c r="E10" i="28"/>
  <c r="E12" i="28"/>
  <c r="E17" i="28"/>
  <c r="E14" i="28"/>
  <c r="H10" i="22" l="1"/>
  <c r="H20" i="22"/>
  <c r="H34" i="22" l="1"/>
  <c r="H32" i="22"/>
  <c r="H31" i="22" s="1"/>
  <c r="H29" i="22"/>
  <c r="H28" i="22" s="1"/>
  <c r="G11" i="38"/>
  <c r="H11" i="38"/>
  <c r="I11" i="38"/>
  <c r="E15" i="38"/>
  <c r="E14" i="38"/>
  <c r="E12" i="38" s="1"/>
  <c r="I12" i="38"/>
  <c r="H12" i="38"/>
  <c r="G12" i="38"/>
  <c r="F12" i="38"/>
  <c r="H13" i="40"/>
  <c r="H27" i="22" l="1"/>
  <c r="H26" i="22" l="1"/>
  <c r="H24" i="22" s="1"/>
  <c r="H22" i="22" s="1"/>
  <c r="H18" i="22" l="1"/>
  <c r="H16" i="22" s="1"/>
  <c r="H14" i="22" s="1"/>
  <c r="H12" i="22" s="1"/>
  <c r="H12" i="40"/>
  <c r="G17" i="38" l="1"/>
  <c r="H17" i="38"/>
  <c r="I17" i="38"/>
  <c r="B6" i="43" l="1"/>
  <c r="K3" i="43"/>
  <c r="K2" i="43"/>
  <c r="B5" i="28"/>
  <c r="H71" i="22" l="1"/>
  <c r="H70" i="22" s="1"/>
  <c r="H69" i="22" l="1"/>
  <c r="H68" i="22" s="1"/>
  <c r="H66" i="22" s="1"/>
  <c r="H64" i="22" s="1"/>
  <c r="H62" i="22" l="1"/>
  <c r="H19" i="40" s="1"/>
  <c r="H18" i="40" s="1"/>
  <c r="H17" i="40" s="1"/>
  <c r="H11" i="40" s="1"/>
  <c r="F19" i="38"/>
  <c r="K29" i="43"/>
  <c r="K28" i="43" s="1"/>
  <c r="K27" i="43" s="1"/>
  <c r="K11" i="43" s="1"/>
  <c r="E25" i="28"/>
  <c r="H60" i="22" l="1"/>
  <c r="H58" i="22" s="1"/>
  <c r="H56" i="22" s="1"/>
  <c r="H54" i="22" s="1"/>
  <c r="F17" i="38"/>
  <c r="F11" i="38" s="1"/>
  <c r="E19" i="38"/>
  <c r="E17" i="38" s="1"/>
  <c r="E11" i="38" s="1"/>
  <c r="H3" i="40"/>
  <c r="H2" i="40"/>
  <c r="E23" i="28"/>
  <c r="E21" i="28" s="1"/>
  <c r="E3" i="28" l="1"/>
  <c r="E2" i="28"/>
</calcChain>
</file>

<file path=xl/sharedStrings.xml><?xml version="1.0" encoding="utf-8"?>
<sst xmlns="http://schemas.openxmlformats.org/spreadsheetml/2006/main" count="320" uniqueCount="176">
  <si>
    <t>ՀՀ պաշտպանության նախարարություն</t>
  </si>
  <si>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</si>
  <si>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</si>
  <si>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</si>
  <si>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</si>
  <si>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</si>
  <si>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</si>
  <si>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</si>
  <si>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</si>
  <si>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</si>
  <si>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</si>
  <si>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</si>
  <si>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</si>
  <si>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</si>
  <si>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</si>
  <si>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</si>
  <si>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</si>
  <si>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</si>
  <si>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</si>
  <si>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</si>
  <si>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</si>
  <si>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</si>
  <si>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</si>
  <si>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</si>
  <si>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</si>
  <si>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</si>
  <si>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</si>
  <si>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</si>
  <si>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</si>
  <si>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</si>
  <si>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</si>
  <si>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</si>
  <si>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</si>
  <si>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</si>
  <si>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</si>
  <si>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ԸՆԹԱՑԻԿ ԾԱԽՍԵՐ</t>
  </si>
  <si>
    <t>այդ թվում՝</t>
  </si>
  <si>
    <t>___________  ___-ի N _______ -Ն որոշման</t>
  </si>
  <si>
    <t xml:space="preserve"> - Շենքերի և շինությունների շինարարություն</t>
  </si>
  <si>
    <t xml:space="preserve"> ՇԵՆՔԵՐ և ՇԻՆՈՒԹՅՈՒՆՆԵՐ</t>
  </si>
  <si>
    <t>ՀՀ կառավարության 2025 թվականի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</si>
  <si>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</si>
  <si>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</si>
  <si>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2 ԱՂՅՈՒՍԱԿՈՒՄ ԿԱՏԱՐՎՈՂ ՓՈՓՈԽՈՒԹՅՈՒՆՆԵՐԸ </t>
  </si>
  <si>
    <t xml:space="preserve">N 5 ՀԱՎԵԼՎԱԾԻ N 1 ԱՂՅՈՒՍԱԿՈՒՄ ԿԱՏԱՐՎՈՂ ՓՈՓՈԽՈՒԹՅՈՒՆՆԵՐԸ 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</si>
  <si>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</si>
  <si>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</si>
  <si>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</si>
  <si>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</si>
  <si>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1169 - 31001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</si>
  <si>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</si>
  <si>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</si>
  <si>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</si>
  <si>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02</t>
  </si>
  <si>
    <t>միջոցա-ռում</t>
  </si>
  <si>
    <t>ԸՆԴԱՄԵՆԸ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</si>
  <si>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</si>
  <si>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</si>
  <si>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</si>
  <si>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</si>
  <si>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</si>
  <si>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</si>
  <si>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</si>
  <si>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</si>
  <si>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</si>
  <si>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</si>
  <si>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</si>
  <si>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ՀՀ պաշտպանության ապահովում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</si>
  <si>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</si>
  <si>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</si>
  <si>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</si>
  <si>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</si>
  <si>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Տեսակը </t>
  </si>
  <si>
    <t xml:space="preserve"> տարի </t>
  </si>
  <si>
    <t>«ՀԱՅԱՍՏԱՆԻ ՀԱՆՐԱՊԵՏՈՒԹՅԱՆ 2025 ԹՎԱԿԱՆԻ ՊԵՏԱԿԱՆ ԲՅՈՒՋԵԻ ՄԱՍԻՆ» ՀԱՅԱՍՏԱՆԻ ՀԱՆՐԱՊԵՏՈՒԹՅԱՆ  ՕՐԵՆՔԻ N 1 ՀԱՎԵԼՎԱԾԻ N 2 ԱՂՅՈՒՍԱԿՈՒՄ</t>
  </si>
  <si>
    <t xml:space="preserve">ԿԱՏԱՐՎՈՂ ՎԵՐԱԲԱՇԽՈՒՄԸ ԵՎ ՀԱՅԱՍՏԱՆԻ ՀԱՆՐԱՊԵՏՈՒԹՅԱՆ ԿԱՌԱՎԱՐՈՒԹՅԱՆ 2024 ԹՎԱԿԱՆԻ ԴԵԿՏԵՄԲԵՐԻ 27-Ի N 2060-Ն ՈՐՈՇՄԱՆ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</si>
  <si>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</si>
  <si>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</si>
  <si>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</si>
  <si>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</si>
  <si>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</si>
  <si>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«ՀԱՅԱՍՏԱՆԻ ՀԱՆՐԱՊԵՏՈՒԹՅԱՆ 2025 ԹՎԱԿԱՆԻ ՊԵՏԱԿԱՆ ԲՅՈՒՋԵԻ ՄԱՍԻՆ» ՀԱՅԱՍՏԱՆԻ ՀԱՆՐԱՊԵՏՈՒԹՅԱՆ ՕՐԵՆՔԻ </t>
  </si>
  <si>
    <t>N 1 ՀԱՎԵԼՎԱԾԻ N 3 ԱՂՅՈՒՍԱԿՈՒՄ ԿԱՏԱՐՎՈՂ ՓՈՓՈԽՈՒԹՅՈՒՆԸ</t>
  </si>
  <si>
    <t>Հավելված N 1</t>
  </si>
  <si>
    <t>Հավելված N 2</t>
  </si>
  <si>
    <t>Հավելված N 3</t>
  </si>
  <si>
    <t>Հավելված N 4</t>
  </si>
  <si>
    <t>Հավելված N 5</t>
  </si>
  <si>
    <t>Հավելված N 6</t>
  </si>
  <si>
    <t>հազար դրամ</t>
  </si>
  <si>
    <t xml:space="preserve">ԲՍԿ </t>
  </si>
  <si>
    <t>01</t>
  </si>
  <si>
    <t>Ցուցանիշների փոփոխությունը (ավելացումները նշված են դրական նշանով, իսկ նվազեցումները՝ փակագծերում)</t>
  </si>
  <si>
    <t>N 3 և N 4 ՀԱՎԵԼՎԱԾՆԵՐՈՒՄ ԿԱՏԱՐՎՈՂ ՓՈՓՈԽՈՒԹՅՈՒՆՆԵՐԸ</t>
  </si>
  <si>
    <t xml:space="preserve">N 9.1 ՀԱՎԵԼՎԱԾՈՒՄ ԿԱՏԱՐՎՈՂ ՓՈՓՈԽՈՒԹՅՈՒՆՆԵՐԸ </t>
  </si>
  <si>
    <t xml:space="preserve">N 9 ՀԱՎԵԼՎԱԾՈՒՄ ԿԱՏԱՐՎՈՂ ՓՈՓՈԽՈՒԹՅՈՒՆՆԵՐԸ </t>
  </si>
  <si>
    <t>ՀՀ ազգային անվտանգության ծառայություն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</si>
  <si>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</si>
  <si>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</si>
  <si>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</si>
  <si>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</si>
  <si>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1138 - 11001</t>
  </si>
  <si>
    <t>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</si>
  <si>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>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</si>
  <si>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>Ծառայությունների մատուցում</t>
  </si>
  <si>
    <t>1138 - 31001</t>
  </si>
  <si>
    <t>Ազգային անվտանգության համակարգի տեխնիկական հագեցվածության բարելավում</t>
  </si>
  <si>
    <t>Ազգային անվտանգության համակարգի ստորաբաժանումների համար վարչական սարքավորումների ձեռքբերում</t>
  </si>
  <si>
    <t>1138 - 31002</t>
  </si>
  <si>
    <t>Ազգային անվտանգության համակարգի շենքային ապահովվածության բարելավում</t>
  </si>
  <si>
    <t>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</si>
  <si>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միջոցառում</t>
  </si>
  <si>
    <t xml:space="preserve"> ՀՀ ազգային անվտանգության ծառայություն</t>
  </si>
  <si>
    <t xml:space="preserve"> 1138</t>
  </si>
  <si>
    <t xml:space="preserve"> 31001</t>
  </si>
  <si>
    <t xml:space="preserve"> Ազգային անվտանգության համակարգի տեխնիկական հագեցվածության բարելավում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</si>
  <si>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</si>
  <si>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</si>
  <si>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</si>
  <si>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Ազգային անվտանգություն</t>
  </si>
  <si>
    <t xml:space="preserve"> 11001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</si>
  <si>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</si>
  <si>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ԱՇԽԱՏԱՆՔԻ ՎԱՐՁԱՏՐՈՒԹՅՈՒՆ</t>
  </si>
  <si>
    <t xml:space="preserve"> - Աշխատողների աշխատավարձեր և հավելավճարներ</t>
  </si>
  <si>
    <t xml:space="preserve"> ԾԱՌԱՅՈՒԹՅՈՒՆՆԵՐԻ  ԵՎ   ԱՊՐԱՆՔՆԵՐԻ  ՁԵՌՔԲԵՐՈՒՄ</t>
  </si>
  <si>
    <t xml:space="preserve"> - Կապի ծառայություններ</t>
  </si>
  <si>
    <t xml:space="preserve"> - Համակարգչային ծառայություններ</t>
  </si>
  <si>
    <t xml:space="preserve"> ԴՐԱՄՈՎ ՎՃԱՐՎՈՂ ԱՇԽԱՏԱՎԱՐՁԵՐ ԵՎ ՀԱՎԵԼԱՎՃԱՐՆԵՐ</t>
  </si>
  <si>
    <t xml:space="preserve"> ՇԱՐՈՒՆԱԿԱԿԱՆ ԾԱԽՍԵՐ</t>
  </si>
  <si>
    <t xml:space="preserve"> ՊԱՅՄԱՆԱԳՐԱՅԻՆ ԱՅԼ ԾԱՌԱՅՈՒԹՅՈՒՆՆԵՐԻ ՁԵՌՔ ԲԵՐՈՒՄ    </t>
  </si>
  <si>
    <t xml:space="preserve"> ՄԵՔԵՆԱՆԵՐ  ԵՎ  ՍԱՐՔԱՎՈՐՈՒՄՆԵՐ</t>
  </si>
  <si>
    <t xml:space="preserve"> - Վարչական սարքավորումներ</t>
  </si>
  <si>
    <t xml:space="preserve"> 31002</t>
  </si>
  <si>
    <t xml:space="preserve"> Ազգային անվտանգության համակարգի շենքային ապահովվածության բարելավում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</si>
  <si>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</si>
  <si>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</si>
  <si>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թվում՛</t>
  </si>
  <si>
    <t>Հավելված 7</t>
  </si>
  <si>
    <t xml:space="preserve">ՀՀ կառավարության 2025 թվականի </t>
  </si>
  <si>
    <t>Կոդը</t>
  </si>
  <si>
    <t>Անվանումը</t>
  </si>
  <si>
    <t>Գնման ձևը</t>
  </si>
  <si>
    <t>Չափման միավորը</t>
  </si>
  <si>
    <t>Ցուցանիշների փոփոխությունը (նվազեցումները  նշված են փակագծերում)</t>
  </si>
  <si>
    <t>Քանակը</t>
  </si>
  <si>
    <t>Բաժին N 03</t>
  </si>
  <si>
    <t>Խումբ N 01</t>
  </si>
  <si>
    <t>Դաս N 02</t>
  </si>
  <si>
    <t>1138  31001</t>
  </si>
  <si>
    <t>32411160/2</t>
  </si>
  <si>
    <t>ցանցային երթուղագծիչներ</t>
  </si>
  <si>
    <t>ԷԱՃ</t>
  </si>
  <si>
    <t>հատ</t>
  </si>
  <si>
    <t>32541300/1</t>
  </si>
  <si>
    <t>հեռախոսային կոմուտատորներ</t>
  </si>
  <si>
    <t>32541300/3</t>
  </si>
  <si>
    <t>32541300/4</t>
  </si>
  <si>
    <t>32541300/5</t>
  </si>
  <si>
    <t>32541300/6</t>
  </si>
  <si>
    <t>32561600/2</t>
  </si>
  <si>
    <t>օպտիկամանրաթելային փոխարկիչ</t>
  </si>
  <si>
    <t xml:space="preserve">ՀԱՅԱՍՏԱՆԻ ՀԱՆՐԱՊԵՏՈՒԹՅԱՆ ԿԱՌԱՎԱՐՈՒԹՅԱՆ 2024 ԹՎԱԿԱՆԻ ԴԵԿՏԵՄԲԵՐԻ 27-Ի N 2060-Ն ՈՐՈՇՄԱՆ N 10 ՀԱՎԵԼՎԱԾՈՒՄ ԿԱՏԱՐՎՈՂ  ՓՈՓՈԽՈՒԹՅՈՒՆՆԵՐԸ </t>
  </si>
  <si>
    <t>Միավորի գինը (դրամ)</t>
  </si>
  <si>
    <t>Գումարը
(հազար դրամ)</t>
  </si>
  <si>
    <t xml:space="preserve"> ՀՀ ազգային անվտանգության ծառայություն </t>
  </si>
  <si>
    <t xml:space="preserve"> Ազգային անվտանգություն </t>
  </si>
  <si>
    <t xml:space="preserve"> 1138 - 11001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</si>
  <si>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</si>
  <si>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 Ծառայությունների մատուցում </t>
  </si>
  <si>
    <t xml:space="preserve"> Ծառայությունը մատուցողի անվանումը` ՀՀ ազգային անվտանգության ծառայություն </t>
  </si>
  <si>
    <t xml:space="preserve"> 1138 - 31001</t>
  </si>
  <si>
    <t xml:space="preserve"> Ազգային անվտանգության համակարգի ստորաբաժանումների համար վարչական սարքավորումների ձեռքբերում </t>
  </si>
  <si>
    <t xml:space="preserve"> Ակտիվն օգտագործող կազմակերպության անվանումը` ՀՀ ազգային անվտանգության ծառայություն </t>
  </si>
  <si>
    <t>Համակարգչային և տեխնիկական սարքավորումների քանակ, հատ</t>
  </si>
  <si>
    <t xml:space="preserve"> 1138 - 31002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</si>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</sst>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_ * #,##0.0_)_€_ ;_ * \(#,##0.0\)_€_ ;_ * &quot;-&quot;??_)_€_ ;_ @_ "/>
    <numFmt numFmtId="172" formatCode="_(* #,##0_);_(* \(#,##0\);_(* &quot;-&quot;??_);_(@_)"/>
  </numFmts>
  <fonts count="44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sz val="10"/>
      <color theme="1"/>
      <name val="Calibri"/>
      <family val="2"/>
      <scheme val="minor"/>
    </font>
    <font>
      <sz val="10"/>
      <name val="GHEA Grapalat"/>
      <family val="2"/>
    </font>
    <font>
      <sz val="10"/>
      <color theme="1"/>
      <name val="GHEA Grapalat"/>
      <family val="3"/>
    </font>
    <font>
      <b/>
      <i/>
      <sz val="10"/>
      <name val="GHEA Grapalat"/>
      <family val="3"/>
    </font>
    <font>
      <i/>
      <sz val="12"/>
      <name val="GHEA Grapalat"/>
      <family val="3"/>
    </font>
    <font>
      <b/>
      <sz val="11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b/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9" fillId="0" borderId="0" applyFill="0" applyBorder="0" applyProtection="0">
      <alignment horizontal="right" vertical="top"/>
    </xf>
    <xf numFmtId="0" fontId="9" fillId="0" borderId="0">
      <alignment horizontal="left" vertical="top" wrapText="1"/>
    </xf>
  </cellStyleXfs>
  <cellXfs count="245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5" fontId="14" fillId="0" borderId="0" xfId="15" applyNumberFormat="1" applyFont="1" applyFill="1" applyBorder="1" applyAlignment="1">
      <alignment horizontal="right" vertical="center"/>
    </xf>
    <xf numFmtId="165" fontId="15" fillId="0" borderId="0" xfId="15" applyNumberFormat="1" applyFont="1" applyFill="1" applyBorder="1" applyAlignment="1">
      <alignment horizontal="right" vertical="center"/>
    </xf>
    <xf numFmtId="0" fontId="13" fillId="0" borderId="0" xfId="18" applyFont="1" applyFill="1" applyAlignment="1">
      <alignment horizontal="center" vertical="center" wrapText="1"/>
    </xf>
    <xf numFmtId="0" fontId="13" fillId="0" borderId="0" xfId="18" applyFont="1" applyFill="1" applyAlignment="1">
      <alignment horizontal="left" vertical="center" wrapText="1"/>
    </xf>
    <xf numFmtId="0" fontId="14" fillId="0" borderId="0" xfId="18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14" fillId="0" borderId="0" xfId="3" applyFont="1" applyFill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5" fillId="0" borderId="1" xfId="18" applyFont="1" applyFill="1" applyBorder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9" fillId="0" borderId="0" xfId="18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164" fontId="17" fillId="0" borderId="0" xfId="7" applyNumberFormat="1" applyFont="1" applyFill="1" applyBorder="1" applyAlignment="1">
      <alignment horizontal="right" vertical="center"/>
    </xf>
    <xf numFmtId="2" fontId="14" fillId="0" borderId="0" xfId="18" applyNumberFormat="1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15" fillId="0" borderId="0" xfId="18" applyFont="1" applyFill="1" applyAlignment="1">
      <alignment horizontal="left" vertical="center" wrapText="1"/>
    </xf>
    <xf numFmtId="0" fontId="15" fillId="0" borderId="1" xfId="18" applyFont="1" applyFill="1" applyBorder="1" applyAlignment="1">
      <alignment horizontal="left" vertical="center" wrapText="1"/>
    </xf>
    <xf numFmtId="165" fontId="15" fillId="0" borderId="1" xfId="6" applyNumberFormat="1" applyFont="1" applyFill="1" applyBorder="1" applyAlignment="1">
      <alignment horizontal="righ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165" fontId="19" fillId="0" borderId="1" xfId="8" applyNumberFormat="1" applyFont="1" applyFill="1" applyBorder="1" applyAlignment="1">
      <alignment horizontal="right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165" fontId="25" fillId="0" borderId="5" xfId="8" applyNumberFormat="1" applyFont="1" applyFill="1" applyBorder="1" applyAlignment="1">
      <alignment horizontal="center" vertical="center" wrapText="1"/>
    </xf>
    <xf numFmtId="167" fontId="15" fillId="0" borderId="1" xfId="35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170" fontId="15" fillId="0" borderId="1" xfId="0" applyNumberFormat="1" applyFont="1" applyFill="1" applyBorder="1" applyAlignment="1">
      <alignment horizontal="right" vertical="center" wrapText="1"/>
    </xf>
    <xf numFmtId="49" fontId="15" fillId="0" borderId="1" xfId="18" applyNumberFormat="1" applyFont="1" applyFill="1" applyBorder="1" applyAlignment="1">
      <alignment horizontal="center" vertical="center" wrapText="1"/>
    </xf>
    <xf numFmtId="0" fontId="19" fillId="0" borderId="1" xfId="18" applyFont="1" applyFill="1" applyBorder="1" applyAlignment="1">
      <alignment horizontal="center" vertical="center" wrapText="1"/>
    </xf>
    <xf numFmtId="0" fontId="19" fillId="0" borderId="1" xfId="18" applyFont="1" applyFill="1" applyBorder="1" applyAlignment="1">
      <alignment horizontal="left" vertical="center" wrapText="1"/>
    </xf>
    <xf numFmtId="167" fontId="14" fillId="0" borderId="1" xfId="20" applyFont="1" applyFill="1" applyBorder="1">
      <alignment horizontal="right" vertical="top"/>
    </xf>
    <xf numFmtId="165" fontId="15" fillId="0" borderId="1" xfId="7" applyNumberFormat="1" applyFont="1" applyFill="1" applyBorder="1" applyAlignment="1">
      <alignment horizontal="righ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165" fontId="14" fillId="0" borderId="1" xfId="8" applyNumberFormat="1" applyFont="1" applyFill="1" applyBorder="1" applyAlignment="1">
      <alignment vertical="center" wrapText="1"/>
    </xf>
    <xf numFmtId="0" fontId="16" fillId="0" borderId="0" xfId="18" applyFont="1" applyFill="1" applyAlignment="1">
      <alignment horizontal="left" vertical="center" wrapText="1"/>
    </xf>
    <xf numFmtId="0" fontId="36" fillId="0" borderId="1" xfId="18" applyFont="1" applyFill="1" applyBorder="1" applyAlignment="1">
      <alignment horizontal="center" vertical="center" wrapText="1"/>
    </xf>
    <xf numFmtId="0" fontId="36" fillId="0" borderId="1" xfId="18" applyFont="1" applyFill="1" applyBorder="1" applyAlignment="1">
      <alignment horizontal="left" vertical="center" wrapText="1"/>
    </xf>
    <xf numFmtId="0" fontId="19" fillId="0" borderId="0" xfId="18" applyFont="1" applyFill="1" applyAlignment="1">
      <alignment horizontal="left" vertical="center" wrapText="1"/>
    </xf>
    <xf numFmtId="0" fontId="37" fillId="0" borderId="0" xfId="18" applyFont="1" applyFill="1" applyAlignment="1">
      <alignment horizontal="left" vertical="center" wrapText="1"/>
    </xf>
    <xf numFmtId="0" fontId="19" fillId="0" borderId="0" xfId="18" applyFont="1" applyFill="1" applyAlignment="1">
      <alignment horizontal="center" vertical="center" wrapText="1"/>
    </xf>
    <xf numFmtId="0" fontId="36" fillId="0" borderId="0" xfId="18" applyFont="1" applyFill="1" applyAlignment="1">
      <alignment horizontal="center" vertical="center" wrapText="1"/>
    </xf>
    <xf numFmtId="165" fontId="14" fillId="0" borderId="0" xfId="6" applyNumberFormat="1" applyFont="1" applyFill="1" applyAlignment="1">
      <alignment horizontal="center" vertical="center" wrapText="1"/>
    </xf>
    <xf numFmtId="165" fontId="15" fillId="0" borderId="0" xfId="6" applyNumberFormat="1" applyFont="1" applyFill="1" applyAlignment="1">
      <alignment horizontal="center" vertical="center" wrapText="1"/>
    </xf>
    <xf numFmtId="165" fontId="36" fillId="0" borderId="0" xfId="6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0" borderId="0" xfId="18" applyFont="1" applyAlignment="1">
      <alignment vertical="top" wrapText="1"/>
    </xf>
    <xf numFmtId="0" fontId="15" fillId="0" borderId="0" xfId="18" applyFont="1" applyAlignment="1">
      <alignment horizontal="center" vertical="top" wrapText="1"/>
    </xf>
    <xf numFmtId="165" fontId="30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horizontal="right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5" fontId="22" fillId="0" borderId="0" xfId="6" applyNumberFormat="1" applyFont="1" applyAlignment="1">
      <alignment vertical="center" wrapText="1"/>
    </xf>
    <xf numFmtId="165" fontId="39" fillId="0" borderId="1" xfId="6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164" fontId="24" fillId="0" borderId="4" xfId="6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172" fontId="23" fillId="0" borderId="1" xfId="6" applyNumberFormat="1" applyFont="1" applyBorder="1" applyAlignment="1">
      <alignment horizontal="right" vertical="center" wrapText="1"/>
    </xf>
    <xf numFmtId="165" fontId="24" fillId="0" borderId="1" xfId="6" applyNumberFormat="1" applyFont="1" applyBorder="1" applyAlignment="1">
      <alignment horizontal="right" vertical="center" wrapText="1"/>
    </xf>
    <xf numFmtId="165" fontId="22" fillId="0" borderId="1" xfId="6" applyNumberFormat="1" applyFont="1" applyBorder="1" applyAlignment="1">
      <alignment horizontal="right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40" fillId="0" borderId="4" xfId="0" applyFont="1" applyBorder="1" applyAlignment="1">
      <alignment horizontal="center" vertical="center" wrapText="1"/>
    </xf>
    <xf numFmtId="168" fontId="23" fillId="0" borderId="1" xfId="6" applyNumberFormat="1" applyFont="1" applyBorder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165" fontId="15" fillId="0" borderId="1" xfId="8" applyNumberFormat="1" applyFont="1" applyFill="1" applyBorder="1" applyAlignment="1">
      <alignment horizontal="right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40" fillId="0" borderId="3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0" borderId="2" xfId="0" applyFont="1" applyBorder="1" applyAlignment="1">
      <alignment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0" fillId="0" borderId="11" xfId="0" applyFont="1" applyBorder="1" applyAlignment="1">
      <alignment vertical="center" wrapText="1"/>
    </xf>
    <xf numFmtId="0" fontId="40" fillId="0" borderId="12" xfId="0" applyFont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38" fillId="0" borderId="0" xfId="0" applyFont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165" fontId="35" fillId="0" borderId="4" xfId="6" applyNumberFormat="1" applyFont="1" applyBorder="1" applyAlignment="1">
      <alignment horizontal="center" vertical="center" wrapText="1"/>
    </xf>
    <xf numFmtId="165" fontId="35" fillId="0" borderId="5" xfId="6" applyNumberFormat="1" applyFont="1" applyBorder="1" applyAlignment="1">
      <alignment horizontal="center" vertical="center" wrapText="1"/>
    </xf>
    <xf numFmtId="165" fontId="39" fillId="0" borderId="3" xfId="6" applyNumberFormat="1" applyFont="1" applyBorder="1" applyAlignment="1">
      <alignment horizontal="center" vertical="center" wrapText="1"/>
    </xf>
    <xf numFmtId="165" fontId="39" fillId="0" borderId="2" xfId="6" applyNumberFormat="1" applyFont="1" applyBorder="1" applyAlignment="1">
      <alignment horizontal="center" vertical="center" wrapText="1"/>
    </xf>
    <xf numFmtId="0" fontId="11" fillId="0" borderId="0" xfId="7" applyFont="1" applyFill="1" applyAlignment="1">
      <alignment horizontal="center" vertical="center" wrapText="1"/>
    </xf>
    <xf numFmtId="43" fontId="11" fillId="0" borderId="0" xfId="8" applyFont="1" applyFill="1" applyAlignment="1">
      <alignment vertical="center" wrapText="1"/>
    </xf>
    <xf numFmtId="0" fontId="11" fillId="0" borderId="0" xfId="7" applyFont="1" applyFill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43" fontId="4" fillId="0" borderId="0" xfId="8" applyFont="1" applyFill="1" applyAlignment="1">
      <alignment vertical="center" wrapText="1"/>
    </xf>
    <xf numFmtId="0" fontId="4" fillId="0" borderId="0" xfId="7" applyFont="1" applyFill="1" applyAlignment="1">
      <alignment vertical="center" wrapText="1"/>
    </xf>
    <xf numFmtId="0" fontId="15" fillId="0" borderId="1" xfId="0" applyFont="1" applyFill="1" applyBorder="1" applyAlignment="1">
      <alignment horizontal="left" vertical="top" wrapText="1"/>
    </xf>
    <xf numFmtId="165" fontId="15" fillId="0" borderId="1" xfId="8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horizontal="left" vertical="top" wrapText="1"/>
    </xf>
    <xf numFmtId="0" fontId="34" fillId="0" borderId="1" xfId="0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horizontal="left" vertical="top" wrapText="1"/>
    </xf>
    <xf numFmtId="167" fontId="15" fillId="0" borderId="1" xfId="35" applyFont="1" applyFill="1" applyBorder="1">
      <alignment horizontal="right" vertical="top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22" fillId="0" borderId="0" xfId="3" applyFont="1" applyFill="1"/>
    <xf numFmtId="0" fontId="13" fillId="0" borderId="0" xfId="7" applyFont="1" applyFill="1" applyAlignment="1">
      <alignment vertical="center" wrapText="1"/>
    </xf>
    <xf numFmtId="0" fontId="23" fillId="0" borderId="0" xfId="3" applyFont="1" applyFill="1"/>
    <xf numFmtId="0" fontId="14" fillId="0" borderId="0" xfId="3" applyFont="1" applyFill="1" applyAlignment="1">
      <alignment horizontal="right"/>
    </xf>
    <xf numFmtId="164" fontId="14" fillId="0" borderId="0" xfId="7" applyNumberFormat="1" applyFont="1" applyFill="1" applyAlignment="1">
      <alignment horizontal="right" vertical="center" wrapText="1"/>
    </xf>
    <xf numFmtId="0" fontId="24" fillId="0" borderId="0" xfId="7" applyFont="1" applyFill="1" applyAlignment="1">
      <alignment horizontal="center" vertical="center" wrapText="1"/>
    </xf>
    <xf numFmtId="0" fontId="24" fillId="0" borderId="0" xfId="7" applyFont="1" applyFill="1" applyAlignment="1">
      <alignment wrapText="1"/>
    </xf>
    <xf numFmtId="49" fontId="15" fillId="0" borderId="0" xfId="7" applyNumberFormat="1" applyFont="1" applyFill="1" applyAlignment="1">
      <alignment horizontal="center" vertical="center" wrapText="1"/>
    </xf>
    <xf numFmtId="0" fontId="4" fillId="0" borderId="0" xfId="7" applyFont="1" applyFill="1" applyAlignment="1">
      <alignment horizontal="center" vertical="center" wrapText="1"/>
    </xf>
    <xf numFmtId="164" fontId="15" fillId="0" borderId="0" xfId="7" applyNumberFormat="1" applyFont="1" applyFill="1" applyAlignment="1">
      <alignment horizontal="center" vertical="center" wrapText="1"/>
    </xf>
    <xf numFmtId="164" fontId="14" fillId="0" borderId="9" xfId="7" applyNumberFormat="1" applyFont="1" applyFill="1" applyBorder="1" applyAlignment="1">
      <alignment vertical="center" wrapText="1"/>
    </xf>
    <xf numFmtId="164" fontId="19" fillId="0" borderId="9" xfId="7" applyNumberFormat="1" applyFont="1" applyFill="1" applyBorder="1" applyAlignment="1">
      <alignment horizontal="right" vertical="center"/>
    </xf>
    <xf numFmtId="49" fontId="25" fillId="0" borderId="3" xfId="7" applyNumberFormat="1" applyFont="1" applyFill="1" applyBorder="1" applyAlignment="1">
      <alignment horizontal="center" vertical="center" wrapText="1"/>
    </xf>
    <xf numFmtId="49" fontId="25" fillId="0" borderId="2" xfId="7" applyNumberFormat="1" applyFont="1" applyFill="1" applyBorder="1" applyAlignment="1">
      <alignment horizontal="center" vertical="center" wrapText="1"/>
    </xf>
    <xf numFmtId="0" fontId="25" fillId="0" borderId="4" xfId="7" applyFont="1" applyFill="1" applyBorder="1" applyAlignment="1">
      <alignment horizontal="center" vertical="center" wrapText="1"/>
    </xf>
    <xf numFmtId="164" fontId="14" fillId="0" borderId="3" xfId="0" applyNumberFormat="1" applyFont="1" applyFill="1" applyBorder="1" applyAlignment="1">
      <alignment horizontal="center" vertical="center" wrapText="1"/>
    </xf>
    <xf numFmtId="164" fontId="14" fillId="0" borderId="7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0" fontId="14" fillId="0" borderId="0" xfId="7" applyFont="1" applyFill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25" fillId="0" borderId="6" xfId="7" applyFont="1" applyFill="1" applyBorder="1" applyAlignment="1">
      <alignment horizontal="center" vertical="center" wrapText="1"/>
    </xf>
    <xf numFmtId="164" fontId="25" fillId="0" borderId="4" xfId="0" applyNumberFormat="1" applyFont="1" applyFill="1" applyBorder="1" applyAlignment="1">
      <alignment horizontal="center" vertical="center" wrapText="1"/>
    </xf>
    <xf numFmtId="164" fontId="25" fillId="0" borderId="8" xfId="0" applyNumberFormat="1" applyFont="1" applyFill="1" applyBorder="1" applyAlignment="1">
      <alignment horizontal="center" vertical="center" wrapText="1"/>
    </xf>
    <xf numFmtId="164" fontId="25" fillId="0" borderId="9" xfId="0" applyNumberFormat="1" applyFont="1" applyFill="1" applyBorder="1" applyAlignment="1">
      <alignment horizontal="center" vertical="center" wrapText="1"/>
    </xf>
    <xf numFmtId="164" fontId="25" fillId="0" borderId="10" xfId="0" applyNumberFormat="1" applyFont="1" applyFill="1" applyBorder="1" applyAlignment="1">
      <alignment horizontal="center" vertical="center" wrapText="1"/>
    </xf>
    <xf numFmtId="0" fontId="25" fillId="0" borderId="5" xfId="7" applyFont="1" applyFill="1" applyBorder="1" applyAlignment="1">
      <alignment horizontal="center" vertical="center" wrapText="1"/>
    </xf>
    <xf numFmtId="164" fontId="25" fillId="0" borderId="5" xfId="0" applyNumberFormat="1" applyFont="1" applyFill="1" applyBorder="1" applyAlignment="1">
      <alignment horizontal="center" vertical="center" wrapText="1"/>
    </xf>
    <xf numFmtId="164" fontId="25" fillId="0" borderId="1" xfId="0" applyNumberFormat="1" applyFont="1" applyFill="1" applyBorder="1" applyAlignment="1">
      <alignment horizontal="center" vertical="center" wrapText="1"/>
    </xf>
    <xf numFmtId="49" fontId="31" fillId="0" borderId="1" xfId="7" applyNumberFormat="1" applyFont="1" applyFill="1" applyBorder="1" applyAlignment="1">
      <alignment horizontal="center" vertical="center" textRotation="90" wrapText="1"/>
    </xf>
    <xf numFmtId="0" fontId="31" fillId="0" borderId="1" xfId="7" applyFont="1" applyFill="1" applyBorder="1" applyAlignment="1">
      <alignment horizontal="center" vertical="center" wrapText="1"/>
    </xf>
    <xf numFmtId="0" fontId="15" fillId="0" borderId="0" xfId="7" applyFont="1" applyFill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top" wrapText="1"/>
    </xf>
    <xf numFmtId="49" fontId="25" fillId="0" borderId="1" xfId="7" applyNumberFormat="1" applyFont="1" applyFill="1" applyBorder="1" applyAlignment="1">
      <alignment horizontal="center" vertical="center" textRotation="90" wrapText="1"/>
    </xf>
    <xf numFmtId="0" fontId="25" fillId="0" borderId="1" xfId="7" applyFont="1" applyFill="1" applyBorder="1" applyAlignment="1">
      <alignment horizontal="center" vertical="center" wrapText="1"/>
    </xf>
    <xf numFmtId="164" fontId="25" fillId="0" borderId="5" xfId="7" applyNumberFormat="1" applyFont="1" applyFill="1" applyBorder="1" applyAlignment="1">
      <alignment horizontal="center" vertical="center" wrapText="1"/>
    </xf>
    <xf numFmtId="0" fontId="14" fillId="0" borderId="0" xfId="7" applyFont="1" applyFill="1" applyAlignment="1">
      <alignment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 wrapText="1"/>
    </xf>
    <xf numFmtId="0" fontId="28" fillId="0" borderId="1" xfId="7" applyFont="1" applyFill="1" applyBorder="1" applyAlignment="1">
      <alignment horizontal="center" vertical="center" wrapText="1"/>
    </xf>
    <xf numFmtId="165" fontId="30" fillId="0" borderId="1" xfId="8" applyNumberFormat="1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164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left" vertical="center" wrapText="1"/>
    </xf>
    <xf numFmtId="43" fontId="14" fillId="0" borderId="1" xfId="6" applyFont="1" applyFill="1" applyBorder="1" applyAlignment="1">
      <alignment horizontal="center" vertical="center" wrapText="1"/>
    </xf>
    <xf numFmtId="0" fontId="15" fillId="0" borderId="0" xfId="7" applyFont="1" applyFill="1" applyAlignment="1">
      <alignment vertical="center" wrapText="1"/>
    </xf>
    <xf numFmtId="0" fontId="13" fillId="0" borderId="0" xfId="7" applyFont="1" applyFill="1" applyAlignment="1">
      <alignment horizontal="center" vertical="center" wrapText="1"/>
    </xf>
    <xf numFmtId="164" fontId="13" fillId="0" borderId="0" xfId="7" applyNumberFormat="1" applyFont="1" applyFill="1" applyAlignment="1">
      <alignment vertical="center" wrapText="1"/>
    </xf>
    <xf numFmtId="0" fontId="43" fillId="0" borderId="0" xfId="18" applyFont="1" applyFill="1" applyAlignment="1">
      <alignment horizontal="left"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4" fillId="0" borderId="1" xfId="18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 wrapText="1"/>
    </xf>
    <xf numFmtId="0" fontId="14" fillId="0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left" vertical="center" wrapText="1"/>
    </xf>
    <xf numFmtId="0" fontId="19" fillId="0" borderId="1" xfId="3" applyFont="1" applyFill="1" applyBorder="1" applyAlignment="1">
      <alignment vertical="center" wrapText="1"/>
    </xf>
    <xf numFmtId="165" fontId="14" fillId="0" borderId="1" xfId="6" applyNumberFormat="1" applyFont="1" applyFill="1" applyBorder="1" applyAlignment="1">
      <alignment horizontal="right" vertical="center" wrapText="1"/>
    </xf>
    <xf numFmtId="165" fontId="19" fillId="0" borderId="1" xfId="6" applyNumberFormat="1" applyFont="1" applyFill="1" applyBorder="1" applyAlignment="1">
      <alignment horizontal="right" vertical="center" wrapText="1"/>
    </xf>
    <xf numFmtId="165" fontId="36" fillId="0" borderId="1" xfId="6" applyNumberFormat="1" applyFont="1" applyFill="1" applyBorder="1" applyAlignment="1">
      <alignment horizontal="right" vertical="center" wrapText="1"/>
    </xf>
    <xf numFmtId="0" fontId="36" fillId="0" borderId="0" xfId="18" applyFont="1" applyFill="1" applyAlignment="1">
      <alignment horizontal="left" vertical="center" wrapText="1"/>
    </xf>
    <xf numFmtId="0" fontId="14" fillId="0" borderId="1" xfId="18" applyFont="1" applyFill="1" applyBorder="1" applyAlignment="1">
      <alignment horizontal="left" vertical="center" wrapText="1"/>
    </xf>
    <xf numFmtId="0" fontId="14" fillId="0" borderId="1" xfId="36" applyFont="1" applyFill="1" applyBorder="1">
      <alignment horizontal="left" vertical="top" wrapText="1"/>
    </xf>
    <xf numFmtId="171" fontId="14" fillId="0" borderId="1" xfId="0" applyNumberFormat="1" applyFont="1" applyFill="1" applyBorder="1" applyAlignment="1">
      <alignment horizontal="right" vertical="center" wrapText="1"/>
    </xf>
    <xf numFmtId="171" fontId="15" fillId="0" borderId="1" xfId="0" applyNumberFormat="1" applyFont="1" applyFill="1" applyBorder="1" applyAlignment="1">
      <alignment horizontal="right" vertical="center" wrapText="1"/>
    </xf>
    <xf numFmtId="0" fontId="36" fillId="0" borderId="1" xfId="0" applyFont="1" applyFill="1" applyBorder="1" applyAlignment="1">
      <alignment horizontal="center" vertical="top" wrapText="1"/>
    </xf>
    <xf numFmtId="0" fontId="36" fillId="0" borderId="1" xfId="0" applyFont="1" applyFill="1" applyBorder="1" applyAlignment="1">
      <alignment horizontal="left" vertical="top" wrapText="1"/>
    </xf>
    <xf numFmtId="171" fontId="36" fillId="0" borderId="1" xfId="0" applyNumberFormat="1" applyFont="1" applyFill="1" applyBorder="1" applyAlignment="1">
      <alignment horizontal="right" vertical="center" wrapText="1"/>
    </xf>
    <xf numFmtId="170" fontId="14" fillId="0" borderId="1" xfId="6" applyNumberFormat="1" applyFont="1" applyFill="1" applyBorder="1" applyAlignment="1">
      <alignment horizontal="right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wrapText="1"/>
    </xf>
    <xf numFmtId="0" fontId="36" fillId="0" borderId="1" xfId="3" applyFont="1" applyFill="1" applyBorder="1" applyAlignment="1">
      <alignment vertical="center" wrapText="1"/>
    </xf>
    <xf numFmtId="170" fontId="36" fillId="0" borderId="1" xfId="6" applyNumberFormat="1" applyFont="1" applyFill="1" applyBorder="1" applyAlignment="1">
      <alignment horizontal="right" vertical="center" wrapText="1"/>
    </xf>
    <xf numFmtId="0" fontId="14" fillId="0" borderId="1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0" fontId="14" fillId="0" borderId="4" xfId="3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vertical="center" wrapText="1"/>
    </xf>
    <xf numFmtId="43" fontId="11" fillId="0" borderId="0" xfId="8" applyFont="1" applyFill="1" applyAlignment="1">
      <alignment horizontal="center" vertical="center" wrapText="1"/>
    </xf>
    <xf numFmtId="0" fontId="17" fillId="0" borderId="0" xfId="7" applyFont="1" applyFill="1" applyAlignment="1">
      <alignment vertical="center" wrapText="1"/>
    </xf>
    <xf numFmtId="43" fontId="17" fillId="0" borderId="0" xfId="8" applyFont="1" applyFill="1" applyAlignment="1">
      <alignment vertical="center" wrapText="1"/>
    </xf>
    <xf numFmtId="0" fontId="30" fillId="0" borderId="1" xfId="0" applyFont="1" applyFill="1" applyBorder="1" applyAlignment="1">
      <alignment horizontal="center" vertical="top" wrapText="1"/>
    </xf>
    <xf numFmtId="0" fontId="30" fillId="0" borderId="1" xfId="0" applyFont="1" applyFill="1" applyBorder="1" applyAlignment="1">
      <alignment horizontal="left" vertical="top" wrapText="1"/>
    </xf>
    <xf numFmtId="0" fontId="20" fillId="0" borderId="0" xfId="7" applyFont="1" applyFill="1" applyAlignment="1">
      <alignment vertical="center" wrapText="1"/>
    </xf>
    <xf numFmtId="43" fontId="20" fillId="0" borderId="0" xfId="8" applyFont="1" applyFill="1" applyAlignment="1">
      <alignment vertical="center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27" fillId="0" borderId="1" xfId="7" applyFont="1" applyFill="1" applyBorder="1" applyAlignment="1">
      <alignment horizontal="center" vertical="center" wrapText="1"/>
    </xf>
    <xf numFmtId="0" fontId="19" fillId="0" borderId="1" xfId="7" applyFont="1" applyFill="1" applyBorder="1" applyAlignment="1">
      <alignment horizontal="center" vertical="center" wrapText="1"/>
    </xf>
    <xf numFmtId="0" fontId="19" fillId="0" borderId="1" xfId="7" applyFont="1" applyFill="1" applyBorder="1" applyAlignment="1">
      <alignment horizontal="left" vertical="center" wrapText="1"/>
    </xf>
    <xf numFmtId="0" fontId="17" fillId="0" borderId="0" xfId="7" applyFont="1" applyFill="1" applyAlignment="1">
      <alignment horizontal="center" vertical="center" wrapText="1"/>
    </xf>
    <xf numFmtId="43" fontId="17" fillId="0" borderId="0" xfId="8" applyFont="1" applyFill="1" applyAlignment="1">
      <alignment horizontal="center" vertical="center" wrapText="1"/>
    </xf>
    <xf numFmtId="0" fontId="15" fillId="0" borderId="1" xfId="7" applyFont="1" applyFill="1" applyBorder="1" applyAlignment="1">
      <alignment horizontal="left" vertical="center" wrapText="1"/>
    </xf>
    <xf numFmtId="0" fontId="14" fillId="0" borderId="0" xfId="3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164" fontId="30" fillId="0" borderId="1" xfId="6" applyNumberFormat="1" applyFont="1" applyFill="1" applyBorder="1" applyAlignment="1">
      <alignment vertical="center" wrapText="1"/>
    </xf>
    <xf numFmtId="0" fontId="35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164" fontId="15" fillId="0" borderId="1" xfId="0" applyNumberFormat="1" applyFont="1" applyFill="1" applyBorder="1" applyAlignment="1">
      <alignment vertical="top" wrapText="1"/>
    </xf>
    <xf numFmtId="0" fontId="30" fillId="0" borderId="3" xfId="0" applyFont="1" applyFill="1" applyBorder="1" applyAlignment="1">
      <alignment horizontal="left" vertical="center" wrapText="1"/>
    </xf>
    <xf numFmtId="0" fontId="30" fillId="0" borderId="7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37" fontId="35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/>
    </xf>
  </cellXfs>
  <cellStyles count="37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0" xfId="33" xr:uid="{9517BB88-0AF9-4026-9A1C-4CF6C7FD78D3}"/>
    <cellStyle name="Normal 12" xfId="36" xr:uid="{2A9DD9B5-1D86-4652-8006-047140207E58}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7 2 2" xfId="34" xr:uid="{0F0CC422-5789-4C8E-8623-EEEA6B4DA08E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Percent 2" xfId="19" xr:uid="{00000000-0005-0000-0000-000020000000}"/>
    <cellStyle name="SN_241" xfId="20" xr:uid="{00000000-0005-0000-0000-000021000000}"/>
    <cellStyle name="SN_b" xfId="35" xr:uid="{4B75A6E7-50BB-4039-B6E0-ACF9DF7E51D3}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9EC3-2958-4ACD-BFDD-B87B6EC44F2E}">
  <sheetPr>
    <tabColor rgb="FF92D050"/>
  </sheetPr>
  <dimension ref="B1:J19"/>
  <sheetViews>
    <sheetView view="pageBreakPreview" zoomScaleNormal="100" zoomScaleSheetLayoutView="100" workbookViewId="0">
      <pane ySplit="11" topLeftCell="A15" activePane="bottomLeft" state="frozen"/>
      <selection pane="bottomLeft" activeCell="F15" sqref="F15"/>
    </sheetView>
  </sheetViews>
  <sheetFormatPr defaultColWidth="9.140625" defaultRowHeight="16.5" x14ac:dyDescent="0.25"/>
  <cols>
    <col min="1" max="1" width="0.85546875" style="115" customWidth="1"/>
    <col min="2" max="2" width="5.42578125" style="113" customWidth="1"/>
    <col min="3" max="3" width="9.140625" style="113" customWidth="1"/>
    <col min="4" max="4" width="14" style="115" customWidth="1"/>
    <col min="5" max="5" width="38.140625" style="115" customWidth="1"/>
    <col min="6" max="6" width="48.85546875" style="115" customWidth="1"/>
    <col min="7" max="7" width="37" style="115" customWidth="1"/>
    <col min="8" max="8" width="30" style="114" customWidth="1"/>
    <col min="9" max="9" width="0.85546875" style="114" customWidth="1"/>
    <col min="10" max="10" width="18.5703125" style="114" bestFit="1" customWidth="1"/>
    <col min="11" max="11" width="16.42578125" style="115" customWidth="1"/>
    <col min="12" max="16384" width="9.140625" style="115"/>
  </cols>
  <sheetData>
    <row r="1" spans="2:10" x14ac:dyDescent="0.25">
      <c r="C1" s="20"/>
      <c r="D1" s="20"/>
      <c r="E1" s="20"/>
      <c r="F1" s="20"/>
      <c r="G1" s="20"/>
      <c r="H1" s="22" t="s">
        <v>83</v>
      </c>
    </row>
    <row r="2" spans="2:10" x14ac:dyDescent="0.25">
      <c r="C2" s="21"/>
      <c r="D2" s="21"/>
      <c r="E2" s="21"/>
      <c r="F2" s="21"/>
      <c r="G2" s="21"/>
      <c r="H2" s="23" t="str">
        <f>'Հ-3 և Հ-4'!H2</f>
        <v>ՀՀ կառավարության 2025 թվականի</v>
      </c>
    </row>
    <row r="3" spans="2:10" x14ac:dyDescent="0.25">
      <c r="C3" s="21"/>
      <c r="D3" s="21"/>
      <c r="E3" s="21"/>
      <c r="F3" s="21"/>
      <c r="G3" s="21"/>
      <c r="H3" s="23" t="str">
        <f>'Հ-3 և Հ-4'!H3</f>
        <v>______________ ի N ___ -Ն որոշման</v>
      </c>
    </row>
    <row r="4" spans="2:10" x14ac:dyDescent="0.25">
      <c r="B4" s="89"/>
      <c r="C4" s="89"/>
      <c r="D4" s="89"/>
      <c r="E4" s="89"/>
      <c r="F4" s="89"/>
      <c r="G4" s="89"/>
    </row>
    <row r="5" spans="2:10" x14ac:dyDescent="0.25">
      <c r="B5" s="88" t="s">
        <v>74</v>
      </c>
      <c r="C5" s="88"/>
      <c r="D5" s="88"/>
      <c r="E5" s="88"/>
      <c r="F5" s="88"/>
      <c r="G5" s="88"/>
      <c r="H5" s="88"/>
    </row>
    <row r="6" spans="2:10" x14ac:dyDescent="0.25">
      <c r="B6" s="90" t="s">
        <v>75</v>
      </c>
      <c r="C6" s="90"/>
      <c r="D6" s="90"/>
      <c r="E6" s="90"/>
      <c r="F6" s="90"/>
      <c r="G6" s="90"/>
      <c r="H6" s="90"/>
    </row>
    <row r="7" spans="2:10" x14ac:dyDescent="0.25">
      <c r="B7" s="90" t="s">
        <v>44</v>
      </c>
      <c r="C7" s="90"/>
      <c r="D7" s="90"/>
      <c r="E7" s="90"/>
      <c r="F7" s="90"/>
      <c r="G7" s="90"/>
      <c r="H7" s="90"/>
    </row>
    <row r="8" spans="2:10" x14ac:dyDescent="0.25">
      <c r="B8" s="3"/>
      <c r="C8" s="3"/>
      <c r="D8" s="83"/>
      <c r="E8" s="83"/>
      <c r="F8" s="83"/>
      <c r="G8" s="83"/>
      <c r="H8" s="25" t="s">
        <v>89</v>
      </c>
    </row>
    <row r="9" spans="2:10" ht="69" customHeight="1" x14ac:dyDescent="0.25">
      <c r="B9" s="116" t="s">
        <v>52</v>
      </c>
      <c r="C9" s="116" t="s">
        <v>10</v>
      </c>
      <c r="D9" s="116"/>
      <c r="E9" s="116" t="s">
        <v>45</v>
      </c>
      <c r="F9" s="116" t="s">
        <v>51</v>
      </c>
      <c r="G9" s="116" t="s">
        <v>50</v>
      </c>
      <c r="H9" s="27" t="s">
        <v>92</v>
      </c>
    </row>
    <row r="10" spans="2:10" ht="29.25" customHeight="1" x14ac:dyDescent="0.25">
      <c r="B10" s="116"/>
      <c r="C10" s="27" t="s">
        <v>25</v>
      </c>
      <c r="D10" s="27" t="s">
        <v>111</v>
      </c>
      <c r="E10" s="116"/>
      <c r="F10" s="116"/>
      <c r="G10" s="116"/>
      <c r="H10" s="27" t="s">
        <v>41</v>
      </c>
    </row>
    <row r="11" spans="2:10" s="121" customFormat="1" x14ac:dyDescent="0.25">
      <c r="B11" s="117" t="s">
        <v>55</v>
      </c>
      <c r="C11" s="118"/>
      <c r="D11" s="118"/>
      <c r="E11" s="118"/>
      <c r="F11" s="118"/>
      <c r="G11" s="119"/>
      <c r="H11" s="42">
        <f>H17+H12</f>
        <v>1.8000000156462193E-2</v>
      </c>
      <c r="I11" s="120"/>
      <c r="J11" s="120"/>
    </row>
    <row r="12" spans="2:10" x14ac:dyDescent="0.25">
      <c r="B12" s="122" t="s">
        <v>96</v>
      </c>
      <c r="C12" s="122"/>
      <c r="D12" s="122"/>
      <c r="E12" s="122"/>
      <c r="F12" s="122"/>
      <c r="G12" s="122"/>
      <c r="H12" s="123">
        <f>+H13</f>
        <v>-4370635.9819999998</v>
      </c>
    </row>
    <row r="13" spans="2:10" ht="60.75" customHeight="1" x14ac:dyDescent="0.25">
      <c r="B13" s="124"/>
      <c r="C13" s="125" t="s">
        <v>97</v>
      </c>
      <c r="D13" s="126"/>
      <c r="E13" s="127" t="s">
        <v>98</v>
      </c>
      <c r="F13" s="127" t="s">
        <v>99</v>
      </c>
      <c r="G13" s="127" t="s">
        <v>100</v>
      </c>
      <c r="H13" s="123">
        <f>H15+H14+H16</f>
        <v>-4370635.9819999998</v>
      </c>
    </row>
    <row r="14" spans="2:10" ht="96.75" customHeight="1" x14ac:dyDescent="0.25">
      <c r="B14" s="124"/>
      <c r="C14" s="125"/>
      <c r="D14" s="128" t="s">
        <v>101</v>
      </c>
      <c r="E14" s="129" t="s">
        <v>102</v>
      </c>
      <c r="F14" s="129" t="s">
        <v>103</v>
      </c>
      <c r="G14" s="129" t="s">
        <v>104</v>
      </c>
      <c r="H14" s="49">
        <v>-3984726</v>
      </c>
    </row>
    <row r="15" spans="2:10" ht="53.25" customHeight="1" x14ac:dyDescent="0.25">
      <c r="B15" s="124"/>
      <c r="C15" s="126"/>
      <c r="D15" s="128" t="s">
        <v>105</v>
      </c>
      <c r="E15" s="129" t="s">
        <v>106</v>
      </c>
      <c r="F15" s="129" t="s">
        <v>107</v>
      </c>
      <c r="G15" s="129" t="s">
        <v>19</v>
      </c>
      <c r="H15" s="49">
        <v>-297094.8</v>
      </c>
    </row>
    <row r="16" spans="2:10" ht="74.25" customHeight="1" x14ac:dyDescent="0.25">
      <c r="B16" s="124"/>
      <c r="C16" s="126"/>
      <c r="D16" s="128" t="s">
        <v>108</v>
      </c>
      <c r="E16" s="129" t="s">
        <v>109</v>
      </c>
      <c r="F16" s="129" t="s">
        <v>110</v>
      </c>
      <c r="G16" s="129" t="s">
        <v>19</v>
      </c>
      <c r="H16" s="49">
        <v>-88815.182000000001</v>
      </c>
    </row>
    <row r="17" spans="2:8" x14ac:dyDescent="0.25">
      <c r="B17" s="122" t="s">
        <v>46</v>
      </c>
      <c r="C17" s="122"/>
      <c r="D17" s="122"/>
      <c r="E17" s="122"/>
      <c r="F17" s="122"/>
      <c r="G17" s="122"/>
      <c r="H17" s="130">
        <f>H18</f>
        <v>4370636</v>
      </c>
    </row>
    <row r="18" spans="2:8" ht="66.75" customHeight="1" x14ac:dyDescent="0.25">
      <c r="B18" s="124"/>
      <c r="C18" s="131" t="s">
        <v>47</v>
      </c>
      <c r="D18" s="124"/>
      <c r="E18" s="132" t="s">
        <v>31</v>
      </c>
      <c r="F18" s="132" t="s">
        <v>48</v>
      </c>
      <c r="G18" s="132" t="s">
        <v>32</v>
      </c>
      <c r="H18" s="130">
        <f>SUM(H19:H19)</f>
        <v>4370636</v>
      </c>
    </row>
    <row r="19" spans="2:8" ht="49.5" customHeight="1" x14ac:dyDescent="0.25">
      <c r="B19" s="124"/>
      <c r="C19" s="124"/>
      <c r="D19" s="133" t="s">
        <v>49</v>
      </c>
      <c r="E19" s="124" t="s">
        <v>17</v>
      </c>
      <c r="F19" s="124" t="s">
        <v>18</v>
      </c>
      <c r="G19" s="124" t="s">
        <v>19</v>
      </c>
      <c r="H19" s="46">
        <f>+'Հ-3 և Հ-4'!H62</f>
        <v>4370636</v>
      </c>
    </row>
  </sheetData>
  <mergeCells count="12">
    <mergeCell ref="B12:G12"/>
    <mergeCell ref="B11:G11"/>
    <mergeCell ref="B5:H5"/>
    <mergeCell ref="B4:G4"/>
    <mergeCell ref="B17:G17"/>
    <mergeCell ref="B6:H6"/>
    <mergeCell ref="B7:H7"/>
    <mergeCell ref="B9:B10"/>
    <mergeCell ref="C9:D9"/>
    <mergeCell ref="E9:E10"/>
    <mergeCell ref="F9:F10"/>
    <mergeCell ref="G9:G10"/>
  </mergeCells>
  <printOptions horizontalCentered="1"/>
  <pageMargins left="0.25" right="0.25" top="0.75" bottom="0.25" header="0.25" footer="0.25"/>
  <pageSetup paperSize="9" scale="77" firstPageNumber="1047" orientation="landscape" useFirstPageNumber="1" r:id="rId1"/>
  <ignoredErrors>
    <ignoredError sqref="C18 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97D2-9EEC-47ED-BE65-1B5D3FFF588F}">
  <sheetPr>
    <tabColor rgb="FF92D050"/>
  </sheetPr>
  <dimension ref="B1:K19"/>
  <sheetViews>
    <sheetView view="pageBreakPreview" zoomScale="115" zoomScaleNormal="115" zoomScaleSheetLayoutView="115" workbookViewId="0">
      <selection activeCell="D11" sqref="D11"/>
    </sheetView>
  </sheetViews>
  <sheetFormatPr defaultColWidth="9.140625" defaultRowHeight="17.25" x14ac:dyDescent="0.25"/>
  <cols>
    <col min="1" max="1" width="1.7109375" style="135" customWidth="1"/>
    <col min="2" max="2" width="7.42578125" style="181" customWidth="1"/>
    <col min="3" max="3" width="8.7109375" style="181" customWidth="1"/>
    <col min="4" max="4" width="53.28515625" style="135" customWidth="1"/>
    <col min="5" max="5" width="15.85546875" style="182" customWidth="1"/>
    <col min="6" max="6" width="18.140625" style="182" customWidth="1"/>
    <col min="7" max="7" width="18.42578125" style="182" customWidth="1"/>
    <col min="8" max="8" width="17.5703125" style="182" customWidth="1"/>
    <col min="9" max="9" width="15.5703125" style="182" customWidth="1"/>
    <col min="10" max="10" width="1.7109375" style="135" customWidth="1"/>
    <col min="11" max="11" width="9.85546875" style="135" bestFit="1" customWidth="1"/>
    <col min="12" max="16384" width="9.140625" style="135"/>
  </cols>
  <sheetData>
    <row r="1" spans="2:11" x14ac:dyDescent="0.3">
      <c r="B1" s="134"/>
      <c r="C1" s="4"/>
      <c r="D1" s="134"/>
      <c r="E1" s="4"/>
      <c r="F1" s="134"/>
      <c r="G1" s="4"/>
      <c r="H1" s="134"/>
      <c r="I1" s="5" t="s">
        <v>84</v>
      </c>
    </row>
    <row r="2" spans="2:11" x14ac:dyDescent="0.3">
      <c r="B2" s="136"/>
      <c r="C2" s="137"/>
      <c r="D2" s="136"/>
      <c r="E2" s="137"/>
      <c r="F2" s="136"/>
      <c r="G2" s="137"/>
      <c r="H2" s="136"/>
      <c r="I2" s="137" t="s">
        <v>40</v>
      </c>
    </row>
    <row r="3" spans="2:11" x14ac:dyDescent="0.3">
      <c r="B3" s="136"/>
      <c r="C3" s="137"/>
      <c r="D3" s="136"/>
      <c r="E3" s="137"/>
      <c r="F3" s="136"/>
      <c r="G3" s="137"/>
      <c r="H3" s="136"/>
      <c r="I3" s="137" t="s">
        <v>37</v>
      </c>
    </row>
    <row r="4" spans="2:11" x14ac:dyDescent="0.25">
      <c r="B4" s="138"/>
      <c r="C4" s="138"/>
      <c r="D4" s="138"/>
      <c r="E4" s="138"/>
      <c r="F4" s="138"/>
      <c r="G4" s="138"/>
      <c r="H4" s="138"/>
      <c r="I4" s="138"/>
    </row>
    <row r="5" spans="2:11" x14ac:dyDescent="0.3">
      <c r="B5" s="139" t="s">
        <v>81</v>
      </c>
      <c r="C5" s="139"/>
      <c r="D5" s="139"/>
      <c r="E5" s="139"/>
      <c r="F5" s="139"/>
      <c r="G5" s="139"/>
      <c r="H5" s="139"/>
      <c r="I5" s="139"/>
      <c r="J5" s="140"/>
      <c r="K5" s="140"/>
    </row>
    <row r="6" spans="2:11" x14ac:dyDescent="0.3">
      <c r="B6" s="139" t="s">
        <v>82</v>
      </c>
      <c r="C6" s="139"/>
      <c r="D6" s="139"/>
      <c r="E6" s="139"/>
      <c r="F6" s="139"/>
      <c r="G6" s="139"/>
      <c r="H6" s="139"/>
      <c r="I6" s="139"/>
      <c r="J6" s="140"/>
      <c r="K6" s="140"/>
    </row>
    <row r="7" spans="2:11" x14ac:dyDescent="0.25">
      <c r="B7" s="141"/>
      <c r="C7" s="141"/>
      <c r="D7" s="142"/>
      <c r="E7" s="143"/>
      <c r="F7" s="143"/>
      <c r="G7" s="143"/>
      <c r="H7" s="144"/>
      <c r="I7" s="145" t="s">
        <v>89</v>
      </c>
    </row>
    <row r="8" spans="2:11" s="152" customFormat="1" ht="36" customHeight="1" x14ac:dyDescent="0.25">
      <c r="B8" s="146" t="s">
        <v>20</v>
      </c>
      <c r="C8" s="147"/>
      <c r="D8" s="148" t="s">
        <v>21</v>
      </c>
      <c r="E8" s="149" t="s">
        <v>92</v>
      </c>
      <c r="F8" s="150"/>
      <c r="G8" s="150"/>
      <c r="H8" s="150"/>
      <c r="I8" s="151"/>
    </row>
    <row r="9" spans="2:11" s="152" customFormat="1" ht="15" customHeight="1" x14ac:dyDescent="0.25">
      <c r="B9" s="153" t="s">
        <v>25</v>
      </c>
      <c r="C9" s="153" t="s">
        <v>111</v>
      </c>
      <c r="D9" s="154"/>
      <c r="E9" s="155" t="s">
        <v>80</v>
      </c>
      <c r="F9" s="156" t="s">
        <v>36</v>
      </c>
      <c r="G9" s="157"/>
      <c r="H9" s="157"/>
      <c r="I9" s="158"/>
    </row>
    <row r="10" spans="2:11" s="152" customFormat="1" ht="99.75" customHeight="1" x14ac:dyDescent="0.25">
      <c r="B10" s="153"/>
      <c r="C10" s="153"/>
      <c r="D10" s="159"/>
      <c r="E10" s="160"/>
      <c r="F10" s="161" t="s">
        <v>76</v>
      </c>
      <c r="G10" s="161" t="s">
        <v>77</v>
      </c>
      <c r="H10" s="161" t="s">
        <v>78</v>
      </c>
      <c r="I10" s="161" t="s">
        <v>79</v>
      </c>
    </row>
    <row r="11" spans="2:11" s="164" customFormat="1" ht="14.25" x14ac:dyDescent="0.25">
      <c r="B11" s="162"/>
      <c r="C11" s="162"/>
      <c r="D11" s="163" t="s">
        <v>22</v>
      </c>
      <c r="E11" s="36">
        <f>E12+E17</f>
        <v>3984726.0180000002</v>
      </c>
      <c r="F11" s="36">
        <f t="shared" ref="F11:I11" si="0">F12+F17</f>
        <v>4370636</v>
      </c>
      <c r="G11" s="36">
        <f t="shared" si="0"/>
        <v>-88815.182000000001</v>
      </c>
      <c r="H11" s="36">
        <f t="shared" si="0"/>
        <v>0</v>
      </c>
      <c r="I11" s="36">
        <f t="shared" si="0"/>
        <v>-297094.8</v>
      </c>
    </row>
    <row r="12" spans="2:11" s="164" customFormat="1" ht="14.25" x14ac:dyDescent="0.25">
      <c r="B12" s="165"/>
      <c r="C12" s="165"/>
      <c r="D12" s="166" t="s">
        <v>112</v>
      </c>
      <c r="E12" s="130">
        <f>E14+E15</f>
        <v>-385909.98199999996</v>
      </c>
      <c r="F12" s="130">
        <f>F14+F15</f>
        <v>0</v>
      </c>
      <c r="G12" s="130">
        <f>G14+G15</f>
        <v>-88815.182000000001</v>
      </c>
      <c r="H12" s="130">
        <f t="shared" ref="H12:I12" si="1">H14+H15</f>
        <v>0</v>
      </c>
      <c r="I12" s="130">
        <f t="shared" si="1"/>
        <v>-297094.8</v>
      </c>
    </row>
    <row r="13" spans="2:11" s="164" customFormat="1" ht="14.25" x14ac:dyDescent="0.25">
      <c r="B13" s="165"/>
      <c r="C13" s="165"/>
      <c r="D13" s="167" t="s">
        <v>7</v>
      </c>
      <c r="E13" s="165"/>
      <c r="F13" s="165"/>
      <c r="G13" s="165"/>
      <c r="H13" s="165"/>
      <c r="I13" s="165"/>
    </row>
    <row r="14" spans="2:11" s="164" customFormat="1" ht="35.1" customHeight="1" x14ac:dyDescent="0.25">
      <c r="B14" s="167" t="s">
        <v>113</v>
      </c>
      <c r="C14" s="167" t="s">
        <v>114</v>
      </c>
      <c r="D14" s="165" t="s">
        <v>115</v>
      </c>
      <c r="E14" s="46">
        <f t="shared" ref="E14:E15" si="2">SUM(F14:I14)</f>
        <v>-297094.8</v>
      </c>
      <c r="F14" s="46"/>
      <c r="G14" s="46"/>
      <c r="H14" s="46"/>
      <c r="I14" s="46">
        <v>-297094.8</v>
      </c>
    </row>
    <row r="15" spans="2:11" s="164" customFormat="1" ht="35.1" customHeight="1" x14ac:dyDescent="0.25">
      <c r="B15" s="167" t="s">
        <v>113</v>
      </c>
      <c r="C15" s="167">
        <v>31002</v>
      </c>
      <c r="D15" s="165" t="s">
        <v>109</v>
      </c>
      <c r="E15" s="46">
        <f t="shared" si="2"/>
        <v>-88815.182000000001</v>
      </c>
      <c r="F15" s="46"/>
      <c r="G15" s="46">
        <v>-88815.182000000001</v>
      </c>
      <c r="H15" s="46"/>
      <c r="I15" s="46"/>
    </row>
    <row r="16" spans="2:11" s="171" customFormat="1" ht="13.5" x14ac:dyDescent="0.25">
      <c r="B16" s="168"/>
      <c r="C16" s="168"/>
      <c r="D16" s="169" t="s">
        <v>23</v>
      </c>
      <c r="E16" s="37"/>
      <c r="F16" s="37"/>
      <c r="G16" s="170"/>
      <c r="H16" s="170"/>
      <c r="I16" s="170"/>
    </row>
    <row r="17" spans="2:9" s="164" customFormat="1" ht="14.25" x14ac:dyDescent="0.25">
      <c r="B17" s="172"/>
      <c r="C17" s="173"/>
      <c r="D17" s="174" t="s">
        <v>0</v>
      </c>
      <c r="E17" s="175">
        <f>SUM(E19:E19)</f>
        <v>4370636</v>
      </c>
      <c r="F17" s="175">
        <f>SUM(F19:F19)</f>
        <v>4370636</v>
      </c>
      <c r="G17" s="175">
        <f>SUM(G19:G19)</f>
        <v>0</v>
      </c>
      <c r="H17" s="175">
        <f>SUM(H19:H19)</f>
        <v>0</v>
      </c>
      <c r="I17" s="175">
        <f>SUM(I19:I19)</f>
        <v>0</v>
      </c>
    </row>
    <row r="18" spans="2:9" s="152" customFormat="1" ht="13.5" x14ac:dyDescent="0.25">
      <c r="B18" s="176"/>
      <c r="C18" s="176"/>
      <c r="D18" s="176" t="s">
        <v>13</v>
      </c>
      <c r="E18" s="48"/>
      <c r="F18" s="48"/>
      <c r="G18" s="177"/>
      <c r="H18" s="177"/>
      <c r="I18" s="177"/>
    </row>
    <row r="19" spans="2:9" s="180" customFormat="1" ht="35.1" customHeight="1" x14ac:dyDescent="0.25">
      <c r="B19" s="176">
        <v>1169</v>
      </c>
      <c r="C19" s="176">
        <v>31001</v>
      </c>
      <c r="D19" s="178" t="s">
        <v>17</v>
      </c>
      <c r="E19" s="48">
        <f>SUM(F19:I19)</f>
        <v>4370636</v>
      </c>
      <c r="F19" s="48">
        <f>+'Հ-3 և Հ-4'!H64</f>
        <v>4370636</v>
      </c>
      <c r="G19" s="179">
        <v>0</v>
      </c>
      <c r="H19" s="179">
        <v>0</v>
      </c>
      <c r="I19" s="179">
        <v>0</v>
      </c>
    </row>
  </sheetData>
  <mergeCells count="9">
    <mergeCell ref="B5:I5"/>
    <mergeCell ref="B8:C8"/>
    <mergeCell ref="D8:D10"/>
    <mergeCell ref="E8:I8"/>
    <mergeCell ref="E9:E10"/>
    <mergeCell ref="F9:I9"/>
    <mergeCell ref="C9:C10"/>
    <mergeCell ref="B9:B10"/>
    <mergeCell ref="B6:I6"/>
  </mergeCells>
  <printOptions horizontalCentered="1"/>
  <pageMargins left="0.2" right="0.2" top="0.75" bottom="0.5" header="0.3" footer="0.3"/>
  <pageSetup paperSize="9" scale="85" orientation="landscape" verticalDpi="0" r:id="rId1"/>
  <ignoredErrors>
    <ignoredError sqref="B14:C1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L72"/>
  <sheetViews>
    <sheetView view="pageBreakPreview" zoomScaleNormal="100" zoomScaleSheetLayoutView="100" workbookViewId="0">
      <pane ySplit="11" topLeftCell="A57" activePane="bottomLeft" state="frozen"/>
      <selection pane="bottomLeft" activeCell="K72" sqref="K72"/>
    </sheetView>
  </sheetViews>
  <sheetFormatPr defaultColWidth="9.140625" defaultRowHeight="17.25" x14ac:dyDescent="0.25"/>
  <cols>
    <col min="1" max="1" width="0.85546875" style="7" customWidth="1"/>
    <col min="2" max="4" width="6.7109375" style="6" customWidth="1"/>
    <col min="5" max="6" width="9.140625" style="6" customWidth="1"/>
    <col min="7" max="7" width="102.85546875" style="7" customWidth="1"/>
    <col min="8" max="8" width="42.42578125" style="7" customWidth="1"/>
    <col min="9" max="9" width="0.85546875" style="7" customWidth="1"/>
    <col min="10" max="10" width="8.140625" style="8" customWidth="1"/>
    <col min="11" max="11" width="12.42578125" style="8" customWidth="1"/>
    <col min="12" max="12" width="10.28515625" style="7" customWidth="1"/>
    <col min="13" max="16384" width="9.140625" style="7"/>
  </cols>
  <sheetData>
    <row r="1" spans="2:11" s="16" customFormat="1" x14ac:dyDescent="0.25">
      <c r="C1" s="24"/>
      <c r="D1" s="24"/>
      <c r="E1" s="24"/>
      <c r="F1" s="24"/>
      <c r="G1" s="24"/>
      <c r="H1" s="15" t="s">
        <v>85</v>
      </c>
      <c r="J1" s="10"/>
      <c r="K1" s="10"/>
    </row>
    <row r="2" spans="2:11" s="9" customFormat="1" x14ac:dyDescent="0.25">
      <c r="C2" s="16"/>
      <c r="D2" s="16"/>
      <c r="E2" s="16"/>
      <c r="F2" s="16"/>
      <c r="G2" s="16"/>
      <c r="H2" s="14" t="s">
        <v>40</v>
      </c>
      <c r="J2" s="10"/>
      <c r="K2" s="10"/>
    </row>
    <row r="3" spans="2:11" s="9" customFormat="1" x14ac:dyDescent="0.25">
      <c r="C3" s="16"/>
      <c r="D3" s="16"/>
      <c r="E3" s="16"/>
      <c r="F3" s="16"/>
      <c r="G3" s="16"/>
      <c r="H3" s="14" t="s">
        <v>34</v>
      </c>
      <c r="J3" s="10"/>
      <c r="K3" s="10"/>
    </row>
    <row r="4" spans="2:11" s="16" customFormat="1" x14ac:dyDescent="0.25">
      <c r="B4" s="84"/>
      <c r="C4" s="84"/>
      <c r="D4" s="84"/>
      <c r="E4" s="91"/>
      <c r="F4" s="91"/>
      <c r="G4" s="91"/>
      <c r="H4" s="91"/>
      <c r="J4" s="10"/>
      <c r="K4" s="10"/>
    </row>
    <row r="5" spans="2:11" s="16" customFormat="1" x14ac:dyDescent="0.25">
      <c r="B5" s="92" t="s">
        <v>42</v>
      </c>
      <c r="C5" s="92"/>
      <c r="D5" s="92"/>
      <c r="E5" s="92"/>
      <c r="F5" s="92"/>
      <c r="G5" s="92"/>
      <c r="H5" s="92"/>
      <c r="J5" s="10"/>
      <c r="K5" s="10"/>
    </row>
    <row r="6" spans="2:11" s="16" customFormat="1" x14ac:dyDescent="0.25">
      <c r="B6" s="92" t="s">
        <v>93</v>
      </c>
      <c r="C6" s="92"/>
      <c r="D6" s="92"/>
      <c r="E6" s="92"/>
      <c r="F6" s="92"/>
      <c r="G6" s="92"/>
      <c r="H6" s="92"/>
      <c r="J6" s="10"/>
      <c r="K6" s="10"/>
    </row>
    <row r="7" spans="2:11" x14ac:dyDescent="0.25">
      <c r="H7" s="17" t="s">
        <v>89</v>
      </c>
    </row>
    <row r="8" spans="2:11" ht="51" customHeight="1" x14ac:dyDescent="0.25">
      <c r="B8" s="185" t="s">
        <v>11</v>
      </c>
      <c r="C8" s="185"/>
      <c r="D8" s="185"/>
      <c r="E8" s="185" t="s">
        <v>10</v>
      </c>
      <c r="F8" s="185"/>
      <c r="G8" s="185" t="s">
        <v>33</v>
      </c>
      <c r="H8" s="186" t="s">
        <v>92</v>
      </c>
    </row>
    <row r="9" spans="2:11" ht="30.75" customHeight="1" x14ac:dyDescent="0.25">
      <c r="B9" s="187" t="s">
        <v>26</v>
      </c>
      <c r="C9" s="187" t="s">
        <v>27</v>
      </c>
      <c r="D9" s="187" t="s">
        <v>28</v>
      </c>
      <c r="E9" s="187" t="s">
        <v>25</v>
      </c>
      <c r="F9" s="187" t="s">
        <v>54</v>
      </c>
      <c r="G9" s="185"/>
      <c r="H9" s="27" t="s">
        <v>41</v>
      </c>
    </row>
    <row r="10" spans="2:11" s="13" customFormat="1" ht="15" customHeight="1" x14ac:dyDescent="0.25">
      <c r="B10" s="187"/>
      <c r="C10" s="187"/>
      <c r="D10" s="187"/>
      <c r="E10" s="187"/>
      <c r="F10" s="187"/>
      <c r="G10" s="188" t="s">
        <v>5</v>
      </c>
      <c r="H10" s="41">
        <f>H54+H12</f>
        <v>1.8000000156462193E-2</v>
      </c>
      <c r="J10" s="8"/>
      <c r="K10" s="8"/>
    </row>
    <row r="11" spans="2:11" s="13" customFormat="1" ht="15" customHeight="1" x14ac:dyDescent="0.25">
      <c r="B11" s="187"/>
      <c r="C11" s="187"/>
      <c r="D11" s="187"/>
      <c r="E11" s="187"/>
      <c r="F11" s="187"/>
      <c r="G11" s="189" t="s">
        <v>7</v>
      </c>
      <c r="H11" s="41"/>
      <c r="J11" s="8"/>
      <c r="K11" s="8"/>
    </row>
    <row r="12" spans="2:11" ht="15" customHeight="1" x14ac:dyDescent="0.25">
      <c r="B12" s="12"/>
      <c r="C12" s="12"/>
      <c r="D12" s="12"/>
      <c r="E12" s="12"/>
      <c r="F12" s="12"/>
      <c r="G12" s="31" t="s">
        <v>96</v>
      </c>
      <c r="H12" s="32">
        <f t="shared" ref="H12" si="0">H14</f>
        <v>-4370635.9819999998</v>
      </c>
      <c r="I12" s="30"/>
      <c r="J12" s="29"/>
    </row>
    <row r="13" spans="2:11" ht="15" customHeight="1" x14ac:dyDescent="0.25">
      <c r="B13" s="187"/>
      <c r="C13" s="187"/>
      <c r="D13" s="187"/>
      <c r="E13" s="187"/>
      <c r="F13" s="187"/>
      <c r="G13" s="45" t="s">
        <v>7</v>
      </c>
      <c r="H13" s="190"/>
      <c r="I13" s="13"/>
      <c r="J13" s="29"/>
    </row>
    <row r="14" spans="2:11" ht="15" customHeight="1" x14ac:dyDescent="0.25">
      <c r="B14" s="43" t="s">
        <v>116</v>
      </c>
      <c r="C14" s="12"/>
      <c r="D14" s="12"/>
      <c r="E14" s="12"/>
      <c r="F14" s="12"/>
      <c r="G14" s="31" t="s">
        <v>117</v>
      </c>
      <c r="H14" s="32">
        <f t="shared" ref="H14" si="1">H16</f>
        <v>-4370635.9819999998</v>
      </c>
      <c r="I14" s="30"/>
      <c r="J14" s="29"/>
    </row>
    <row r="15" spans="2:11" ht="15" customHeight="1" x14ac:dyDescent="0.25">
      <c r="B15" s="44"/>
      <c r="C15" s="44"/>
      <c r="D15" s="44"/>
      <c r="E15" s="44"/>
      <c r="F15" s="44"/>
      <c r="G15" s="45" t="s">
        <v>7</v>
      </c>
      <c r="H15" s="191"/>
      <c r="I15" s="53"/>
      <c r="J15" s="55"/>
    </row>
    <row r="16" spans="2:11" ht="15" customHeight="1" x14ac:dyDescent="0.25">
      <c r="B16" s="12"/>
      <c r="C16" s="43" t="s">
        <v>91</v>
      </c>
      <c r="D16" s="12"/>
      <c r="E16" s="12"/>
      <c r="F16" s="12"/>
      <c r="G16" s="31" t="s">
        <v>118</v>
      </c>
      <c r="H16" s="32">
        <f t="shared" ref="H16" si="2">H18</f>
        <v>-4370635.9819999998</v>
      </c>
      <c r="I16" s="30"/>
      <c r="J16" s="29"/>
    </row>
    <row r="17" spans="2:11" ht="15" customHeight="1" x14ac:dyDescent="0.25">
      <c r="B17" s="44"/>
      <c r="C17" s="44"/>
      <c r="D17" s="44"/>
      <c r="E17" s="44"/>
      <c r="F17" s="44"/>
      <c r="G17" s="45" t="s">
        <v>7</v>
      </c>
      <c r="H17" s="191"/>
      <c r="I17" s="53"/>
      <c r="J17" s="55"/>
    </row>
    <row r="18" spans="2:11" ht="15" customHeight="1" x14ac:dyDescent="0.25">
      <c r="B18" s="12"/>
      <c r="C18" s="12"/>
      <c r="D18" s="43" t="s">
        <v>53</v>
      </c>
      <c r="E18" s="12"/>
      <c r="F18" s="12"/>
      <c r="G18" s="31" t="s">
        <v>119</v>
      </c>
      <c r="H18" s="32">
        <f t="shared" ref="H18" si="3">H20</f>
        <v>-4370635.9819999998</v>
      </c>
      <c r="I18" s="30"/>
      <c r="J18" s="29"/>
    </row>
    <row r="19" spans="2:11" ht="15" customHeight="1" x14ac:dyDescent="0.25">
      <c r="B19" s="44"/>
      <c r="C19" s="44"/>
      <c r="D19" s="44"/>
      <c r="E19" s="44"/>
      <c r="F19" s="44"/>
      <c r="G19" s="45" t="s">
        <v>7</v>
      </c>
      <c r="H19" s="191"/>
      <c r="I19" s="53"/>
      <c r="J19" s="55"/>
    </row>
    <row r="20" spans="2:11" ht="15" customHeight="1" x14ac:dyDescent="0.25">
      <c r="B20" s="12"/>
      <c r="C20" s="12"/>
      <c r="D20" s="12"/>
      <c r="E20" s="12">
        <v>1138</v>
      </c>
      <c r="F20" s="12"/>
      <c r="G20" s="31" t="s">
        <v>119</v>
      </c>
      <c r="H20" s="32">
        <f>H22+H36+H45</f>
        <v>-4370635.9819999998</v>
      </c>
      <c r="I20" s="30"/>
      <c r="J20" s="29"/>
    </row>
    <row r="21" spans="2:11" ht="15" customHeight="1" x14ac:dyDescent="0.25">
      <c r="B21" s="44"/>
      <c r="C21" s="44"/>
      <c r="D21" s="44"/>
      <c r="E21" s="44"/>
      <c r="F21" s="44"/>
      <c r="G21" s="45" t="s">
        <v>7</v>
      </c>
      <c r="H21" s="191"/>
      <c r="I21" s="53"/>
      <c r="J21" s="55"/>
    </row>
    <row r="22" spans="2:11" ht="33" customHeight="1" x14ac:dyDescent="0.25">
      <c r="B22" s="12"/>
      <c r="C22" s="12"/>
      <c r="D22" s="12"/>
      <c r="E22" s="12"/>
      <c r="F22" s="12" t="s">
        <v>120</v>
      </c>
      <c r="G22" s="31" t="s">
        <v>121</v>
      </c>
      <c r="H22" s="32">
        <f t="shared" ref="H22" si="4">H24</f>
        <v>-3984726</v>
      </c>
      <c r="I22" s="30"/>
      <c r="J22" s="29"/>
    </row>
    <row r="23" spans="2:11" ht="15" customHeight="1" x14ac:dyDescent="0.25">
      <c r="B23" s="44"/>
      <c r="C23" s="44"/>
      <c r="D23" s="44"/>
      <c r="E23" s="44"/>
      <c r="F23" s="44"/>
      <c r="G23" s="45" t="s">
        <v>4</v>
      </c>
      <c r="H23" s="191"/>
      <c r="I23" s="53"/>
      <c r="J23" s="55"/>
    </row>
    <row r="24" spans="2:11" s="54" customFormat="1" ht="15" customHeight="1" x14ac:dyDescent="0.25">
      <c r="B24" s="51"/>
      <c r="C24" s="51"/>
      <c r="D24" s="51"/>
      <c r="E24" s="51"/>
      <c r="F24" s="51"/>
      <c r="G24" s="52" t="s">
        <v>112</v>
      </c>
      <c r="H24" s="192">
        <f t="shared" ref="H24" si="5">H26</f>
        <v>-3984726</v>
      </c>
      <c r="I24" s="193"/>
      <c r="J24" s="56"/>
      <c r="K24" s="55"/>
    </row>
    <row r="25" spans="2:11" ht="15" customHeight="1" x14ac:dyDescent="0.25">
      <c r="B25" s="44"/>
      <c r="C25" s="44"/>
      <c r="D25" s="44"/>
      <c r="E25" s="44"/>
      <c r="F25" s="44"/>
      <c r="G25" s="45" t="s">
        <v>3</v>
      </c>
      <c r="H25" s="191"/>
      <c r="I25" s="53"/>
      <c r="J25" s="55"/>
    </row>
    <row r="26" spans="2:11" ht="15" customHeight="1" x14ac:dyDescent="0.25">
      <c r="B26" s="12"/>
      <c r="C26" s="12"/>
      <c r="D26" s="12"/>
      <c r="E26" s="12"/>
      <c r="F26" s="12"/>
      <c r="G26" s="31" t="s">
        <v>5</v>
      </c>
      <c r="H26" s="32">
        <f>H27</f>
        <v>-3984726</v>
      </c>
      <c r="I26" s="30"/>
      <c r="J26" s="29"/>
    </row>
    <row r="27" spans="2:11" ht="15" customHeight="1" x14ac:dyDescent="0.25">
      <c r="B27" s="187"/>
      <c r="C27" s="187"/>
      <c r="D27" s="187"/>
      <c r="E27" s="187"/>
      <c r="F27" s="187"/>
      <c r="G27" s="194" t="s">
        <v>35</v>
      </c>
      <c r="H27" s="190">
        <f>H28+H31</f>
        <v>-3984726</v>
      </c>
      <c r="I27" s="13"/>
    </row>
    <row r="28" spans="2:11" ht="15" customHeight="1" x14ac:dyDescent="0.25">
      <c r="B28" s="187"/>
      <c r="C28" s="187"/>
      <c r="D28" s="187"/>
      <c r="E28" s="187"/>
      <c r="F28" s="187"/>
      <c r="G28" s="195" t="s">
        <v>122</v>
      </c>
      <c r="H28" s="196">
        <f>H29</f>
        <v>-3900000</v>
      </c>
      <c r="I28" s="13"/>
    </row>
    <row r="29" spans="2:11" ht="15" customHeight="1" x14ac:dyDescent="0.25">
      <c r="B29" s="187"/>
      <c r="C29" s="187"/>
      <c r="D29" s="187"/>
      <c r="E29" s="187"/>
      <c r="F29" s="187"/>
      <c r="G29" s="195" t="s">
        <v>127</v>
      </c>
      <c r="H29" s="196">
        <f>H30</f>
        <v>-3900000</v>
      </c>
      <c r="I29" s="13"/>
    </row>
    <row r="30" spans="2:11" ht="15" customHeight="1" x14ac:dyDescent="0.25">
      <c r="B30" s="187"/>
      <c r="C30" s="187"/>
      <c r="D30" s="187"/>
      <c r="E30" s="187"/>
      <c r="F30" s="187"/>
      <c r="G30" s="195" t="s">
        <v>123</v>
      </c>
      <c r="H30" s="196">
        <v>-3900000</v>
      </c>
      <c r="I30" s="13"/>
    </row>
    <row r="31" spans="2:11" ht="15" customHeight="1" x14ac:dyDescent="0.25">
      <c r="B31" s="187"/>
      <c r="C31" s="187"/>
      <c r="D31" s="187"/>
      <c r="E31" s="187"/>
      <c r="F31" s="187"/>
      <c r="G31" s="195" t="s">
        <v>124</v>
      </c>
      <c r="H31" s="196">
        <f>H32+H34</f>
        <v>-84726</v>
      </c>
      <c r="I31" s="13"/>
    </row>
    <row r="32" spans="2:11" ht="15" customHeight="1" x14ac:dyDescent="0.25">
      <c r="B32" s="187"/>
      <c r="C32" s="187"/>
      <c r="D32" s="187"/>
      <c r="E32" s="187"/>
      <c r="F32" s="187"/>
      <c r="G32" s="195" t="s">
        <v>128</v>
      </c>
      <c r="H32" s="196">
        <f>H33</f>
        <v>-25000</v>
      </c>
      <c r="I32" s="13"/>
    </row>
    <row r="33" spans="2:12" ht="15" customHeight="1" x14ac:dyDescent="0.25">
      <c r="B33" s="187"/>
      <c r="C33" s="187"/>
      <c r="D33" s="187"/>
      <c r="E33" s="187"/>
      <c r="F33" s="187"/>
      <c r="G33" s="195" t="s">
        <v>125</v>
      </c>
      <c r="H33" s="196">
        <v>-25000</v>
      </c>
      <c r="I33" s="13"/>
      <c r="K33" s="57"/>
      <c r="L33" s="57"/>
    </row>
    <row r="34" spans="2:12" ht="15" customHeight="1" x14ac:dyDescent="0.25">
      <c r="B34" s="187"/>
      <c r="C34" s="187"/>
      <c r="D34" s="187"/>
      <c r="E34" s="187"/>
      <c r="F34" s="187"/>
      <c r="G34" s="195" t="s">
        <v>129</v>
      </c>
      <c r="H34" s="196">
        <f>H35</f>
        <v>-59726</v>
      </c>
      <c r="I34" s="13"/>
    </row>
    <row r="35" spans="2:12" ht="15" customHeight="1" x14ac:dyDescent="0.25">
      <c r="B35" s="187"/>
      <c r="C35" s="187"/>
      <c r="D35" s="187"/>
      <c r="E35" s="187"/>
      <c r="F35" s="187"/>
      <c r="G35" s="195" t="s">
        <v>126</v>
      </c>
      <c r="H35" s="196">
        <v>-59726</v>
      </c>
      <c r="I35" s="13"/>
      <c r="K35" s="57"/>
      <c r="L35" s="57"/>
    </row>
    <row r="36" spans="2:12" s="50" customFormat="1" ht="15" customHeight="1" x14ac:dyDescent="0.25">
      <c r="B36" s="12"/>
      <c r="C36" s="12"/>
      <c r="D36" s="12"/>
      <c r="E36" s="12"/>
      <c r="F36" s="131" t="s">
        <v>114</v>
      </c>
      <c r="G36" s="132" t="s">
        <v>115</v>
      </c>
      <c r="H36" s="197">
        <v>-297094.8</v>
      </c>
      <c r="I36" s="30"/>
      <c r="J36" s="29"/>
      <c r="K36" s="29"/>
    </row>
    <row r="37" spans="2:12" ht="15" customHeight="1" x14ac:dyDescent="0.25">
      <c r="B37" s="187"/>
      <c r="C37" s="187"/>
      <c r="D37" s="187"/>
      <c r="E37" s="187"/>
      <c r="F37" s="133"/>
      <c r="G37" s="124" t="s">
        <v>4</v>
      </c>
      <c r="H37" s="196"/>
      <c r="I37" s="13"/>
    </row>
    <row r="38" spans="2:12" s="183" customFormat="1" ht="15" customHeight="1" x14ac:dyDescent="0.25">
      <c r="B38" s="51"/>
      <c r="C38" s="51"/>
      <c r="D38" s="51"/>
      <c r="E38" s="51"/>
      <c r="F38" s="198"/>
      <c r="G38" s="199" t="s">
        <v>112</v>
      </c>
      <c r="H38" s="200">
        <v>-297094.8</v>
      </c>
      <c r="I38" s="193"/>
      <c r="J38" s="56"/>
      <c r="K38" s="56"/>
    </row>
    <row r="39" spans="2:12" ht="15" customHeight="1" x14ac:dyDescent="0.25">
      <c r="B39" s="187"/>
      <c r="C39" s="187"/>
      <c r="D39" s="187"/>
      <c r="E39" s="187"/>
      <c r="F39" s="133"/>
      <c r="G39" s="124" t="s">
        <v>3</v>
      </c>
      <c r="H39" s="196"/>
      <c r="I39" s="13"/>
    </row>
    <row r="40" spans="2:12" s="50" customFormat="1" ht="15" customHeight="1" x14ac:dyDescent="0.25">
      <c r="B40" s="12"/>
      <c r="C40" s="12"/>
      <c r="D40" s="12"/>
      <c r="E40" s="12"/>
      <c r="F40" s="131"/>
      <c r="G40" s="132" t="s">
        <v>5</v>
      </c>
      <c r="H40" s="197">
        <v>-297094.8</v>
      </c>
      <c r="I40" s="30"/>
      <c r="J40" s="29"/>
      <c r="K40" s="29"/>
    </row>
    <row r="41" spans="2:12" ht="15" customHeight="1" x14ac:dyDescent="0.25">
      <c r="B41" s="187"/>
      <c r="C41" s="187"/>
      <c r="D41" s="187"/>
      <c r="E41" s="187"/>
      <c r="F41" s="133"/>
      <c r="G41" s="124" t="s">
        <v>15</v>
      </c>
      <c r="H41" s="196">
        <v>-297094.8</v>
      </c>
      <c r="I41" s="13"/>
    </row>
    <row r="42" spans="2:12" ht="15" customHeight="1" x14ac:dyDescent="0.25">
      <c r="B42" s="187"/>
      <c r="C42" s="187"/>
      <c r="D42" s="187"/>
      <c r="E42" s="187"/>
      <c r="F42" s="133"/>
      <c r="G42" s="124" t="s">
        <v>16</v>
      </c>
      <c r="H42" s="196">
        <v>-297094.8</v>
      </c>
      <c r="I42" s="13"/>
    </row>
    <row r="43" spans="2:12" ht="15" customHeight="1" x14ac:dyDescent="0.25">
      <c r="B43" s="187"/>
      <c r="C43" s="187"/>
      <c r="D43" s="187"/>
      <c r="E43" s="187"/>
      <c r="F43" s="133"/>
      <c r="G43" s="124" t="s">
        <v>130</v>
      </c>
      <c r="H43" s="196">
        <v>-297094.8</v>
      </c>
      <c r="I43" s="13"/>
      <c r="L43" s="57"/>
    </row>
    <row r="44" spans="2:12" ht="15" customHeight="1" x14ac:dyDescent="0.25">
      <c r="B44" s="187"/>
      <c r="C44" s="187"/>
      <c r="D44" s="187"/>
      <c r="E44" s="187"/>
      <c r="F44" s="133"/>
      <c r="G44" s="124" t="s">
        <v>131</v>
      </c>
      <c r="H44" s="196">
        <v>-297094.8</v>
      </c>
      <c r="I44" s="13"/>
      <c r="K44" s="57"/>
      <c r="L44" s="57"/>
    </row>
    <row r="45" spans="2:12" s="50" customFormat="1" ht="15" customHeight="1" x14ac:dyDescent="0.25">
      <c r="B45" s="12"/>
      <c r="C45" s="12"/>
      <c r="D45" s="12"/>
      <c r="E45" s="12"/>
      <c r="F45" s="131" t="s">
        <v>132</v>
      </c>
      <c r="G45" s="132" t="s">
        <v>133</v>
      </c>
      <c r="H45" s="197">
        <v>-88815.182000000001</v>
      </c>
      <c r="I45" s="30"/>
      <c r="J45" s="29"/>
      <c r="K45" s="58"/>
    </row>
    <row r="46" spans="2:12" ht="15" customHeight="1" x14ac:dyDescent="0.25">
      <c r="B46" s="187"/>
      <c r="C46" s="187"/>
      <c r="D46" s="187"/>
      <c r="E46" s="187"/>
      <c r="F46" s="124"/>
      <c r="G46" s="124" t="s">
        <v>4</v>
      </c>
      <c r="H46" s="196"/>
      <c r="I46" s="13"/>
      <c r="K46" s="57"/>
    </row>
    <row r="47" spans="2:12" s="183" customFormat="1" ht="15" customHeight="1" x14ac:dyDescent="0.25">
      <c r="B47" s="51"/>
      <c r="C47" s="51"/>
      <c r="D47" s="51"/>
      <c r="E47" s="51"/>
      <c r="F47" s="199"/>
      <c r="G47" s="199" t="s">
        <v>112</v>
      </c>
      <c r="H47" s="200">
        <v>-88815.182000000001</v>
      </c>
      <c r="I47" s="193"/>
      <c r="J47" s="56"/>
      <c r="K47" s="59"/>
    </row>
    <row r="48" spans="2:12" ht="15" customHeight="1" x14ac:dyDescent="0.25">
      <c r="B48" s="187"/>
      <c r="C48" s="187"/>
      <c r="D48" s="187"/>
      <c r="E48" s="187"/>
      <c r="F48" s="124"/>
      <c r="G48" s="124" t="s">
        <v>3</v>
      </c>
      <c r="H48" s="196"/>
      <c r="I48" s="13"/>
      <c r="K48" s="57"/>
    </row>
    <row r="49" spans="2:12" s="50" customFormat="1" ht="15" customHeight="1" x14ac:dyDescent="0.25">
      <c r="B49" s="12"/>
      <c r="C49" s="12"/>
      <c r="D49" s="12"/>
      <c r="E49" s="12"/>
      <c r="F49" s="132"/>
      <c r="G49" s="132" t="s">
        <v>5</v>
      </c>
      <c r="H49" s="197">
        <v>-88815.182000000001</v>
      </c>
      <c r="I49" s="30"/>
      <c r="J49" s="29"/>
      <c r="K49" s="58"/>
    </row>
    <row r="50" spans="2:12" ht="15" customHeight="1" x14ac:dyDescent="0.25">
      <c r="B50" s="187"/>
      <c r="C50" s="187"/>
      <c r="D50" s="187"/>
      <c r="E50" s="187"/>
      <c r="F50" s="124"/>
      <c r="G50" s="124" t="s">
        <v>15</v>
      </c>
      <c r="H50" s="196">
        <v>-88815.182000000001</v>
      </c>
      <c r="I50" s="13"/>
      <c r="K50" s="57"/>
    </row>
    <row r="51" spans="2:12" ht="15" customHeight="1" x14ac:dyDescent="0.25">
      <c r="B51" s="187"/>
      <c r="C51" s="187"/>
      <c r="D51" s="187"/>
      <c r="E51" s="187"/>
      <c r="F51" s="124"/>
      <c r="G51" s="124" t="s">
        <v>16</v>
      </c>
      <c r="H51" s="196">
        <v>-88815.182000000001</v>
      </c>
      <c r="I51" s="13"/>
      <c r="K51" s="57"/>
    </row>
    <row r="52" spans="2:12" ht="15" customHeight="1" x14ac:dyDescent="0.25">
      <c r="B52" s="187"/>
      <c r="C52" s="187"/>
      <c r="D52" s="187"/>
      <c r="E52" s="187"/>
      <c r="F52" s="124"/>
      <c r="G52" s="124" t="s">
        <v>134</v>
      </c>
      <c r="H52" s="196">
        <v>-88815.182000000001</v>
      </c>
      <c r="I52" s="13"/>
      <c r="K52" s="57"/>
    </row>
    <row r="53" spans="2:12" ht="15" customHeight="1" x14ac:dyDescent="0.25">
      <c r="B53" s="187"/>
      <c r="C53" s="187"/>
      <c r="D53" s="187"/>
      <c r="E53" s="187"/>
      <c r="F53" s="124"/>
      <c r="G53" s="195" t="s">
        <v>135</v>
      </c>
      <c r="H53" s="196">
        <v>-88815.182000000001</v>
      </c>
      <c r="I53" s="13"/>
      <c r="K53" s="57"/>
      <c r="L53" s="57"/>
    </row>
    <row r="54" spans="2:12" s="30" customFormat="1" ht="15" customHeight="1" x14ac:dyDescent="0.25">
      <c r="B54" s="12"/>
      <c r="C54" s="12"/>
      <c r="D54" s="12"/>
      <c r="E54" s="12"/>
      <c r="F54" s="12"/>
      <c r="G54" s="40" t="s">
        <v>30</v>
      </c>
      <c r="H54" s="41">
        <f>H56</f>
        <v>4370636</v>
      </c>
      <c r="J54" s="29"/>
      <c r="K54" s="58"/>
    </row>
    <row r="55" spans="2:12" s="13" customFormat="1" ht="15" customHeight="1" x14ac:dyDescent="0.25">
      <c r="B55" s="187"/>
      <c r="C55" s="187"/>
      <c r="D55" s="187"/>
      <c r="E55" s="187"/>
      <c r="F55" s="187"/>
      <c r="G55" s="189" t="s">
        <v>7</v>
      </c>
      <c r="H55" s="41"/>
      <c r="J55" s="8"/>
      <c r="K55" s="8"/>
    </row>
    <row r="56" spans="2:12" s="13" customFormat="1" ht="15" customHeight="1" x14ac:dyDescent="0.25">
      <c r="B56" s="43" t="s">
        <v>53</v>
      </c>
      <c r="C56" s="12"/>
      <c r="D56" s="12"/>
      <c r="E56" s="12"/>
      <c r="F56" s="12"/>
      <c r="G56" s="40" t="s">
        <v>9</v>
      </c>
      <c r="H56" s="41">
        <f>H58</f>
        <v>4370636</v>
      </c>
      <c r="J56" s="8"/>
      <c r="K56" s="8"/>
    </row>
    <row r="57" spans="2:12" s="13" customFormat="1" ht="15" customHeight="1" x14ac:dyDescent="0.25">
      <c r="B57" s="187"/>
      <c r="C57" s="187"/>
      <c r="D57" s="187"/>
      <c r="E57" s="187"/>
      <c r="F57" s="187"/>
      <c r="G57" s="189" t="s">
        <v>7</v>
      </c>
      <c r="H57" s="201"/>
      <c r="J57" s="8"/>
      <c r="K57" s="8"/>
    </row>
    <row r="58" spans="2:12" s="13" customFormat="1" ht="15" customHeight="1" x14ac:dyDescent="0.25">
      <c r="B58" s="12"/>
      <c r="C58" s="12" t="s">
        <v>8</v>
      </c>
      <c r="D58" s="12"/>
      <c r="E58" s="12"/>
      <c r="F58" s="12"/>
      <c r="G58" s="40" t="s">
        <v>1</v>
      </c>
      <c r="H58" s="41">
        <f t="shared" ref="H58" si="6">H60</f>
        <v>4370636</v>
      </c>
      <c r="J58" s="8"/>
      <c r="K58" s="8"/>
    </row>
    <row r="59" spans="2:12" s="13" customFormat="1" ht="15" customHeight="1" x14ac:dyDescent="0.25">
      <c r="B59" s="187"/>
      <c r="C59" s="187"/>
      <c r="D59" s="187"/>
      <c r="E59" s="187"/>
      <c r="F59" s="187"/>
      <c r="G59" s="189" t="s">
        <v>7</v>
      </c>
      <c r="H59" s="201"/>
      <c r="J59" s="8"/>
      <c r="K59" s="8"/>
    </row>
    <row r="60" spans="2:12" s="13" customFormat="1" ht="15" customHeight="1" x14ac:dyDescent="0.25">
      <c r="B60" s="12"/>
      <c r="C60" s="12"/>
      <c r="D60" s="12" t="s">
        <v>8</v>
      </c>
      <c r="E60" s="12"/>
      <c r="F60" s="12"/>
      <c r="G60" s="40" t="s">
        <v>1</v>
      </c>
      <c r="H60" s="41">
        <f t="shared" ref="H60" si="7">H62</f>
        <v>4370636</v>
      </c>
      <c r="J60" s="8"/>
      <c r="K60" s="8"/>
    </row>
    <row r="61" spans="2:12" s="13" customFormat="1" ht="15" customHeight="1" x14ac:dyDescent="0.25">
      <c r="B61" s="187"/>
      <c r="C61" s="187"/>
      <c r="D61" s="187"/>
      <c r="E61" s="187"/>
      <c r="F61" s="187"/>
      <c r="G61" s="189" t="s">
        <v>7</v>
      </c>
      <c r="H61" s="201"/>
      <c r="J61" s="8"/>
      <c r="K61" s="8"/>
    </row>
    <row r="62" spans="2:12" s="13" customFormat="1" ht="15" customHeight="1" x14ac:dyDescent="0.25">
      <c r="B62" s="187"/>
      <c r="C62" s="187"/>
      <c r="D62" s="187"/>
      <c r="E62" s="12" t="s">
        <v>6</v>
      </c>
      <c r="F62" s="12"/>
      <c r="G62" s="40" t="s">
        <v>12</v>
      </c>
      <c r="H62" s="41">
        <f>H64</f>
        <v>4370636</v>
      </c>
      <c r="J62" s="26"/>
      <c r="K62" s="26"/>
    </row>
    <row r="63" spans="2:12" s="13" customFormat="1" ht="15" customHeight="1" x14ac:dyDescent="0.25">
      <c r="B63" s="187"/>
      <c r="C63" s="187"/>
      <c r="D63" s="187"/>
      <c r="E63" s="12"/>
      <c r="F63" s="12"/>
      <c r="G63" s="189" t="s">
        <v>7</v>
      </c>
      <c r="H63" s="41"/>
      <c r="J63" s="26"/>
      <c r="K63" s="26"/>
    </row>
    <row r="64" spans="2:12" s="13" customFormat="1" ht="15" customHeight="1" x14ac:dyDescent="0.25">
      <c r="B64" s="12"/>
      <c r="C64" s="12"/>
      <c r="D64" s="12"/>
      <c r="E64" s="12"/>
      <c r="F64" s="202">
        <v>31001</v>
      </c>
      <c r="G64" s="40" t="s">
        <v>14</v>
      </c>
      <c r="H64" s="41">
        <f t="shared" ref="H64" si="8">H66</f>
        <v>4370636</v>
      </c>
      <c r="J64" s="8"/>
      <c r="K64" s="8"/>
    </row>
    <row r="65" spans="2:11" s="13" customFormat="1" ht="15" customHeight="1" x14ac:dyDescent="0.25">
      <c r="B65" s="187"/>
      <c r="C65" s="187"/>
      <c r="D65" s="187"/>
      <c r="E65" s="187"/>
      <c r="F65" s="203"/>
      <c r="G65" s="189" t="s">
        <v>4</v>
      </c>
      <c r="H65" s="201"/>
      <c r="J65" s="8"/>
      <c r="K65" s="8"/>
    </row>
    <row r="66" spans="2:11" s="53" customFormat="1" ht="15" customHeight="1" x14ac:dyDescent="0.25">
      <c r="B66" s="44"/>
      <c r="C66" s="44"/>
      <c r="D66" s="44"/>
      <c r="E66" s="44"/>
      <c r="F66" s="204"/>
      <c r="G66" s="205" t="s">
        <v>30</v>
      </c>
      <c r="H66" s="206">
        <f t="shared" ref="H66" si="9">H68</f>
        <v>4370636</v>
      </c>
      <c r="J66" s="55"/>
      <c r="K66" s="55"/>
    </row>
    <row r="67" spans="2:11" s="13" customFormat="1" ht="15" customHeight="1" x14ac:dyDescent="0.25">
      <c r="B67" s="187"/>
      <c r="C67" s="187"/>
      <c r="D67" s="187"/>
      <c r="E67" s="187"/>
      <c r="F67" s="203"/>
      <c r="G67" s="189" t="s">
        <v>3</v>
      </c>
      <c r="H67" s="201"/>
      <c r="J67" s="8"/>
      <c r="K67" s="8"/>
    </row>
    <row r="68" spans="2:11" s="13" customFormat="1" ht="15" customHeight="1" x14ac:dyDescent="0.25">
      <c r="B68" s="187"/>
      <c r="C68" s="187"/>
      <c r="D68" s="187"/>
      <c r="E68" s="187"/>
      <c r="F68" s="203"/>
      <c r="G68" s="40" t="s">
        <v>5</v>
      </c>
      <c r="H68" s="41">
        <f t="shared" ref="H68:H69" si="10">H69</f>
        <v>4370636</v>
      </c>
      <c r="J68" s="8"/>
      <c r="K68" s="8"/>
    </row>
    <row r="69" spans="2:11" s="13" customFormat="1" ht="15" customHeight="1" x14ac:dyDescent="0.25">
      <c r="B69" s="187"/>
      <c r="C69" s="187"/>
      <c r="D69" s="187"/>
      <c r="E69" s="187"/>
      <c r="F69" s="203"/>
      <c r="G69" s="207" t="s">
        <v>15</v>
      </c>
      <c r="H69" s="208">
        <f t="shared" si="10"/>
        <v>4370636</v>
      </c>
      <c r="J69" s="8"/>
      <c r="K69" s="8"/>
    </row>
    <row r="70" spans="2:11" s="13" customFormat="1" ht="15" customHeight="1" x14ac:dyDescent="0.25">
      <c r="B70" s="187"/>
      <c r="C70" s="187"/>
      <c r="D70" s="187"/>
      <c r="E70" s="187"/>
      <c r="F70" s="209"/>
      <c r="G70" s="210" t="s">
        <v>16</v>
      </c>
      <c r="H70" s="208">
        <f>H71</f>
        <v>4370636</v>
      </c>
      <c r="J70" s="8"/>
      <c r="K70" s="8"/>
    </row>
    <row r="71" spans="2:11" s="13" customFormat="1" ht="15" customHeight="1" x14ac:dyDescent="0.25">
      <c r="B71" s="187"/>
      <c r="C71" s="187"/>
      <c r="D71" s="187"/>
      <c r="E71" s="187"/>
      <c r="F71" s="203"/>
      <c r="G71" s="210" t="s">
        <v>39</v>
      </c>
      <c r="H71" s="208">
        <f t="shared" ref="H71" si="11">H72</f>
        <v>4370636</v>
      </c>
      <c r="J71" s="8"/>
      <c r="K71" s="8"/>
    </row>
    <row r="72" spans="2:11" s="13" customFormat="1" ht="15" customHeight="1" x14ac:dyDescent="0.25">
      <c r="B72" s="187"/>
      <c r="C72" s="187"/>
      <c r="D72" s="187"/>
      <c r="E72" s="187"/>
      <c r="F72" s="203"/>
      <c r="G72" s="207" t="s">
        <v>38</v>
      </c>
      <c r="H72" s="184">
        <v>4370636</v>
      </c>
      <c r="J72" s="8"/>
      <c r="K72" s="8"/>
    </row>
  </sheetData>
  <mergeCells count="6">
    <mergeCell ref="E4:H4"/>
    <mergeCell ref="B8:D8"/>
    <mergeCell ref="E8:F8"/>
    <mergeCell ref="G8:G9"/>
    <mergeCell ref="B5:H5"/>
    <mergeCell ref="B6:H6"/>
  </mergeCells>
  <phoneticPr fontId="26" type="noConversion"/>
  <printOptions horizontalCentered="1"/>
  <pageMargins left="0.25" right="0.25" top="0.25" bottom="0.25" header="0.25" footer="0.25"/>
  <pageSetup paperSize="9" scale="63" fitToHeight="2" orientation="landscape" r:id="rId1"/>
  <rowBreaks count="1" manualBreakCount="1">
    <brk id="53" max="8" man="1"/>
  </rowBreaks>
  <ignoredErrors>
    <ignoredError sqref="B14:F23 F36:F4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J25"/>
  <sheetViews>
    <sheetView view="pageBreakPreview" zoomScale="110" zoomScaleNormal="110" zoomScaleSheetLayoutView="110" workbookViewId="0">
      <pane ySplit="10" topLeftCell="A11" activePane="bottomLeft" state="frozen"/>
      <selection pane="bottomLeft" activeCell="D16" sqref="D16"/>
    </sheetView>
  </sheetViews>
  <sheetFormatPr defaultColWidth="9.140625" defaultRowHeight="16.5" x14ac:dyDescent="0.25"/>
  <cols>
    <col min="1" max="1" width="0.85546875" style="115" customWidth="1"/>
    <col min="2" max="3" width="10" style="113" customWidth="1"/>
    <col min="4" max="4" width="83.42578125" style="115" customWidth="1"/>
    <col min="5" max="5" width="27.7109375" style="21" customWidth="1"/>
    <col min="6" max="6" width="0.85546875" style="115" customWidth="1"/>
    <col min="7" max="7" width="16.42578125" style="114" bestFit="1" customWidth="1"/>
    <col min="8" max="9" width="18.28515625" style="114" bestFit="1" customWidth="1"/>
    <col min="10" max="10" width="18.5703125" style="114" bestFit="1" customWidth="1"/>
    <col min="11" max="11" width="16.42578125" style="115" customWidth="1"/>
    <col min="12" max="16384" width="9.140625" style="115"/>
  </cols>
  <sheetData>
    <row r="1" spans="2:10" ht="17.25" customHeight="1" x14ac:dyDescent="0.25">
      <c r="C1" s="20"/>
      <c r="D1" s="20"/>
      <c r="E1" s="22" t="s">
        <v>86</v>
      </c>
    </row>
    <row r="2" spans="2:10" ht="16.5" customHeight="1" x14ac:dyDescent="0.25">
      <c r="C2" s="21"/>
      <c r="D2" s="21"/>
      <c r="E2" s="23" t="str">
        <f>'Հ-3 և Հ-4'!H2</f>
        <v>ՀՀ կառավարության 2025 թվականի</v>
      </c>
    </row>
    <row r="3" spans="2:10" ht="17.25" customHeight="1" x14ac:dyDescent="0.25">
      <c r="C3" s="21"/>
      <c r="D3" s="21"/>
      <c r="E3" s="23" t="str">
        <f>'Հ-3 և Հ-4'!H3</f>
        <v>______________ ի N ___ -Ն որոշման</v>
      </c>
    </row>
    <row r="4" spans="2:10" x14ac:dyDescent="0.25">
      <c r="B4" s="89"/>
      <c r="C4" s="89"/>
      <c r="D4" s="89"/>
      <c r="E4" s="89"/>
    </row>
    <row r="5" spans="2:10" ht="20.100000000000001" customHeight="1" x14ac:dyDescent="0.25">
      <c r="B5" s="90" t="str">
        <f>'Հ-3 և Հ-4'!B5:H5</f>
        <v xml:space="preserve">ՀԱՅԱՍՏԱՆԻ ՀԱՆՐԱՊԵՏՈՒԹՅԱՆ ԿԱՌԱՎԱՐՈՒԹՅԱՆ 2024 ԹՎԱԿԱՆԻ ԴԵԿՏԵՄԲԵՐԻ 27-Ի N 2060-Ն ՈՐՈՇՄԱՆ </v>
      </c>
      <c r="C5" s="90"/>
      <c r="D5" s="90"/>
      <c r="E5" s="90"/>
    </row>
    <row r="6" spans="2:10" ht="20.100000000000001" customHeight="1" x14ac:dyDescent="0.25">
      <c r="B6" s="90" t="s">
        <v>43</v>
      </c>
      <c r="C6" s="90"/>
      <c r="D6" s="90"/>
      <c r="E6" s="90"/>
    </row>
    <row r="7" spans="2:10" x14ac:dyDescent="0.25">
      <c r="B7" s="3"/>
      <c r="C7" s="3"/>
      <c r="D7" s="83"/>
      <c r="E7" s="25" t="s">
        <v>89</v>
      </c>
    </row>
    <row r="8" spans="2:10" s="113" customFormat="1" ht="90.75" customHeight="1" x14ac:dyDescent="0.25">
      <c r="B8" s="93" t="s">
        <v>20</v>
      </c>
      <c r="C8" s="93"/>
      <c r="D8" s="94" t="s">
        <v>21</v>
      </c>
      <c r="E8" s="186" t="s">
        <v>92</v>
      </c>
      <c r="G8" s="211"/>
      <c r="H8" s="211"/>
      <c r="I8" s="211"/>
      <c r="J8" s="211"/>
    </row>
    <row r="9" spans="2:10" s="113" customFormat="1" ht="39.950000000000003" customHeight="1" x14ac:dyDescent="0.25">
      <c r="B9" s="85" t="s">
        <v>25</v>
      </c>
      <c r="C9" s="85" t="s">
        <v>29</v>
      </c>
      <c r="D9" s="94"/>
      <c r="E9" s="27" t="s">
        <v>41</v>
      </c>
      <c r="G9" s="211"/>
      <c r="H9" s="211"/>
      <c r="I9" s="211"/>
      <c r="J9" s="211"/>
    </row>
    <row r="10" spans="2:10" s="113" customFormat="1" x14ac:dyDescent="0.25">
      <c r="B10" s="18"/>
      <c r="C10" s="18"/>
      <c r="D10" s="19" t="s">
        <v>22</v>
      </c>
      <c r="E10" s="47">
        <f>E12+E21</f>
        <v>3984726.0180000002</v>
      </c>
      <c r="G10" s="211"/>
      <c r="H10" s="211"/>
      <c r="I10" s="211"/>
      <c r="J10" s="211"/>
    </row>
    <row r="11" spans="2:10" s="212" customFormat="1" x14ac:dyDescent="0.25">
      <c r="B11" s="33"/>
      <c r="C11" s="33"/>
      <c r="D11" s="34" t="s">
        <v>23</v>
      </c>
      <c r="E11" s="35"/>
      <c r="G11" s="213"/>
      <c r="H11" s="213"/>
      <c r="I11" s="213"/>
      <c r="J11" s="213"/>
    </row>
    <row r="12" spans="2:10" s="212" customFormat="1" x14ac:dyDescent="0.25">
      <c r="B12" s="165"/>
      <c r="C12" s="165"/>
      <c r="D12" s="166" t="s">
        <v>112</v>
      </c>
      <c r="E12" s="87">
        <f>E14+E17</f>
        <v>-385909.98199999996</v>
      </c>
      <c r="G12" s="213"/>
      <c r="H12" s="213"/>
      <c r="I12" s="213"/>
      <c r="J12" s="213"/>
    </row>
    <row r="13" spans="2:10" s="212" customFormat="1" x14ac:dyDescent="0.25">
      <c r="B13" s="165"/>
      <c r="C13" s="165"/>
      <c r="D13" s="165" t="s">
        <v>136</v>
      </c>
      <c r="E13" s="35"/>
      <c r="G13" s="213"/>
      <c r="H13" s="213"/>
      <c r="I13" s="213"/>
      <c r="J13" s="213"/>
    </row>
    <row r="14" spans="2:10" s="216" customFormat="1" x14ac:dyDescent="0.25">
      <c r="B14" s="214" t="s">
        <v>113</v>
      </c>
      <c r="C14" s="214" t="s">
        <v>114</v>
      </c>
      <c r="D14" s="215" t="s">
        <v>115</v>
      </c>
      <c r="E14" s="87">
        <f>+E16</f>
        <v>-297094.8</v>
      </c>
      <c r="G14" s="217"/>
      <c r="H14" s="217"/>
      <c r="I14" s="217"/>
      <c r="J14" s="217"/>
    </row>
    <row r="15" spans="2:10" s="212" customFormat="1" x14ac:dyDescent="0.25">
      <c r="B15" s="165"/>
      <c r="C15" s="165"/>
      <c r="D15" s="218" t="s">
        <v>4</v>
      </c>
      <c r="E15" s="35"/>
      <c r="G15" s="213"/>
      <c r="H15" s="213"/>
      <c r="I15" s="213"/>
      <c r="J15" s="213"/>
    </row>
    <row r="16" spans="2:10" s="212" customFormat="1" x14ac:dyDescent="0.25">
      <c r="B16" s="165"/>
      <c r="C16" s="165"/>
      <c r="D16" s="219" t="s">
        <v>112</v>
      </c>
      <c r="E16" s="35">
        <v>-297094.8</v>
      </c>
      <c r="G16" s="213"/>
      <c r="H16" s="213"/>
      <c r="I16" s="213"/>
      <c r="J16" s="213"/>
    </row>
    <row r="17" spans="2:10" s="216" customFormat="1" x14ac:dyDescent="0.25">
      <c r="B17" s="214" t="s">
        <v>113</v>
      </c>
      <c r="C17" s="214" t="s">
        <v>132</v>
      </c>
      <c r="D17" s="215" t="s">
        <v>133</v>
      </c>
      <c r="E17" s="87">
        <f>+E19</f>
        <v>-88815.182000000001</v>
      </c>
      <c r="G17" s="217"/>
      <c r="H17" s="217"/>
      <c r="I17" s="217"/>
      <c r="J17" s="217"/>
    </row>
    <row r="18" spans="2:10" s="212" customFormat="1" x14ac:dyDescent="0.25">
      <c r="B18" s="165"/>
      <c r="C18" s="165"/>
      <c r="D18" s="218" t="s">
        <v>4</v>
      </c>
      <c r="E18" s="35"/>
      <c r="G18" s="213"/>
      <c r="H18" s="213"/>
      <c r="I18" s="213"/>
      <c r="J18" s="213"/>
    </row>
    <row r="19" spans="2:10" s="212" customFormat="1" x14ac:dyDescent="0.25">
      <c r="B19" s="165"/>
      <c r="C19" s="165"/>
      <c r="D19" s="219" t="s">
        <v>112</v>
      </c>
      <c r="E19" s="35">
        <v>-88815.182000000001</v>
      </c>
      <c r="G19" s="213"/>
      <c r="H19" s="213"/>
      <c r="I19" s="213"/>
      <c r="J19" s="213"/>
    </row>
    <row r="20" spans="2:10" s="212" customFormat="1" x14ac:dyDescent="0.25">
      <c r="B20" s="33"/>
      <c r="C20" s="33"/>
      <c r="D20" s="34"/>
      <c r="E20" s="35"/>
      <c r="G20" s="213"/>
      <c r="H20" s="213"/>
      <c r="I20" s="213"/>
      <c r="J20" s="213"/>
    </row>
    <row r="21" spans="2:10" s="113" customFormat="1" x14ac:dyDescent="0.25">
      <c r="B21" s="176"/>
      <c r="C21" s="220"/>
      <c r="D21" s="174" t="s">
        <v>30</v>
      </c>
      <c r="E21" s="47">
        <f>E23</f>
        <v>4370636</v>
      </c>
      <c r="G21" s="211"/>
      <c r="H21" s="211"/>
      <c r="I21" s="211"/>
      <c r="J21" s="211"/>
    </row>
    <row r="22" spans="2:10" s="223" customFormat="1" x14ac:dyDescent="0.25">
      <c r="B22" s="221"/>
      <c r="C22" s="221"/>
      <c r="D22" s="222" t="s">
        <v>13</v>
      </c>
      <c r="E22" s="35"/>
      <c r="G22" s="224"/>
      <c r="H22" s="224"/>
      <c r="I22" s="224"/>
      <c r="J22" s="224"/>
    </row>
    <row r="23" spans="2:10" s="121" customFormat="1" x14ac:dyDescent="0.25">
      <c r="B23" s="172">
        <v>1169</v>
      </c>
      <c r="C23" s="172">
        <v>31001</v>
      </c>
      <c r="D23" s="225" t="s">
        <v>17</v>
      </c>
      <c r="E23" s="32">
        <f t="shared" ref="E23" si="0">E25</f>
        <v>4370636</v>
      </c>
      <c r="G23" s="120"/>
      <c r="H23" s="120"/>
      <c r="I23" s="120"/>
      <c r="J23" s="120"/>
    </row>
    <row r="24" spans="2:10" s="216" customFormat="1" x14ac:dyDescent="0.25">
      <c r="B24" s="221"/>
      <c r="C24" s="221"/>
      <c r="D24" s="221" t="s">
        <v>24</v>
      </c>
      <c r="E24" s="35"/>
      <c r="G24" s="217"/>
      <c r="H24" s="217"/>
      <c r="I24" s="217"/>
      <c r="J24" s="217"/>
    </row>
    <row r="25" spans="2:10" s="216" customFormat="1" x14ac:dyDescent="0.25">
      <c r="B25" s="221"/>
      <c r="C25" s="221"/>
      <c r="D25" s="222" t="s">
        <v>0</v>
      </c>
      <c r="E25" s="35">
        <f>+'Հ-3 և Հ-4'!H64</f>
        <v>4370636</v>
      </c>
      <c r="G25" s="217"/>
      <c r="H25" s="217"/>
      <c r="I25" s="217"/>
      <c r="J25" s="217"/>
    </row>
  </sheetData>
  <mergeCells count="5">
    <mergeCell ref="B8:C8"/>
    <mergeCell ref="D8:D9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  <ignoredErrors>
    <ignoredError sqref="B14:C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77D1-1B66-41AB-BCA3-D621F39AAC9F}">
  <sheetPr>
    <tabColor rgb="FF92D050"/>
  </sheetPr>
  <dimension ref="B1:K32"/>
  <sheetViews>
    <sheetView view="pageBreakPreview" zoomScaleNormal="100" zoomScaleSheetLayoutView="100" workbookViewId="0">
      <pane ySplit="11" topLeftCell="A12" activePane="bottomLeft" state="frozen"/>
      <selection pane="bottomLeft" activeCell="D13" sqref="D13:J13"/>
    </sheetView>
  </sheetViews>
  <sheetFormatPr defaultColWidth="9.140625" defaultRowHeight="13.5" x14ac:dyDescent="0.25"/>
  <cols>
    <col min="1" max="1" width="0.85546875" style="11" customWidth="1"/>
    <col min="2" max="2" width="6.42578125" style="11" customWidth="1"/>
    <col min="3" max="3" width="9.28515625" style="11" customWidth="1"/>
    <col min="4" max="4" width="9.140625" style="11" customWidth="1"/>
    <col min="5" max="5" width="14.7109375" style="11" customWidth="1"/>
    <col min="6" max="6" width="8.5703125" style="11" customWidth="1"/>
    <col min="7" max="7" width="13.42578125" style="11" customWidth="1"/>
    <col min="8" max="8" width="9.28515625" style="11" customWidth="1"/>
    <col min="9" max="9" width="22.42578125" style="11" customWidth="1"/>
    <col min="10" max="10" width="45.28515625" style="11" customWidth="1"/>
    <col min="11" max="11" width="50.7109375" style="11" customWidth="1"/>
    <col min="12" max="12" width="0.85546875" style="11" customWidth="1"/>
    <col min="13" max="16384" width="9.140625" style="11"/>
  </cols>
  <sheetData>
    <row r="1" spans="2:11" ht="17.25" x14ac:dyDescent="0.25">
      <c r="C1" s="15"/>
      <c r="D1" s="15"/>
      <c r="E1" s="15"/>
      <c r="F1" s="15"/>
      <c r="G1" s="15"/>
      <c r="K1" s="15" t="s">
        <v>87</v>
      </c>
    </row>
    <row r="2" spans="2:11" ht="17.25" x14ac:dyDescent="0.25">
      <c r="C2" s="14"/>
      <c r="D2" s="14"/>
      <c r="E2" s="14"/>
      <c r="F2" s="14"/>
      <c r="G2" s="14"/>
      <c r="K2" s="14" t="str">
        <f>'Հ-3 և Հ-4'!H2</f>
        <v>ՀՀ կառավարության 2025 թվականի</v>
      </c>
    </row>
    <row r="3" spans="2:11" ht="17.25" x14ac:dyDescent="0.25">
      <c r="C3" s="14"/>
      <c r="D3" s="14"/>
      <c r="E3" s="14"/>
      <c r="F3" s="14"/>
      <c r="G3" s="14"/>
      <c r="K3" s="14" t="str">
        <f>'Հ-3 և Հ-4'!H3</f>
        <v>______________ ի N ___ -Ն որոշման</v>
      </c>
    </row>
    <row r="4" spans="2:11" x14ac:dyDescent="0.25">
      <c r="C4" s="226"/>
      <c r="D4" s="226"/>
      <c r="E4" s="226"/>
      <c r="F4" s="226"/>
      <c r="G4" s="226"/>
    </row>
    <row r="6" spans="2:11" ht="17.25" x14ac:dyDescent="0.25">
      <c r="B6" s="92" t="str">
        <f>+'Հ-3 և Հ-4'!B5:H5</f>
        <v xml:space="preserve">ՀԱՅԱՍՏԱՆԻ ՀԱՆՐԱՊԵՏՈՒԹՅԱՆ ԿԱՌԱՎԱՐՈՒԹՅԱՆ 2024 ԹՎԱԿԱՆԻ ԴԵԿՏԵՄԲԵՐԻ 27-Ի N 2060-Ն ՈՐՈՇՄԱՆ </v>
      </c>
      <c r="C6" s="92"/>
      <c r="D6" s="92"/>
      <c r="E6" s="92"/>
      <c r="F6" s="92"/>
      <c r="G6" s="92"/>
      <c r="H6" s="92"/>
      <c r="I6" s="92"/>
      <c r="J6" s="92"/>
      <c r="K6" s="92"/>
    </row>
    <row r="7" spans="2:11" ht="17.25" x14ac:dyDescent="0.25">
      <c r="B7" s="92" t="s">
        <v>95</v>
      </c>
      <c r="C7" s="92"/>
      <c r="D7" s="92"/>
      <c r="E7" s="92"/>
      <c r="F7" s="92"/>
      <c r="G7" s="92"/>
      <c r="H7" s="92"/>
      <c r="I7" s="92"/>
      <c r="J7" s="92"/>
      <c r="K7" s="92"/>
    </row>
    <row r="8" spans="2:11" ht="16.5" x14ac:dyDescent="0.25">
      <c r="K8" s="227" t="s">
        <v>89</v>
      </c>
    </row>
    <row r="9" spans="2:11" ht="36.75" customHeight="1" x14ac:dyDescent="0.25">
      <c r="B9" s="116" t="s">
        <v>56</v>
      </c>
      <c r="C9" s="116" t="s">
        <v>57</v>
      </c>
      <c r="D9" s="116"/>
      <c r="E9" s="116" t="s">
        <v>58</v>
      </c>
      <c r="F9" s="116"/>
      <c r="G9" s="116"/>
      <c r="H9" s="116"/>
      <c r="I9" s="116" t="s">
        <v>59</v>
      </c>
      <c r="J9" s="116" t="s">
        <v>60</v>
      </c>
      <c r="K9" s="27" t="s">
        <v>92</v>
      </c>
    </row>
    <row r="10" spans="2:11" ht="27" x14ac:dyDescent="0.25">
      <c r="B10" s="116"/>
      <c r="C10" s="27" t="s">
        <v>61</v>
      </c>
      <c r="D10" s="27" t="s">
        <v>62</v>
      </c>
      <c r="E10" s="27" t="s">
        <v>63</v>
      </c>
      <c r="F10" s="27" t="s">
        <v>62</v>
      </c>
      <c r="G10" s="27" t="s">
        <v>64</v>
      </c>
      <c r="H10" s="27" t="s">
        <v>72</v>
      </c>
      <c r="I10" s="116"/>
      <c r="J10" s="116"/>
      <c r="K10" s="27" t="s">
        <v>73</v>
      </c>
    </row>
    <row r="11" spans="2:11" ht="20.100000000000001" customHeight="1" x14ac:dyDescent="0.25">
      <c r="B11" s="228" t="s">
        <v>65</v>
      </c>
      <c r="C11" s="228"/>
      <c r="D11" s="228"/>
      <c r="E11" s="228"/>
      <c r="F11" s="228"/>
      <c r="G11" s="228"/>
      <c r="H11" s="228"/>
      <c r="I11" s="228"/>
      <c r="J11" s="228"/>
      <c r="K11" s="38">
        <f>K27+K12</f>
        <v>1.8000000156462193E-2</v>
      </c>
    </row>
    <row r="12" spans="2:11" ht="20.100000000000001" customHeight="1" x14ac:dyDescent="0.25">
      <c r="B12" s="122" t="s">
        <v>164</v>
      </c>
      <c r="C12" s="122"/>
      <c r="D12" s="122"/>
      <c r="E12" s="122"/>
      <c r="F12" s="122"/>
      <c r="G12" s="122"/>
      <c r="H12" s="122"/>
      <c r="I12" s="122"/>
      <c r="J12" s="122"/>
      <c r="K12" s="229">
        <f t="shared" ref="K12" si="0">K13</f>
        <v>-4370635.9819999998</v>
      </c>
    </row>
    <row r="13" spans="2:11" ht="20.100000000000001" customHeight="1" x14ac:dyDescent="0.25">
      <c r="B13" s="230"/>
      <c r="C13" s="231">
        <v>1138</v>
      </c>
      <c r="D13" s="232" t="s">
        <v>165</v>
      </c>
      <c r="E13" s="232"/>
      <c r="F13" s="232"/>
      <c r="G13" s="232"/>
      <c r="H13" s="232"/>
      <c r="I13" s="232"/>
      <c r="J13" s="232"/>
      <c r="K13" s="229">
        <f>K14+K18+K23</f>
        <v>-4370635.9819999998</v>
      </c>
    </row>
    <row r="14" spans="2:11" ht="33" customHeight="1" x14ac:dyDescent="0.25">
      <c r="B14" s="230"/>
      <c r="C14" s="231"/>
      <c r="D14" s="233"/>
      <c r="E14" s="132" t="s">
        <v>166</v>
      </c>
      <c r="F14" s="234" t="s">
        <v>102</v>
      </c>
      <c r="G14" s="235"/>
      <c r="H14" s="235"/>
      <c r="I14" s="235"/>
      <c r="J14" s="236"/>
      <c r="K14" s="237">
        <v>-3984726</v>
      </c>
    </row>
    <row r="15" spans="2:11" ht="33" customHeight="1" x14ac:dyDescent="0.25">
      <c r="B15" s="230"/>
      <c r="C15" s="231"/>
      <c r="D15" s="233"/>
      <c r="E15" s="233"/>
      <c r="F15" s="233"/>
      <c r="G15" s="238" t="s">
        <v>167</v>
      </c>
      <c r="H15" s="239"/>
      <c r="I15" s="239"/>
      <c r="J15" s="239"/>
      <c r="K15" s="240"/>
    </row>
    <row r="16" spans="2:11" ht="20.100000000000001" customHeight="1" x14ac:dyDescent="0.25">
      <c r="B16" s="230"/>
      <c r="C16" s="231"/>
      <c r="D16" s="233"/>
      <c r="E16" s="233"/>
      <c r="F16" s="233"/>
      <c r="G16" s="233"/>
      <c r="H16" s="238" t="s">
        <v>168</v>
      </c>
      <c r="I16" s="239"/>
      <c r="J16" s="239"/>
      <c r="K16" s="240"/>
    </row>
    <row r="17" spans="2:11" ht="20.100000000000001" customHeight="1" x14ac:dyDescent="0.25">
      <c r="B17" s="230"/>
      <c r="C17" s="231"/>
      <c r="D17" s="233"/>
      <c r="E17" s="233"/>
      <c r="F17" s="233"/>
      <c r="G17" s="233"/>
      <c r="H17" s="233"/>
      <c r="I17" s="238" t="s">
        <v>169</v>
      </c>
      <c r="J17" s="239"/>
      <c r="K17" s="240"/>
    </row>
    <row r="18" spans="2:11" ht="20.100000000000001" customHeight="1" x14ac:dyDescent="0.25">
      <c r="B18" s="230"/>
      <c r="C18" s="231"/>
      <c r="D18" s="231"/>
      <c r="E18" s="132" t="s">
        <v>170</v>
      </c>
      <c r="F18" s="122" t="s">
        <v>106</v>
      </c>
      <c r="G18" s="122"/>
      <c r="H18" s="122"/>
      <c r="I18" s="122"/>
      <c r="J18" s="122"/>
      <c r="K18" s="229">
        <v>-297094.8</v>
      </c>
    </row>
    <row r="19" spans="2:11" ht="20.100000000000001" customHeight="1" x14ac:dyDescent="0.25">
      <c r="B19" s="230"/>
      <c r="C19" s="231"/>
      <c r="D19" s="231"/>
      <c r="E19" s="231"/>
      <c r="F19" s="231"/>
      <c r="G19" s="122" t="s">
        <v>171</v>
      </c>
      <c r="H19" s="122"/>
      <c r="I19" s="122"/>
      <c r="J19" s="122"/>
      <c r="K19" s="122"/>
    </row>
    <row r="20" spans="2:11" ht="20.100000000000001" customHeight="1" x14ac:dyDescent="0.25">
      <c r="B20" s="230"/>
      <c r="C20" s="231"/>
      <c r="D20" s="231"/>
      <c r="E20" s="231"/>
      <c r="F20" s="231"/>
      <c r="G20" s="231"/>
      <c r="H20" s="122" t="s">
        <v>70</v>
      </c>
      <c r="I20" s="122"/>
      <c r="J20" s="122"/>
      <c r="K20" s="122"/>
    </row>
    <row r="21" spans="2:11" ht="20.100000000000001" customHeight="1" x14ac:dyDescent="0.25">
      <c r="B21" s="230"/>
      <c r="C21" s="231"/>
      <c r="D21" s="231"/>
      <c r="E21" s="231"/>
      <c r="F21" s="231"/>
      <c r="G21" s="231"/>
      <c r="H21" s="241"/>
      <c r="I21" s="122" t="s">
        <v>172</v>
      </c>
      <c r="J21" s="122"/>
      <c r="K21" s="122"/>
    </row>
    <row r="22" spans="2:11" ht="30" customHeight="1" x14ac:dyDescent="0.25">
      <c r="B22" s="230"/>
      <c r="C22" s="230"/>
      <c r="D22" s="230"/>
      <c r="E22" s="242"/>
      <c r="F22" s="230"/>
      <c r="G22" s="230"/>
      <c r="H22" s="230"/>
      <c r="I22" s="230"/>
      <c r="J22" s="124" t="s">
        <v>173</v>
      </c>
      <c r="K22" s="243">
        <v>-50</v>
      </c>
    </row>
    <row r="23" spans="2:11" ht="20.100000000000001" customHeight="1" x14ac:dyDescent="0.25">
      <c r="B23" s="230"/>
      <c r="C23" s="231"/>
      <c r="D23" s="231"/>
      <c r="E23" s="132" t="s">
        <v>174</v>
      </c>
      <c r="F23" s="122" t="s">
        <v>109</v>
      </c>
      <c r="G23" s="122"/>
      <c r="H23" s="122"/>
      <c r="I23" s="122"/>
      <c r="J23" s="122"/>
      <c r="K23" s="229">
        <v>-88815.182000000001</v>
      </c>
    </row>
    <row r="24" spans="2:11" ht="33.75" customHeight="1" x14ac:dyDescent="0.25">
      <c r="B24" s="230"/>
      <c r="C24" s="231"/>
      <c r="D24" s="231"/>
      <c r="E24" s="231"/>
      <c r="F24" s="231"/>
      <c r="G24" s="122" t="s">
        <v>175</v>
      </c>
      <c r="H24" s="122"/>
      <c r="I24" s="122"/>
      <c r="J24" s="122"/>
      <c r="K24" s="122"/>
    </row>
    <row r="25" spans="2:11" ht="20.100000000000001" customHeight="1" x14ac:dyDescent="0.25">
      <c r="B25" s="230"/>
      <c r="C25" s="231"/>
      <c r="D25" s="231"/>
      <c r="E25" s="231"/>
      <c r="F25" s="231"/>
      <c r="G25" s="231"/>
      <c r="H25" s="122" t="s">
        <v>70</v>
      </c>
      <c r="I25" s="122"/>
      <c r="J25" s="122"/>
      <c r="K25" s="122"/>
    </row>
    <row r="26" spans="2:11" ht="20.100000000000001" customHeight="1" x14ac:dyDescent="0.25">
      <c r="B26" s="230"/>
      <c r="C26" s="231"/>
      <c r="D26" s="231"/>
      <c r="E26" s="231"/>
      <c r="F26" s="231"/>
      <c r="G26" s="231"/>
      <c r="H26" s="241"/>
      <c r="I26" s="122" t="s">
        <v>172</v>
      </c>
      <c r="J26" s="122"/>
      <c r="K26" s="122"/>
    </row>
    <row r="27" spans="2:11" ht="20.100000000000001" customHeight="1" x14ac:dyDescent="0.25">
      <c r="B27" s="244" t="s">
        <v>66</v>
      </c>
      <c r="C27" s="244"/>
      <c r="D27" s="244"/>
      <c r="E27" s="244"/>
      <c r="F27" s="244"/>
      <c r="G27" s="244"/>
      <c r="H27" s="244"/>
      <c r="I27" s="244"/>
      <c r="J27" s="244"/>
      <c r="K27" s="38">
        <f>K28</f>
        <v>4370636</v>
      </c>
    </row>
    <row r="28" spans="2:11" ht="20.100000000000001" customHeight="1" x14ac:dyDescent="0.25">
      <c r="B28" s="39"/>
      <c r="C28" s="28" t="s">
        <v>2</v>
      </c>
      <c r="D28" s="95" t="s">
        <v>67</v>
      </c>
      <c r="E28" s="95"/>
      <c r="F28" s="95"/>
      <c r="G28" s="95"/>
      <c r="H28" s="95"/>
      <c r="I28" s="95"/>
      <c r="J28" s="95"/>
      <c r="K28" s="38">
        <f>K29</f>
        <v>4370636</v>
      </c>
    </row>
    <row r="29" spans="2:11" ht="20.100000000000001" customHeight="1" x14ac:dyDescent="0.25">
      <c r="B29" s="39"/>
      <c r="C29" s="27"/>
      <c r="D29" s="39"/>
      <c r="E29" s="28" t="s">
        <v>68</v>
      </c>
      <c r="F29" s="95" t="s">
        <v>17</v>
      </c>
      <c r="G29" s="95"/>
      <c r="H29" s="95"/>
      <c r="I29" s="95"/>
      <c r="J29" s="95"/>
      <c r="K29" s="38">
        <f>+'Հ-3 և Հ-4'!H64</f>
        <v>4370636</v>
      </c>
    </row>
    <row r="30" spans="2:11" ht="20.100000000000001" customHeight="1" x14ac:dyDescent="0.25">
      <c r="B30" s="39"/>
      <c r="C30" s="27"/>
      <c r="D30" s="39"/>
      <c r="E30" s="27"/>
      <c r="F30" s="39"/>
      <c r="G30" s="117" t="s">
        <v>69</v>
      </c>
      <c r="H30" s="118"/>
      <c r="I30" s="118"/>
      <c r="J30" s="118"/>
      <c r="K30" s="119"/>
    </row>
    <row r="31" spans="2:11" ht="20.100000000000001" customHeight="1" x14ac:dyDescent="0.25">
      <c r="B31" s="39"/>
      <c r="C31" s="27"/>
      <c r="D31" s="39"/>
      <c r="E31" s="27"/>
      <c r="F31" s="39"/>
      <c r="G31" s="86"/>
      <c r="H31" s="117" t="s">
        <v>70</v>
      </c>
      <c r="I31" s="118"/>
      <c r="J31" s="118"/>
      <c r="K31" s="119"/>
    </row>
    <row r="32" spans="2:11" ht="20.100000000000001" customHeight="1" x14ac:dyDescent="0.25">
      <c r="B32" s="39"/>
      <c r="C32" s="27"/>
      <c r="D32" s="39"/>
      <c r="E32" s="27"/>
      <c r="F32" s="39"/>
      <c r="G32" s="86"/>
      <c r="H32" s="86"/>
      <c r="I32" s="117" t="s">
        <v>71</v>
      </c>
      <c r="J32" s="118"/>
      <c r="K32" s="119"/>
    </row>
  </sheetData>
  <mergeCells count="29">
    <mergeCell ref="G30:K30"/>
    <mergeCell ref="H31:K31"/>
    <mergeCell ref="I32:K32"/>
    <mergeCell ref="G24:K24"/>
    <mergeCell ref="H25:K25"/>
    <mergeCell ref="I26:K26"/>
    <mergeCell ref="B27:J27"/>
    <mergeCell ref="D28:J28"/>
    <mergeCell ref="F29:J29"/>
    <mergeCell ref="F23:J23"/>
    <mergeCell ref="B11:J11"/>
    <mergeCell ref="B12:J12"/>
    <mergeCell ref="D13:J13"/>
    <mergeCell ref="F14:J14"/>
    <mergeCell ref="G15:K15"/>
    <mergeCell ref="H16:K16"/>
    <mergeCell ref="I17:K17"/>
    <mergeCell ref="F18:J18"/>
    <mergeCell ref="G19:K19"/>
    <mergeCell ref="H20:K20"/>
    <mergeCell ref="I21:K21"/>
    <mergeCell ref="C4:G4"/>
    <mergeCell ref="B6:K6"/>
    <mergeCell ref="B7:K7"/>
    <mergeCell ref="B9:B10"/>
    <mergeCell ref="C9:D9"/>
    <mergeCell ref="E9:H9"/>
    <mergeCell ref="I9:I10"/>
    <mergeCell ref="J9:J10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B6BD8-0D28-4B26-91B8-E4A58EEFA66D}">
  <sheetPr>
    <tabColor rgb="FF92D050"/>
  </sheetPr>
  <dimension ref="B1:K32"/>
  <sheetViews>
    <sheetView tabSelected="1" view="pageBreakPreview" zoomScaleNormal="100" zoomScaleSheetLayoutView="100" workbookViewId="0">
      <pane ySplit="11" topLeftCell="A12" activePane="bottomLeft" state="frozen"/>
      <selection pane="bottomLeft" activeCell="I17" sqref="I17:K17"/>
    </sheetView>
  </sheetViews>
  <sheetFormatPr defaultColWidth="9.140625" defaultRowHeight="13.5" x14ac:dyDescent="0.25"/>
  <cols>
    <col min="1" max="1" width="0.85546875" style="11" customWidth="1"/>
    <col min="2" max="2" width="6.42578125" style="11" customWidth="1"/>
    <col min="3" max="3" width="9.28515625" style="11" customWidth="1"/>
    <col min="4" max="4" width="9.140625" style="11" customWidth="1"/>
    <col min="5" max="5" width="14.7109375" style="11" customWidth="1"/>
    <col min="6" max="6" width="8.5703125" style="11" customWidth="1"/>
    <col min="7" max="7" width="13.42578125" style="11" customWidth="1"/>
    <col min="8" max="8" width="9.28515625" style="11" customWidth="1"/>
    <col min="9" max="9" width="22.42578125" style="11" customWidth="1"/>
    <col min="10" max="10" width="45.28515625" style="11" customWidth="1"/>
    <col min="11" max="11" width="50.7109375" style="11" customWidth="1"/>
    <col min="12" max="12" width="0.85546875" style="11" customWidth="1"/>
    <col min="13" max="16384" width="9.140625" style="11"/>
  </cols>
  <sheetData>
    <row r="1" spans="2:11" ht="17.25" x14ac:dyDescent="0.25">
      <c r="C1" s="15"/>
      <c r="D1" s="15"/>
      <c r="E1" s="15"/>
      <c r="F1" s="15"/>
      <c r="G1" s="15"/>
      <c r="K1" s="15" t="s">
        <v>88</v>
      </c>
    </row>
    <row r="2" spans="2:11" ht="17.25" x14ac:dyDescent="0.25">
      <c r="C2" s="14"/>
      <c r="D2" s="14"/>
      <c r="E2" s="14"/>
      <c r="F2" s="14"/>
      <c r="G2" s="14"/>
      <c r="K2" s="14" t="str">
        <f>'Հ-3 և Հ-4'!H2</f>
        <v>ՀՀ կառավարության 2025 թվականի</v>
      </c>
    </row>
    <row r="3" spans="2:11" ht="17.25" x14ac:dyDescent="0.25">
      <c r="C3" s="14"/>
      <c r="D3" s="14"/>
      <c r="E3" s="14"/>
      <c r="F3" s="14"/>
      <c r="G3" s="14"/>
      <c r="K3" s="14" t="str">
        <f>'Հ-3 և Հ-4'!H3</f>
        <v>______________ ի N ___ -Ն որոշման</v>
      </c>
    </row>
    <row r="4" spans="2:11" x14ac:dyDescent="0.25">
      <c r="C4" s="226"/>
      <c r="D4" s="226"/>
      <c r="E4" s="226"/>
      <c r="F4" s="226"/>
      <c r="G4" s="226"/>
    </row>
    <row r="6" spans="2:11" ht="17.25" x14ac:dyDescent="0.25">
      <c r="B6" s="92" t="str">
        <f>+'Հ-3 և Հ-4'!B5:H5</f>
        <v xml:space="preserve">ՀԱՅԱՍՏԱՆԻ ՀԱՆՐԱՊԵՏՈՒԹՅԱՆ ԿԱՌԱՎԱՐՈՒԹՅԱՆ 2024 ԹՎԱԿԱՆԻ ԴԵԿՏԵՄԲԵՐԻ 27-Ի N 2060-Ն ՈՐՈՇՄԱՆ </v>
      </c>
      <c r="C6" s="92"/>
      <c r="D6" s="92"/>
      <c r="E6" s="92"/>
      <c r="F6" s="92"/>
      <c r="G6" s="92"/>
      <c r="H6" s="92"/>
      <c r="I6" s="92"/>
      <c r="J6" s="92"/>
      <c r="K6" s="92"/>
    </row>
    <row r="7" spans="2:11" ht="17.25" x14ac:dyDescent="0.25">
      <c r="B7" s="92" t="s">
        <v>94</v>
      </c>
      <c r="C7" s="92"/>
      <c r="D7" s="92"/>
      <c r="E7" s="92"/>
      <c r="F7" s="92"/>
      <c r="G7" s="92"/>
      <c r="H7" s="92"/>
      <c r="I7" s="92"/>
      <c r="J7" s="92"/>
      <c r="K7" s="92"/>
    </row>
    <row r="8" spans="2:11" ht="16.5" x14ac:dyDescent="0.25">
      <c r="K8" s="227" t="s">
        <v>89</v>
      </c>
    </row>
    <row r="9" spans="2:11" ht="36.75" customHeight="1" x14ac:dyDescent="0.25">
      <c r="B9" s="116" t="s">
        <v>90</v>
      </c>
      <c r="C9" s="116" t="s">
        <v>57</v>
      </c>
      <c r="D9" s="116"/>
      <c r="E9" s="116" t="s">
        <v>58</v>
      </c>
      <c r="F9" s="116"/>
      <c r="G9" s="116"/>
      <c r="H9" s="116"/>
      <c r="I9" s="116" t="s">
        <v>59</v>
      </c>
      <c r="J9" s="116" t="s">
        <v>60</v>
      </c>
      <c r="K9" s="27" t="s">
        <v>92</v>
      </c>
    </row>
    <row r="10" spans="2:11" ht="27" x14ac:dyDescent="0.25">
      <c r="B10" s="116"/>
      <c r="C10" s="27" t="s">
        <v>61</v>
      </c>
      <c r="D10" s="27" t="s">
        <v>62</v>
      </c>
      <c r="E10" s="27" t="s">
        <v>63</v>
      </c>
      <c r="F10" s="27" t="s">
        <v>62</v>
      </c>
      <c r="G10" s="27" t="s">
        <v>64</v>
      </c>
      <c r="H10" s="27" t="s">
        <v>72</v>
      </c>
      <c r="I10" s="116"/>
      <c r="J10" s="116"/>
      <c r="K10" s="27" t="s">
        <v>73</v>
      </c>
    </row>
    <row r="11" spans="2:11" ht="20.100000000000001" customHeight="1" x14ac:dyDescent="0.25">
      <c r="B11" s="228" t="s">
        <v>65</v>
      </c>
      <c r="C11" s="228"/>
      <c r="D11" s="228"/>
      <c r="E11" s="228"/>
      <c r="F11" s="228"/>
      <c r="G11" s="228"/>
      <c r="H11" s="228"/>
      <c r="I11" s="228"/>
      <c r="J11" s="228"/>
      <c r="K11" s="38">
        <f>K27+K12</f>
        <v>1.8000000156462193E-2</v>
      </c>
    </row>
    <row r="12" spans="2:11" ht="20.100000000000001" customHeight="1" x14ac:dyDescent="0.25">
      <c r="B12" s="122" t="s">
        <v>164</v>
      </c>
      <c r="C12" s="122"/>
      <c r="D12" s="122"/>
      <c r="E12" s="122"/>
      <c r="F12" s="122"/>
      <c r="G12" s="122"/>
      <c r="H12" s="122"/>
      <c r="I12" s="122"/>
      <c r="J12" s="122"/>
      <c r="K12" s="229">
        <f t="shared" ref="K12" si="0">K13</f>
        <v>-4370635.9819999998</v>
      </c>
    </row>
    <row r="13" spans="2:11" ht="20.100000000000001" customHeight="1" x14ac:dyDescent="0.25">
      <c r="B13" s="230"/>
      <c r="C13" s="231">
        <v>1138</v>
      </c>
      <c r="D13" s="232" t="s">
        <v>165</v>
      </c>
      <c r="E13" s="232"/>
      <c r="F13" s="232"/>
      <c r="G13" s="232"/>
      <c r="H13" s="232"/>
      <c r="I13" s="232"/>
      <c r="J13" s="232"/>
      <c r="K13" s="229">
        <f>K14+K18+K23</f>
        <v>-4370635.9819999998</v>
      </c>
    </row>
    <row r="14" spans="2:11" ht="33" customHeight="1" x14ac:dyDescent="0.25">
      <c r="B14" s="230"/>
      <c r="C14" s="231"/>
      <c r="D14" s="233"/>
      <c r="E14" s="132" t="s">
        <v>166</v>
      </c>
      <c r="F14" s="234" t="s">
        <v>102</v>
      </c>
      <c r="G14" s="235"/>
      <c r="H14" s="235"/>
      <c r="I14" s="235"/>
      <c r="J14" s="236"/>
      <c r="K14" s="237">
        <v>-3984726</v>
      </c>
    </row>
    <row r="15" spans="2:11" ht="33" customHeight="1" x14ac:dyDescent="0.25">
      <c r="B15" s="230"/>
      <c r="C15" s="231"/>
      <c r="D15" s="233"/>
      <c r="E15" s="233"/>
      <c r="F15" s="233"/>
      <c r="G15" s="238" t="s">
        <v>167</v>
      </c>
      <c r="H15" s="239"/>
      <c r="I15" s="239"/>
      <c r="J15" s="239"/>
      <c r="K15" s="240"/>
    </row>
    <row r="16" spans="2:11" ht="20.100000000000001" customHeight="1" x14ac:dyDescent="0.25">
      <c r="B16" s="230"/>
      <c r="C16" s="231"/>
      <c r="D16" s="233"/>
      <c r="E16" s="233"/>
      <c r="F16" s="233"/>
      <c r="G16" s="233"/>
      <c r="H16" s="238" t="s">
        <v>168</v>
      </c>
      <c r="I16" s="239"/>
      <c r="J16" s="239"/>
      <c r="K16" s="240"/>
    </row>
    <row r="17" spans="2:11" ht="20.100000000000001" customHeight="1" x14ac:dyDescent="0.25">
      <c r="B17" s="230"/>
      <c r="C17" s="231"/>
      <c r="D17" s="233"/>
      <c r="E17" s="233"/>
      <c r="F17" s="233"/>
      <c r="G17" s="233"/>
      <c r="H17" s="233"/>
      <c r="I17" s="238" t="s">
        <v>169</v>
      </c>
      <c r="J17" s="239"/>
      <c r="K17" s="240"/>
    </row>
    <row r="18" spans="2:11" ht="20.100000000000001" customHeight="1" x14ac:dyDescent="0.25">
      <c r="B18" s="230"/>
      <c r="C18" s="231"/>
      <c r="D18" s="231"/>
      <c r="E18" s="132" t="s">
        <v>170</v>
      </c>
      <c r="F18" s="122" t="s">
        <v>106</v>
      </c>
      <c r="G18" s="122"/>
      <c r="H18" s="122"/>
      <c r="I18" s="122"/>
      <c r="J18" s="122"/>
      <c r="K18" s="229">
        <v>-297094.8</v>
      </c>
    </row>
    <row r="19" spans="2:11" ht="20.100000000000001" customHeight="1" x14ac:dyDescent="0.25">
      <c r="B19" s="230"/>
      <c r="C19" s="231"/>
      <c r="D19" s="231"/>
      <c r="E19" s="231"/>
      <c r="F19" s="231"/>
      <c r="G19" s="122" t="s">
        <v>171</v>
      </c>
      <c r="H19" s="122"/>
      <c r="I19" s="122"/>
      <c r="J19" s="122"/>
      <c r="K19" s="122"/>
    </row>
    <row r="20" spans="2:11" ht="20.100000000000001" customHeight="1" x14ac:dyDescent="0.25">
      <c r="B20" s="230"/>
      <c r="C20" s="231"/>
      <c r="D20" s="231"/>
      <c r="E20" s="231"/>
      <c r="F20" s="231"/>
      <c r="G20" s="231"/>
      <c r="H20" s="122" t="s">
        <v>70</v>
      </c>
      <c r="I20" s="122"/>
      <c r="J20" s="122"/>
      <c r="K20" s="122"/>
    </row>
    <row r="21" spans="2:11" ht="20.100000000000001" customHeight="1" x14ac:dyDescent="0.25">
      <c r="B21" s="230"/>
      <c r="C21" s="231"/>
      <c r="D21" s="231"/>
      <c r="E21" s="231"/>
      <c r="F21" s="231"/>
      <c r="G21" s="231"/>
      <c r="H21" s="241"/>
      <c r="I21" s="122" t="s">
        <v>172</v>
      </c>
      <c r="J21" s="122"/>
      <c r="K21" s="122"/>
    </row>
    <row r="22" spans="2:11" ht="30" customHeight="1" x14ac:dyDescent="0.25">
      <c r="B22" s="230"/>
      <c r="C22" s="230"/>
      <c r="D22" s="230"/>
      <c r="E22" s="242"/>
      <c r="F22" s="230"/>
      <c r="G22" s="230"/>
      <c r="H22" s="230"/>
      <c r="I22" s="230"/>
      <c r="J22" s="124" t="s">
        <v>173</v>
      </c>
      <c r="K22" s="243">
        <v>-50</v>
      </c>
    </row>
    <row r="23" spans="2:11" ht="20.100000000000001" customHeight="1" x14ac:dyDescent="0.25">
      <c r="B23" s="230"/>
      <c r="C23" s="231"/>
      <c r="D23" s="231"/>
      <c r="E23" s="132" t="s">
        <v>174</v>
      </c>
      <c r="F23" s="122" t="s">
        <v>109</v>
      </c>
      <c r="G23" s="122"/>
      <c r="H23" s="122"/>
      <c r="I23" s="122"/>
      <c r="J23" s="122"/>
      <c r="K23" s="229">
        <v>-88815.182000000001</v>
      </c>
    </row>
    <row r="24" spans="2:11" ht="33.75" customHeight="1" x14ac:dyDescent="0.25">
      <c r="B24" s="230"/>
      <c r="C24" s="231"/>
      <c r="D24" s="231"/>
      <c r="E24" s="231"/>
      <c r="F24" s="231"/>
      <c r="G24" s="122" t="s">
        <v>175</v>
      </c>
      <c r="H24" s="122"/>
      <c r="I24" s="122"/>
      <c r="J24" s="122"/>
      <c r="K24" s="122"/>
    </row>
    <row r="25" spans="2:11" ht="20.100000000000001" customHeight="1" x14ac:dyDescent="0.25">
      <c r="B25" s="230"/>
      <c r="C25" s="231"/>
      <c r="D25" s="231"/>
      <c r="E25" s="231"/>
      <c r="F25" s="231"/>
      <c r="G25" s="231"/>
      <c r="H25" s="122" t="s">
        <v>70</v>
      </c>
      <c r="I25" s="122"/>
      <c r="J25" s="122"/>
      <c r="K25" s="122"/>
    </row>
    <row r="26" spans="2:11" ht="20.100000000000001" customHeight="1" x14ac:dyDescent="0.25">
      <c r="B26" s="230"/>
      <c r="C26" s="231"/>
      <c r="D26" s="231"/>
      <c r="E26" s="231"/>
      <c r="F26" s="231"/>
      <c r="G26" s="231"/>
      <c r="H26" s="241"/>
      <c r="I26" s="122" t="s">
        <v>172</v>
      </c>
      <c r="J26" s="122"/>
      <c r="K26" s="122"/>
    </row>
    <row r="27" spans="2:11" ht="20.100000000000001" customHeight="1" x14ac:dyDescent="0.25">
      <c r="B27" s="244" t="s">
        <v>66</v>
      </c>
      <c r="C27" s="244"/>
      <c r="D27" s="244"/>
      <c r="E27" s="244"/>
      <c r="F27" s="244"/>
      <c r="G27" s="244"/>
      <c r="H27" s="244"/>
      <c r="I27" s="244"/>
      <c r="J27" s="244"/>
      <c r="K27" s="38">
        <f>K28</f>
        <v>4370636</v>
      </c>
    </row>
    <row r="28" spans="2:11" ht="20.100000000000001" customHeight="1" x14ac:dyDescent="0.25">
      <c r="B28" s="39"/>
      <c r="C28" s="28" t="s">
        <v>2</v>
      </c>
      <c r="D28" s="95" t="s">
        <v>67</v>
      </c>
      <c r="E28" s="95"/>
      <c r="F28" s="95"/>
      <c r="G28" s="95"/>
      <c r="H28" s="95"/>
      <c r="I28" s="95"/>
      <c r="J28" s="95"/>
      <c r="K28" s="38">
        <f>K29</f>
        <v>4370636</v>
      </c>
    </row>
    <row r="29" spans="2:11" ht="20.100000000000001" customHeight="1" x14ac:dyDescent="0.25">
      <c r="B29" s="39"/>
      <c r="C29" s="27"/>
      <c r="D29" s="39"/>
      <c r="E29" s="28" t="s">
        <v>68</v>
      </c>
      <c r="F29" s="95" t="s">
        <v>17</v>
      </c>
      <c r="G29" s="95"/>
      <c r="H29" s="95"/>
      <c r="I29" s="95"/>
      <c r="J29" s="95"/>
      <c r="K29" s="38">
        <f>+'Հ-3 և Հ-4'!H64</f>
        <v>4370636</v>
      </c>
    </row>
    <row r="30" spans="2:11" ht="20.100000000000001" customHeight="1" x14ac:dyDescent="0.25">
      <c r="B30" s="39"/>
      <c r="C30" s="27"/>
      <c r="D30" s="39"/>
      <c r="E30" s="27"/>
      <c r="F30" s="39"/>
      <c r="G30" s="117" t="s">
        <v>69</v>
      </c>
      <c r="H30" s="118"/>
      <c r="I30" s="118"/>
      <c r="J30" s="118"/>
      <c r="K30" s="119"/>
    </row>
    <row r="31" spans="2:11" ht="20.100000000000001" customHeight="1" x14ac:dyDescent="0.25">
      <c r="B31" s="39"/>
      <c r="C31" s="27"/>
      <c r="D31" s="39"/>
      <c r="E31" s="27"/>
      <c r="F31" s="39"/>
      <c r="G31" s="86"/>
      <c r="H31" s="117" t="s">
        <v>70</v>
      </c>
      <c r="I31" s="118"/>
      <c r="J31" s="118"/>
      <c r="K31" s="119"/>
    </row>
    <row r="32" spans="2:11" ht="20.100000000000001" customHeight="1" x14ac:dyDescent="0.25">
      <c r="B32" s="39"/>
      <c r="C32" s="27"/>
      <c r="D32" s="39"/>
      <c r="E32" s="27"/>
      <c r="F32" s="39"/>
      <c r="G32" s="86"/>
      <c r="H32" s="86"/>
      <c r="I32" s="117" t="s">
        <v>71</v>
      </c>
      <c r="J32" s="118"/>
      <c r="K32" s="119"/>
    </row>
  </sheetData>
  <mergeCells count="29">
    <mergeCell ref="I26:K26"/>
    <mergeCell ref="F18:J18"/>
    <mergeCell ref="G19:K19"/>
    <mergeCell ref="H20:K20"/>
    <mergeCell ref="I21:K21"/>
    <mergeCell ref="I32:K32"/>
    <mergeCell ref="H31:K31"/>
    <mergeCell ref="G30:K30"/>
    <mergeCell ref="B11:J11"/>
    <mergeCell ref="B27:J27"/>
    <mergeCell ref="D28:J28"/>
    <mergeCell ref="F29:J29"/>
    <mergeCell ref="B12:J12"/>
    <mergeCell ref="D13:J13"/>
    <mergeCell ref="F14:J14"/>
    <mergeCell ref="G15:K15"/>
    <mergeCell ref="H16:K16"/>
    <mergeCell ref="I17:K17"/>
    <mergeCell ref="F23:J23"/>
    <mergeCell ref="G24:K24"/>
    <mergeCell ref="H25:K25"/>
    <mergeCell ref="C4:G4"/>
    <mergeCell ref="B6:K6"/>
    <mergeCell ref="B7:K7"/>
    <mergeCell ref="B9:B10"/>
    <mergeCell ref="C9:D9"/>
    <mergeCell ref="E9:H9"/>
    <mergeCell ref="I9:I10"/>
    <mergeCell ref="J9:J10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3E0F-D4CF-4408-A4E4-3F8E304BE39F}">
  <sheetPr>
    <tabColor rgb="FF92D050"/>
  </sheetPr>
  <dimension ref="A1:G18"/>
  <sheetViews>
    <sheetView view="pageBreakPreview" zoomScaleNormal="100" zoomScaleSheetLayoutView="100" workbookViewId="0">
      <selection activeCell="C15" sqref="C15"/>
    </sheetView>
  </sheetViews>
  <sheetFormatPr defaultRowHeight="15" x14ac:dyDescent="0.25"/>
  <cols>
    <col min="1" max="1" width="17.5703125" customWidth="1"/>
    <col min="2" max="2" width="44" customWidth="1"/>
    <col min="3" max="3" width="12.140625" style="60" customWidth="1"/>
    <col min="4" max="4" width="12.140625" customWidth="1"/>
    <col min="5" max="5" width="18.5703125" customWidth="1"/>
    <col min="6" max="6" width="13.7109375" customWidth="1"/>
    <col min="7" max="7" width="21.7109375" customWidth="1"/>
  </cols>
  <sheetData>
    <row r="1" spans="1:7" x14ac:dyDescent="0.25">
      <c r="A1" s="61"/>
      <c r="B1" s="61"/>
      <c r="C1" s="62"/>
      <c r="D1" s="61"/>
      <c r="E1" s="61"/>
      <c r="F1" s="61"/>
      <c r="G1" s="63" t="s">
        <v>137</v>
      </c>
    </row>
    <row r="2" spans="1:7" x14ac:dyDescent="0.25">
      <c r="A2" s="61"/>
      <c r="B2" s="61"/>
      <c r="C2" s="62"/>
      <c r="D2" s="61"/>
      <c r="F2" s="75"/>
      <c r="G2" s="76" t="s">
        <v>138</v>
      </c>
    </row>
    <row r="3" spans="1:7" x14ac:dyDescent="0.25">
      <c r="A3" s="61"/>
      <c r="B3" s="61"/>
      <c r="C3" s="62"/>
      <c r="D3" s="61"/>
      <c r="F3" s="75"/>
      <c r="G3" s="76" t="s">
        <v>37</v>
      </c>
    </row>
    <row r="4" spans="1:7" ht="17.25" x14ac:dyDescent="0.25">
      <c r="A4" s="64"/>
      <c r="B4" s="65"/>
      <c r="C4" s="66"/>
      <c r="D4" s="65"/>
      <c r="E4" s="67"/>
      <c r="F4" s="67"/>
      <c r="G4" s="67"/>
    </row>
    <row r="5" spans="1:7" ht="41.25" customHeight="1" x14ac:dyDescent="0.25">
      <c r="A5" s="105" t="s">
        <v>161</v>
      </c>
      <c r="B5" s="105"/>
      <c r="C5" s="105"/>
      <c r="D5" s="105"/>
      <c r="E5" s="105"/>
      <c r="F5" s="105"/>
      <c r="G5" s="105"/>
    </row>
    <row r="6" spans="1:7" ht="17.25" x14ac:dyDescent="0.25">
      <c r="A6" s="106"/>
      <c r="B6" s="106"/>
      <c r="C6" s="106"/>
      <c r="D6" s="106"/>
      <c r="E6" s="106"/>
      <c r="F6" s="106"/>
      <c r="G6" s="106"/>
    </row>
    <row r="7" spans="1:7" ht="58.15" customHeight="1" x14ac:dyDescent="0.25">
      <c r="A7" s="107" t="s">
        <v>139</v>
      </c>
      <c r="B7" s="107" t="s">
        <v>140</v>
      </c>
      <c r="C7" s="107" t="s">
        <v>141</v>
      </c>
      <c r="D7" s="107" t="s">
        <v>142</v>
      </c>
      <c r="E7" s="109" t="s">
        <v>162</v>
      </c>
      <c r="F7" s="111" t="s">
        <v>143</v>
      </c>
      <c r="G7" s="112"/>
    </row>
    <row r="8" spans="1:7" ht="32.25" customHeight="1" x14ac:dyDescent="0.25">
      <c r="A8" s="108"/>
      <c r="B8" s="108"/>
      <c r="C8" s="108"/>
      <c r="D8" s="108"/>
      <c r="E8" s="110"/>
      <c r="F8" s="68" t="s">
        <v>144</v>
      </c>
      <c r="G8" s="68" t="s">
        <v>163</v>
      </c>
    </row>
    <row r="9" spans="1:7" ht="24" customHeight="1" x14ac:dyDescent="0.25">
      <c r="A9" s="96" t="s">
        <v>96</v>
      </c>
      <c r="B9" s="97"/>
      <c r="C9" s="97"/>
      <c r="D9" s="97"/>
      <c r="E9" s="97"/>
      <c r="F9" s="98"/>
      <c r="G9" s="78">
        <f>+G10</f>
        <v>-12494.8</v>
      </c>
    </row>
    <row r="10" spans="1:7" ht="24" customHeight="1" x14ac:dyDescent="0.25">
      <c r="A10" s="69" t="s">
        <v>145</v>
      </c>
      <c r="B10" s="70" t="s">
        <v>146</v>
      </c>
      <c r="C10" s="70" t="s">
        <v>147</v>
      </c>
      <c r="D10" s="99" t="s">
        <v>98</v>
      </c>
      <c r="E10" s="100"/>
      <c r="F10" s="101"/>
      <c r="G10" s="79">
        <f>G11</f>
        <v>-12494.8</v>
      </c>
    </row>
    <row r="11" spans="1:7" ht="24" customHeight="1" x14ac:dyDescent="0.25">
      <c r="A11" s="81" t="s">
        <v>148</v>
      </c>
      <c r="B11" s="102" t="s">
        <v>115</v>
      </c>
      <c r="C11" s="103"/>
      <c r="D11" s="103"/>
      <c r="E11" s="103"/>
      <c r="F11" s="104"/>
      <c r="G11" s="71">
        <f>SUM(G12:G18)</f>
        <v>-12494.8</v>
      </c>
    </row>
    <row r="12" spans="1:7" s="65" customFormat="1" ht="24" customHeight="1" x14ac:dyDescent="0.25">
      <c r="A12" s="72" t="s">
        <v>149</v>
      </c>
      <c r="B12" s="73" t="s">
        <v>150</v>
      </c>
      <c r="C12" s="74" t="s">
        <v>151</v>
      </c>
      <c r="D12" s="74" t="s">
        <v>152</v>
      </c>
      <c r="E12" s="82">
        <v>600000</v>
      </c>
      <c r="F12" s="77">
        <v>-4</v>
      </c>
      <c r="G12" s="80">
        <f t="shared" ref="G12:G16" si="0">E12*F12/1000</f>
        <v>-2400</v>
      </c>
    </row>
    <row r="13" spans="1:7" s="65" customFormat="1" ht="24" customHeight="1" x14ac:dyDescent="0.25">
      <c r="A13" s="72" t="s">
        <v>153</v>
      </c>
      <c r="B13" s="73" t="s">
        <v>154</v>
      </c>
      <c r="C13" s="74" t="s">
        <v>151</v>
      </c>
      <c r="D13" s="74" t="s">
        <v>152</v>
      </c>
      <c r="E13" s="82">
        <v>41480</v>
      </c>
      <c r="F13" s="77">
        <v>-10</v>
      </c>
      <c r="G13" s="80">
        <f t="shared" si="0"/>
        <v>-414.8</v>
      </c>
    </row>
    <row r="14" spans="1:7" s="65" customFormat="1" ht="24" customHeight="1" x14ac:dyDescent="0.25">
      <c r="A14" s="72" t="s">
        <v>155</v>
      </c>
      <c r="B14" s="73" t="s">
        <v>154</v>
      </c>
      <c r="C14" s="74" t="s">
        <v>151</v>
      </c>
      <c r="D14" s="74" t="s">
        <v>152</v>
      </c>
      <c r="E14" s="82">
        <v>165000</v>
      </c>
      <c r="F14" s="77">
        <v>-10</v>
      </c>
      <c r="G14" s="80">
        <f t="shared" si="0"/>
        <v>-1650</v>
      </c>
    </row>
    <row r="15" spans="1:7" s="65" customFormat="1" ht="24" customHeight="1" x14ac:dyDescent="0.25">
      <c r="A15" s="72" t="s">
        <v>156</v>
      </c>
      <c r="B15" s="73" t="s">
        <v>154</v>
      </c>
      <c r="C15" s="74" t="s">
        <v>151</v>
      </c>
      <c r="D15" s="74" t="s">
        <v>152</v>
      </c>
      <c r="E15" s="82">
        <v>295000</v>
      </c>
      <c r="F15" s="77">
        <v>-10</v>
      </c>
      <c r="G15" s="80">
        <f t="shared" si="0"/>
        <v>-2950</v>
      </c>
    </row>
    <row r="16" spans="1:7" s="65" customFormat="1" ht="24" customHeight="1" x14ac:dyDescent="0.25">
      <c r="A16" s="72" t="s">
        <v>157</v>
      </c>
      <c r="B16" s="73" t="s">
        <v>154</v>
      </c>
      <c r="C16" s="74" t="s">
        <v>151</v>
      </c>
      <c r="D16" s="74" t="s">
        <v>152</v>
      </c>
      <c r="E16" s="82">
        <v>418000</v>
      </c>
      <c r="F16" s="77">
        <v>-5</v>
      </c>
      <c r="G16" s="80">
        <f t="shared" si="0"/>
        <v>-2090</v>
      </c>
    </row>
    <row r="17" spans="1:7" s="65" customFormat="1" ht="24" customHeight="1" x14ac:dyDescent="0.25">
      <c r="A17" s="72" t="s">
        <v>158</v>
      </c>
      <c r="B17" s="73" t="s">
        <v>154</v>
      </c>
      <c r="C17" s="74" t="s">
        <v>151</v>
      </c>
      <c r="D17" s="74" t="s">
        <v>152</v>
      </c>
      <c r="E17" s="82">
        <v>705000</v>
      </c>
      <c r="F17" s="77">
        <v>-3</v>
      </c>
      <c r="G17" s="80">
        <f>E17*F17/1000</f>
        <v>-2115</v>
      </c>
    </row>
    <row r="18" spans="1:7" ht="24" customHeight="1" x14ac:dyDescent="0.25">
      <c r="A18" s="72" t="s">
        <v>159</v>
      </c>
      <c r="B18" s="73" t="s">
        <v>160</v>
      </c>
      <c r="C18" s="74" t="s">
        <v>151</v>
      </c>
      <c r="D18" s="74" t="s">
        <v>152</v>
      </c>
      <c r="E18" s="82">
        <v>175000</v>
      </c>
      <c r="F18" s="77">
        <v>-5</v>
      </c>
      <c r="G18" s="80">
        <f t="shared" ref="G18" si="1">E18*F18/1000</f>
        <v>-875</v>
      </c>
    </row>
  </sheetData>
  <mergeCells count="11">
    <mergeCell ref="A9:F9"/>
    <mergeCell ref="D10:F10"/>
    <mergeCell ref="B11:F11"/>
    <mergeCell ref="A5:G5"/>
    <mergeCell ref="A6:G6"/>
    <mergeCell ref="A7:A8"/>
    <mergeCell ref="B7:B8"/>
    <mergeCell ref="C7:C8"/>
    <mergeCell ref="D7:D8"/>
    <mergeCell ref="E7:E8"/>
    <mergeCell ref="F7:G7"/>
  </mergeCells>
  <printOptions horizontalCentered="1"/>
  <pageMargins left="0.2" right="0.2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ՕՀ-1 Ա 2 և Հ-5 Ա-1</vt:lpstr>
      <vt:lpstr>ՕՀ-1 Ա 3</vt:lpstr>
      <vt:lpstr>Հ-3 և Հ-4</vt:lpstr>
      <vt:lpstr>Հ-5 Ա 2</vt:lpstr>
      <vt:lpstr>Հ-9</vt:lpstr>
      <vt:lpstr>Հ-9.1</vt:lpstr>
      <vt:lpstr>Հ-10</vt:lpstr>
      <vt:lpstr>Sheet1</vt:lpstr>
      <vt:lpstr>'Հ-10'!Print_Area</vt:lpstr>
      <vt:lpstr>'Հ-3 և Հ-4'!Print_Area</vt:lpstr>
      <vt:lpstr>'Հ-5 Ա 2'!Print_Area</vt:lpstr>
      <vt:lpstr>'Հ-9'!Print_Area</vt:lpstr>
      <vt:lpstr>'Հ-9.1'!Print_Area</vt:lpstr>
      <vt:lpstr>'ՕՀ-1 Ա 2 և Հ-5 Ա-1'!Print_Area</vt:lpstr>
      <vt:lpstr>'ՕՀ-1 Ա 3'!Print_Area</vt:lpstr>
      <vt:lpstr>'Հ-3 և Հ-4'!Print_Titles</vt:lpstr>
      <vt:lpstr>'Հ-5 Ա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2025-11-03T03:53:46Z</cp:lastPrinted>
  <dcterms:created xsi:type="dcterms:W3CDTF">2019-11-26T09:27:58Z</dcterms:created>
  <dcterms:modified xsi:type="dcterms:W3CDTF">2025-11-04T13:51:32Z</dcterms:modified>
</cp:coreProperties>
</file>