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sannaA\Desktop\Gorcer\2025\11November\37215տկեն երկար նախագիծ\նիստ գնացող լրամշակված\Նախագիծ-Ճանապարհներ․26․11\"/>
    </mc:Choice>
  </mc:AlternateContent>
  <bookViews>
    <workbookView xWindow="-120" yWindow="-120" windowWidth="29040" windowHeight="15720" activeTab="11"/>
  </bookViews>
  <sheets>
    <sheet name="1" sheetId="27" r:id="rId1"/>
    <sheet name="2." sheetId="28" r:id="rId2"/>
    <sheet name="3." sheetId="26" r:id="rId3"/>
    <sheet name="4" sheetId="16" r:id="rId4"/>
    <sheet name="5." sheetId="2" r:id="rId5"/>
    <sheet name="6" sheetId="9" r:id="rId6"/>
    <sheet name="7v" sheetId="30" r:id="rId7"/>
    <sheet name="8d" sheetId="29" r:id="rId8"/>
    <sheet name="9" sheetId="10" r:id="rId9"/>
    <sheet name="10" sheetId="31" r:id="rId10"/>
    <sheet name="11" sheetId="7" r:id="rId11"/>
    <sheet name="12" sheetId="8" r:id="rId12"/>
    <sheet name="13" sheetId="25" r:id="rId13"/>
  </sheets>
  <definedNames>
    <definedName name="_xlnm.Print_Area" localSheetId="0">'1'!$A$1:$C$17</definedName>
    <definedName name="_xlnm.Print_Area" localSheetId="10">'11'!$A$1:$K$152</definedName>
    <definedName name="_xlnm.Print_Area" localSheetId="11">'12'!$A$1:$K$158</definedName>
    <definedName name="_xlnm.Print_Area" localSheetId="3">'4'!$A$1:$H$41</definedName>
    <definedName name="_xlnm.Print_Area" localSheetId="4">'5.'!$B$1:$H$310</definedName>
    <definedName name="_xlnm.Print_Area" localSheetId="5">'6'!$A$1:$I$96</definedName>
    <definedName name="_xlnm.Print_Area" localSheetId="6">'7v'!$A$1:$G$157</definedName>
    <definedName name="_xlnm.Print_Area" localSheetId="8">'9'!$A$1:$E$97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0" i="30" l="1"/>
  <c r="G42" i="25" l="1"/>
  <c r="K150" i="8" l="1"/>
  <c r="K149" i="8" s="1"/>
  <c r="K144" i="7"/>
  <c r="K143" i="7" s="1"/>
  <c r="K142" i="7" s="1"/>
  <c r="K89" i="8" l="1"/>
  <c r="G16" i="9"/>
  <c r="E19" i="9"/>
  <c r="E21" i="10" s="1"/>
  <c r="E24" i="9" l="1"/>
  <c r="E26" i="10" s="1"/>
  <c r="I131" i="25" l="1"/>
  <c r="I130" i="25"/>
  <c r="I129" i="25"/>
  <c r="I128" i="25"/>
  <c r="I127" i="25"/>
  <c r="I126" i="25"/>
  <c r="I115" i="25" s="1"/>
  <c r="I107" i="25" s="1"/>
  <c r="I125" i="25"/>
  <c r="I124" i="25"/>
  <c r="I123" i="25"/>
  <c r="I122" i="25"/>
  <c r="I121" i="25"/>
  <c r="I120" i="25"/>
  <c r="I119" i="25"/>
  <c r="I118" i="25"/>
  <c r="I117" i="25"/>
  <c r="I116" i="25"/>
  <c r="I114" i="25"/>
  <c r="I110" i="25"/>
  <c r="I108" i="25"/>
  <c r="I106" i="25"/>
  <c r="I105" i="25"/>
  <c r="I104" i="25"/>
  <c r="I103" i="25"/>
  <c r="I102" i="25"/>
  <c r="I101" i="25"/>
  <c r="I100" i="25"/>
  <c r="I99" i="25"/>
  <c r="I98" i="25"/>
  <c r="I97" i="25"/>
  <c r="I96" i="25"/>
  <c r="I95" i="25"/>
  <c r="I94" i="25"/>
  <c r="I93" i="25"/>
  <c r="I92" i="25"/>
  <c r="I91" i="25"/>
  <c r="I90" i="25"/>
  <c r="I89" i="25"/>
  <c r="I88" i="25"/>
  <c r="I87" i="25"/>
  <c r="I86" i="25"/>
  <c r="I85" i="25"/>
  <c r="I84" i="25"/>
  <c r="I83" i="25"/>
  <c r="I82" i="25"/>
  <c r="I81" i="25"/>
  <c r="I80" i="25"/>
  <c r="I79" i="25"/>
  <c r="I78" i="25"/>
  <c r="I77" i="25"/>
  <c r="I76" i="25"/>
  <c r="I75" i="25"/>
  <c r="I74" i="25"/>
  <c r="I73" i="25"/>
  <c r="I69" i="25"/>
  <c r="I68" i="25"/>
  <c r="I67" i="25"/>
  <c r="I66" i="25"/>
  <c r="I65" i="25"/>
  <c r="I64" i="25"/>
  <c r="I63" i="25"/>
  <c r="I62" i="25"/>
  <c r="I61" i="25"/>
  <c r="I60" i="25"/>
  <c r="I59" i="25"/>
  <c r="I58" i="25"/>
  <c r="I57" i="25"/>
  <c r="I55" i="25"/>
  <c r="I54" i="25"/>
  <c r="I53" i="25"/>
  <c r="I52" i="25"/>
  <c r="I51" i="25"/>
  <c r="I50" i="25"/>
  <c r="I49" i="25"/>
  <c r="I48" i="25"/>
  <c r="I46" i="25"/>
  <c r="I45" i="25"/>
  <c r="I44" i="25"/>
  <c r="I41" i="25" s="1"/>
  <c r="I43" i="25"/>
  <c r="I37" i="25"/>
  <c r="I31" i="25"/>
  <c r="I28" i="25"/>
  <c r="I23" i="25"/>
  <c r="I12" i="25" s="1"/>
  <c r="I22" i="25"/>
  <c r="I19" i="25"/>
  <c r="I14" i="25"/>
  <c r="I11" i="25" l="1"/>
  <c r="I10" i="25" s="1"/>
  <c r="I9" i="25" s="1"/>
  <c r="K60" i="7" l="1"/>
  <c r="K54" i="7"/>
  <c r="H16" i="9"/>
  <c r="E38" i="9"/>
  <c r="K67" i="8"/>
  <c r="K115" i="7" l="1"/>
  <c r="K93" i="7"/>
  <c r="K95" i="8" l="1"/>
  <c r="K59" i="8" l="1"/>
  <c r="K85" i="7"/>
  <c r="K121" i="7"/>
  <c r="E84" i="10"/>
  <c r="H75" i="9"/>
  <c r="G27" i="9"/>
  <c r="I75" i="9"/>
  <c r="E79" i="9"/>
  <c r="K108" i="7" l="1"/>
  <c r="K82" i="8" s="1"/>
  <c r="K51" i="7"/>
  <c r="K31" i="8"/>
  <c r="K135" i="7" l="1"/>
  <c r="K109" i="8" s="1"/>
  <c r="K61" i="7" l="1"/>
  <c r="K41" i="8" s="1"/>
  <c r="K12" i="8" l="1"/>
  <c r="K11" i="8" s="1"/>
  <c r="K32" i="7" l="1"/>
  <c r="K31" i="7" s="1"/>
  <c r="K101" i="7"/>
  <c r="K68" i="7" l="1"/>
  <c r="K128" i="7"/>
  <c r="K127" i="7" s="1"/>
  <c r="K75" i="8"/>
  <c r="K27" i="7"/>
  <c r="K102" i="8" l="1"/>
  <c r="K101" i="8" s="1"/>
  <c r="K67" i="7"/>
  <c r="K137" i="8"/>
  <c r="K136" i="8" s="1"/>
  <c r="K132" i="8"/>
  <c r="K13" i="7" l="1"/>
  <c r="K118" i="8" s="1"/>
  <c r="K22" i="8" l="1"/>
  <c r="K42" i="7"/>
  <c r="K17" i="7" l="1"/>
  <c r="K122" i="8" s="1"/>
  <c r="K79" i="7"/>
  <c r="K53" i="8" s="1"/>
  <c r="K74" i="7" l="1"/>
  <c r="K73" i="7" s="1"/>
  <c r="K48" i="8" l="1"/>
  <c r="K47" i="8" s="1"/>
  <c r="F70" i="9"/>
  <c r="H70" i="9"/>
  <c r="I70" i="9"/>
  <c r="E70" i="9" l="1"/>
  <c r="E72" i="10" s="1"/>
  <c r="E74" i="9"/>
  <c r="E76" i="10" s="1"/>
  <c r="H40" i="9"/>
  <c r="I40" i="9"/>
  <c r="G40" i="9"/>
  <c r="G14" i="9" s="1"/>
  <c r="E73" i="9"/>
  <c r="E75" i="10" s="1"/>
  <c r="K21" i="7" l="1"/>
  <c r="K12" i="7" s="1"/>
  <c r="K126" i="8" l="1"/>
  <c r="K117" i="8" s="1"/>
  <c r="K116" i="8" s="1"/>
  <c r="K37" i="7"/>
  <c r="F75" i="9"/>
  <c r="E83" i="9"/>
  <c r="E88" i="10" s="1"/>
  <c r="E82" i="9"/>
  <c r="E87" i="10" s="1"/>
  <c r="E81" i="9"/>
  <c r="E86" i="10" s="1"/>
  <c r="E80" i="9"/>
  <c r="E85" i="10" s="1"/>
  <c r="E78" i="9"/>
  <c r="E83" i="10" s="1"/>
  <c r="E77" i="9"/>
  <c r="E82" i="10" s="1"/>
  <c r="K17" i="8" l="1"/>
  <c r="H27" i="9"/>
  <c r="I27" i="9"/>
  <c r="E39" i="9" l="1"/>
  <c r="E41" i="10" s="1"/>
  <c r="E40" i="10"/>
  <c r="E37" i="9"/>
  <c r="E39" i="10" s="1"/>
  <c r="E36" i="9"/>
  <c r="E38" i="10" s="1"/>
  <c r="E35" i="9"/>
  <c r="E37" i="10" s="1"/>
  <c r="E34" i="9"/>
  <c r="E36" i="10" s="1"/>
  <c r="E33" i="9"/>
  <c r="E35" i="10" s="1"/>
  <c r="E32" i="9"/>
  <c r="E34" i="10" s="1"/>
  <c r="E31" i="9"/>
  <c r="E33" i="10" s="1"/>
  <c r="E30" i="9"/>
  <c r="E32" i="10" s="1"/>
  <c r="E29" i="9"/>
  <c r="E31" i="10" s="1"/>
  <c r="E28" i="9"/>
  <c r="E30" i="10" s="1"/>
  <c r="E84" i="9"/>
  <c r="E89" i="10" s="1"/>
  <c r="E85" i="9"/>
  <c r="E90" i="10" s="1"/>
  <c r="E86" i="9"/>
  <c r="E91" i="10" s="1"/>
  <c r="E87" i="9"/>
  <c r="E92" i="10" s="1"/>
  <c r="E88" i="9"/>
  <c r="E93" i="10" s="1"/>
  <c r="E89" i="9"/>
  <c r="E94" i="10" s="1"/>
  <c r="E90" i="9"/>
  <c r="E95" i="10" s="1"/>
  <c r="E41" i="9"/>
  <c r="E43" i="10" s="1"/>
  <c r="E42" i="9"/>
  <c r="E44" i="10" s="1"/>
  <c r="E43" i="9"/>
  <c r="E45" i="10" s="1"/>
  <c r="E44" i="9"/>
  <c r="E46" i="10" s="1"/>
  <c r="E45" i="9"/>
  <c r="E47" i="10" s="1"/>
  <c r="E46" i="9"/>
  <c r="E48" i="10" s="1"/>
  <c r="E47" i="9"/>
  <c r="E49" i="10" s="1"/>
  <c r="E48" i="9"/>
  <c r="E50" i="10" s="1"/>
  <c r="E49" i="9"/>
  <c r="E51" i="10" s="1"/>
  <c r="E50" i="9"/>
  <c r="E52" i="10" s="1"/>
  <c r="E51" i="9"/>
  <c r="E53" i="10" s="1"/>
  <c r="E52" i="9"/>
  <c r="E54" i="10" s="1"/>
  <c r="E53" i="9"/>
  <c r="E55" i="10" s="1"/>
  <c r="E54" i="9"/>
  <c r="E56" i="10" s="1"/>
  <c r="E55" i="9"/>
  <c r="E57" i="10" s="1"/>
  <c r="E56" i="9"/>
  <c r="E58" i="10" s="1"/>
  <c r="I16" i="9"/>
  <c r="F16" i="9"/>
  <c r="E17" i="9"/>
  <c r="E19" i="10" s="1"/>
  <c r="E18" i="9"/>
  <c r="E20" i="10" s="1"/>
  <c r="E20" i="9"/>
  <c r="E22" i="10" s="1"/>
  <c r="E21" i="9"/>
  <c r="E23" i="10" s="1"/>
  <c r="E22" i="9"/>
  <c r="E24" i="10" s="1"/>
  <c r="E23" i="9"/>
  <c r="E25" i="10" s="1"/>
  <c r="E25" i="9"/>
  <c r="E27" i="10" s="1"/>
  <c r="E26" i="9"/>
  <c r="E28" i="10" s="1"/>
  <c r="F40" i="9"/>
  <c r="F27" i="9"/>
  <c r="E27" i="9" s="1"/>
  <c r="E57" i="9"/>
  <c r="E59" i="10" s="1"/>
  <c r="E58" i="9"/>
  <c r="E60" i="10" s="1"/>
  <c r="E59" i="9"/>
  <c r="E61" i="10" s="1"/>
  <c r="E60" i="9"/>
  <c r="E62" i="10" s="1"/>
  <c r="E61" i="9"/>
  <c r="E63" i="10" s="1"/>
  <c r="E62" i="9"/>
  <c r="E64" i="10" s="1"/>
  <c r="E63" i="9"/>
  <c r="E65" i="10" s="1"/>
  <c r="E64" i="9"/>
  <c r="E66" i="10" s="1"/>
  <c r="E65" i="9"/>
  <c r="E67" i="10" s="1"/>
  <c r="E66" i="9"/>
  <c r="E68" i="10" s="1"/>
  <c r="E67" i="9"/>
  <c r="E69" i="10" s="1"/>
  <c r="E68" i="9"/>
  <c r="E70" i="10" s="1"/>
  <c r="E69" i="9"/>
  <c r="E71" i="10" s="1"/>
  <c r="E71" i="9"/>
  <c r="E73" i="10" s="1"/>
  <c r="E72" i="9"/>
  <c r="E74" i="10" s="1"/>
  <c r="E18" i="10" l="1"/>
  <c r="E29" i="10"/>
  <c r="H14" i="9"/>
  <c r="H12" i="9" s="1"/>
  <c r="E80" i="10"/>
  <c r="E42" i="10"/>
  <c r="F14" i="9"/>
  <c r="F12" i="9" s="1"/>
  <c r="E16" i="9"/>
  <c r="I14" i="9" l="1"/>
  <c r="I12" i="9" s="1"/>
  <c r="E16" i="10" l="1"/>
  <c r="E14" i="10" s="1"/>
  <c r="E40" i="9" l="1"/>
  <c r="H10" i="9"/>
  <c r="K35" i="8" l="1"/>
  <c r="I10" i="9" l="1"/>
  <c r="E14" i="9" l="1"/>
  <c r="K27" i="8" l="1"/>
  <c r="K16" i="8" s="1"/>
  <c r="K10" i="8" s="1"/>
  <c r="F10" i="9"/>
  <c r="K47" i="7" l="1"/>
  <c r="K144" i="8" l="1"/>
  <c r="K143" i="8" s="1"/>
  <c r="K142" i="8" s="1"/>
  <c r="K9" i="8" s="1"/>
  <c r="G91" i="9"/>
  <c r="E79" i="10"/>
  <c r="E77" i="10" s="1"/>
  <c r="E12" i="10" s="1"/>
  <c r="G75" i="9" l="1"/>
  <c r="E10" i="10"/>
  <c r="E75" i="9" l="1"/>
  <c r="G12" i="9"/>
  <c r="E12" i="9" s="1"/>
  <c r="K55" i="7"/>
  <c r="K36" i="7" s="1"/>
  <c r="K11" i="7" s="1"/>
  <c r="K10" i="7" s="1"/>
  <c r="E91" i="9"/>
  <c r="G10" i="9" l="1"/>
  <c r="E10" i="9" s="1"/>
</calcChain>
</file>

<file path=xl/sharedStrings.xml><?xml version="1.0" encoding="utf-8"?>
<sst xmlns="http://schemas.openxmlformats.org/spreadsheetml/2006/main" count="1932" uniqueCount="650">
  <si>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</si>
  <si>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</si>
  <si>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</si>
  <si>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05</t>
  </si>
  <si>
    <t>ՏՐԱՆՍՊՈՐՏ</t>
  </si>
  <si>
    <t>այդ թվում` ըստ կատարողների</t>
  </si>
  <si>
    <t>ՀՀ տարածքային կառավարման և ենթակառուցվածքների նախարարություն</t>
  </si>
  <si>
    <t>Կոդը</t>
  </si>
  <si>
    <t>Անվանումը</t>
  </si>
  <si>
    <t>Գնման ձևը</t>
  </si>
  <si>
    <t xml:space="preserve"> Տարի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</si>
  <si>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</si>
  <si>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</si>
  <si>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>01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</si>
  <si>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</si>
  <si>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</si>
  <si>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</si>
  <si>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</si>
  <si>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</si>
  <si>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</si>
  <si>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</si>
  <si>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</si>
  <si>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 ԸՆԴԱՄԵՆԸ </t>
  </si>
  <si>
    <t>Ծրագիր</t>
  </si>
  <si>
    <t>Միջոցառում</t>
  </si>
  <si>
    <t xml:space="preserve"> Ճանապարհային տրանսպորտ</t>
  </si>
  <si>
    <t xml:space="preserve"> Ճանապարհային ցանցի բարելավում </t>
  </si>
  <si>
    <t>հազար դրամներով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</si>
  <si>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</si>
  <si>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</si>
  <si>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</si>
  <si>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Ցուցանիշների փոփոխությունը
(ավելացումները նշված են դրական նշանով, իսկ նվազեցումները` փակագծերում)</t>
  </si>
  <si>
    <t xml:space="preserve"> ԸՆԴԱՄԵՆԸ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</si>
  <si>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ԵՎ ԼՐԱՑՈՒՄՆԵՐԸ 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</si>
  <si>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</si>
  <si>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</si>
  <si>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</si>
  <si>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</si>
  <si>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</si>
  <si>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</si>
  <si>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</si>
  <si>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</si>
  <si>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</si>
  <si>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</si>
  <si>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 xml:space="preserve"> 1049 </t>
  </si>
  <si>
    <t>Միավորի գինը</t>
  </si>
  <si>
    <t xml:space="preserve"> 1049 - 21001 </t>
  </si>
  <si>
    <t>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</si>
  <si>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</si>
  <si>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</si>
  <si>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անվանումը`  Մասնագիտացված միավոր </t>
  </si>
  <si>
    <t>Պետական նշանակության ավտոճանապարհներ, կիլոմետր</t>
  </si>
  <si>
    <t>Հանրապետական նշանակության ավտոճանապարհներ, կիլոմետր</t>
  </si>
  <si>
    <t>Մարզային նշանակության ավտոճանապարհներ, կիլոմետր</t>
  </si>
  <si>
    <t xml:space="preserve"> 1049 - 21002 </t>
  </si>
  <si>
    <t>Տրանսպորտային օբյեկտների հիմնանորոգում</t>
  </si>
  <si>
    <t xml:space="preserve"> Ավտոմոբիլային ճանապարհների վրա գտնվող կամուրջների հիմնանորոգում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</si>
  <si>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</si>
  <si>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</si>
  <si>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</si>
  <si>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</si>
  <si>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</si>
  <si>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</si>
  <si>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</si>
  <si>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</si>
  <si>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</si>
  <si>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</si>
  <si>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</si>
  <si>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</si>
  <si>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21001</t>
  </si>
  <si>
    <t>1</t>
  </si>
  <si>
    <t>Միջպետական նշանակության ավտոճանապարհներ, այդ թվում</t>
  </si>
  <si>
    <t>2</t>
  </si>
  <si>
    <t>Հանրապետական նշանակության ավտոճանապարհներ, այդ թվում</t>
  </si>
  <si>
    <t>Մարզային նշանակության ավտոճանապարհներ, այդ թվում</t>
  </si>
  <si>
    <t>21002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</si>
  <si>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</si>
  <si>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այդ թվում՝ ըստ ուղղությունների</t>
  </si>
  <si>
    <t>Չափման միավորը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</si>
  <si>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</si>
  <si>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</si>
  <si>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</si>
  <si>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Բաժին N 04</t>
  </si>
  <si>
    <t>Խումբ N 05</t>
  </si>
  <si>
    <t>Դաս N 01</t>
  </si>
  <si>
    <t>ՀՀ կառավարություն</t>
  </si>
  <si>
    <t xml:space="preserve"> 21001</t>
  </si>
  <si>
    <t xml:space="preserve"> Պետական նշանակության ավտոճանապարհների հիմնանորոգում</t>
  </si>
  <si>
    <t xml:space="preserve">ՀՀ կառավարություն 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</si>
  <si>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</si>
  <si>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</si>
  <si>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</si>
  <si>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</si>
  <si>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</si>
  <si>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</si>
  <si>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այդ թվում`բյուջետային ծախսերի տնտեսագիտական դասակարգման հոդվածներ</t>
  </si>
  <si>
    <t xml:space="preserve"> 21002</t>
  </si>
  <si>
    <t xml:space="preserve"> Տրանսպորտային օբյեկտների հիմնանորոգում</t>
  </si>
  <si>
    <t xml:space="preserve"> այդ թվում` ըստ կատարողների</t>
  </si>
  <si>
    <t xml:space="preserve"> ՀՀ կառավարություն</t>
  </si>
  <si>
    <t xml:space="preserve">ՀՀ կառավարության  2025 թվականի </t>
  </si>
  <si>
    <t>ՀԱՅԱՍՏԱՆԻ ՀԱՆՐԱՊԵՏՈՒԹՅԱՆ ԿԱՌԱՎԱՐՈՒԹՅԱՆ 2024 ԹՎԱԿԱՆԻ ԴԵԿՏԵՄԲԵՐԻ 27-Ի № 2060-Ն ՈՐՈՇՄԱՆ № 9.1 ՀԱՎԵԼՎԱԾԻ ԱՂՅՈՒՍԱԿՆԵՐՈՒՄ ԿԱՏԱՐՎՈՂ ՓՈՓՈԽՈՒԹՅՈՒՆՆԵՐԸ ԵՎ ԼՐԱՑՈՒՄՆԵՐԸ</t>
  </si>
  <si>
    <t xml:space="preserve">Չբաշխված </t>
  </si>
  <si>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</si>
  <si>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>«ՀԱՅԱՍՏԱՆԻ ՀԱՆՐԱՊԵՏՈՒԹՅԱՆ 2025 ԹՎԱԿԱՆԻ ՊԵՏԱԿԱՆ ԲՅՈՒՋԵԻ ՄԱՍԻՆ» ՕՐԵՆՔԻ N 1 ՀԱՎԵԼՎԱԾԻ N 3 ԱՂՅՈՒՍԱԿՈՒՄ ԿԱՏԱՐՎՈՂ ՓՈՓՈԽՈՒԹՅՈՒՆՆԵՐԸ ԵՎ  ԼՐԱՑՈՒՄՆԵՐԸ</t>
  </si>
  <si>
    <t xml:space="preserve"> Նախագծահե- տազոտական, գեոդեզիա- քարտեզագրական աշխատանքներ</t>
  </si>
  <si>
    <t>Ցուցանիշների փոփոխությունը
 (ավելացումները նշված են դրական նշանով</t>
  </si>
  <si>
    <t>ՀՀ կառավարության 2025 թվականի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</si>
  <si>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</si>
  <si>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</si>
  <si>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>Տ-3-14/Մ-5/-Մրգաշատ-Ալաշկերտ-գ․Արմավիր (Տ-3-16) տեղական նշնակության ավտոճանապարհի կմ6+200 - կմ7+400 հատվածի հիմնանորոգում</t>
  </si>
  <si>
    <t>Տ-3-29, /Մ-5/(Զվարթնոց թաղամաս)-/Հ-13/ 4,4կմ ընդհանուր երկարության կմ0+000-կմ4+400 հատվածի հիմնանորոգում</t>
  </si>
  <si>
    <t>Հավելված N 3</t>
  </si>
  <si>
    <t>Հ-22, /Մ-6/ - Դսեղ – /Հ-70/ հանրապետական նշանակության ավտոճանապարհի կմ 8+000-կմ 13+900 հատվածի հիմնանորոգում</t>
  </si>
  <si>
    <t xml:space="preserve"> ԱՅԼ ՀԻՄՆԱԿԱՆ ՄԻՋՈՑՆԵՐ</t>
  </si>
  <si>
    <t xml:space="preserve"> - Նախագծահետազոտական ծախսեր</t>
  </si>
  <si>
    <t>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</si>
  <si>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</si>
  <si>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</si>
  <si>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</si>
  <si>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</si>
  <si>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</si>
  <si>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</si>
  <si>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1049</t>
  </si>
  <si>
    <t>Ճանապարհային ցանցի բարելավում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</si>
  <si>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</si>
  <si>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</si>
  <si>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1049 - 21001</t>
  </si>
  <si>
    <t>Միջպետական, հանրապետական և մարզային նշանակության ավտոճոնապարհների քայքայված ծածկի վերանորոգում, մաշված ծածկի փոխարինում</t>
  </si>
  <si>
    <t>Հանրության կողմից անմիջականորեն օգտագործվող ակտիվների հետ կապված միջոցառումներ</t>
  </si>
  <si>
    <t xml:space="preserve">    ՀԱՅԱՍՏԱՆԻ ՀԱՆՐԱՊԵՏՈՒԹՅԱՆ   ՎԱՐՉԱՊԵՏԻ ԱՇԽԱՏԱԿԱԶՄԻ    ՂԵԿԱՎԱՐ՝</t>
  </si>
  <si>
    <t xml:space="preserve"> - Շենքերի և շինությունների շինարարություն</t>
  </si>
  <si>
    <t xml:space="preserve"> 01</t>
  </si>
  <si>
    <t xml:space="preserve"> Ծառայությունների մատուցում </t>
  </si>
  <si>
    <t xml:space="preserve"> հազար դրամներով </t>
  </si>
  <si>
    <t>Հավելված N 2</t>
  </si>
  <si>
    <t>ՀԱՅԱՍՏԱՆԻ ՀԱՆՐԱՊԵՏՈՒԹՅԱՆ ԿԱՌԱՎԱՐՈՒԹՅԱՆ 2024 ԹՎԱԿԱՆԻ ԴԵԿՏԵՄԲԵՐԻ 27-Ի N 2060-Ն ՈՐՈՇՄԱՆ N 10 ՀԱՎԵԼՎԱԾՈՒՄ ԿԱՏԱՐՎՈՂ ՓՈՓՈԽՈՒԹՅՈՒՆՆԵՐԸ ԵՎ ԼՐԱՑՈՒՄՆԵՐԸ</t>
  </si>
  <si>
    <t>Հիմնանորոգվող տրանսպորտային օբյեկտների թիվը, այդ թվում</t>
  </si>
  <si>
    <t>Մ-2, Երևան-Երասխ-Նորավան- Տաթև-Կապան-Մեղրի-ՀՀ սահման (նախկին՝ Մ-2 ,Երևան-Երասխ-Գորիս-Մեղրի-ՀՀ սահման) միջպետական նշանակության ավտոճանապարհի կմ91+600 - կմ98+000 հատվածի հիմնանորոգում</t>
  </si>
  <si>
    <t>Մ-2, Երևան-Երասխ-Նորավան- Տաթև-Կապան-Մեղրի-ՀՀ սահման (նախկին՝ Մ-2 ,Երևան-Երասխ-Գորիս-Մեղրի-ՀՀ սահման) միջպետական նշանակության ավտոճանապարհի կմ181+250 - կմ181+750  հատվածի վերակառուցում</t>
  </si>
  <si>
    <t>Մ-2 միջպետական նշանակության ավտոմոբիլային ճանապարհի կմ 198+000 – կմ 199+000 հարակից հատվածում ծանրաքարշ և մեծ եզրաչափերով տրանսպորտային միջոցների անշարժ կշռման նոր հենակետին մոտեցնող ավտոճանապարհի կառուցում</t>
  </si>
  <si>
    <t>Մ-3, ՀՀ սահման-Մարգարա-Վանաձոր-Տաշիր-ՀՀ սահման միջպետական նշանակության ավտոճանապարհի կմ22+152 -կմ27+000 հատվածի հիմնանորոգում</t>
  </si>
  <si>
    <t>Մ-3,ՀՀ սահման-Մարգարա-Վանաձոր-Տաշիր-ՀՀ սահման միջպետական նշանակության ավտոճանապարհի կմ35+535-կմ39+500 հատվածի հիմնանորոգում</t>
  </si>
  <si>
    <t>Մ-10, Սևան-Մարտունի-Գետափ միջպետական նշանակության ավտոճանապարհի կմ79+060-կմ80+590 հատվածի վերակառուցում</t>
  </si>
  <si>
    <t>Մ-10, Սևան-Մարտունի-Գետափ միջպետական նշանակության ավտոճանապարհի կմ80+590-կմ94+590 հատվածի հիմնանորոգում</t>
  </si>
  <si>
    <t>Հ-1, Վ. Պտղնու տրանսպորտային հանգույց -Աբովյան - Ֆանտան -Ալափարս-Հ-5 (նախկին՝ Հ-1, Վ. Պտղնու տրանսպորտային հանգույց - Ջրաբեր-Հրազդան -Հրազդանի քրեակատարողական հիմնարկ) հանրապետական նշանակության ավտոճանապարհի կմ0+000 - կմ5+023 հատվածի հիմնանորոգում</t>
  </si>
  <si>
    <t>Հ-2, /Հ-1/(Աբովյան) -Արզնի -/Հ-6/Նոր Գեղի հանրապետական նշանակության ավտոճանապարհի կմ1+400 -կմ8+088 հատվածի հիմնանորոգում</t>
  </si>
  <si>
    <t>Հ-4, Երևան -Եղվարդ -Արագյուղ -Հարթավան - /Մ-3/ հանրապետական նշանակության ավտոճանապարհի կմ 15+600-կմ28+000 հատվածի հիմնանորոգում</t>
  </si>
  <si>
    <t>Հ-30, /Մ-4/ - Ճամբարակ- /Հ-7/  հանրապետական նշանակության ավտոճանապարհի 19-րդ և 51-րդ  կմ-երում գտնվող սողանքային տեղամասերում ճանապարհամերձ հողաշերտի բեռնաթափման, ճանապարհի անցանելիության ապահովման միջոցառումների իրականացում</t>
  </si>
  <si>
    <t>Հ-36, /Մ-4/ (Իջևան) - Նավուր - Բերդ - Այգեպար հանրապետական նշանակության ավտոճանապարհի կմ 42+100(40+606)-կմ 51+900 հատվածի հիմնանորոգում</t>
  </si>
  <si>
    <t>Հ-36, /Մ-4/ (Իջևան) - Նավուր - Բերդ - Այգեպար հանրապետական նշանակության ավտոճանապարհի կմ 51+900 -կմ 56+460 հատվածի հիմնանորոգում</t>
  </si>
  <si>
    <t>Հ-37,/Մ-4/ - Այգեհովիտ - Վազաշեն - Պառավաքար - Այգեպար հանրապետական նշանակության ավտոճանապարհի կմ0+000 - կմ22+300 հատվածի հիմնանորոգում</t>
  </si>
  <si>
    <t>Հ-56,/Մ-3/ - Մուղնի - Օհանավան - /Մ-3/ հանրապետական նշանակության ավտոճանապարհի կմ0+000-կմ5+300 հատվածի հիմնանորոգում</t>
  </si>
  <si>
    <t>Հ-58, /Մ-4/ -Ոսկեպար-Նոյեմբերյան- /Մ-6/ հանրապետական նշանակության ավտոճանապարհի Կիրանց գյուղով անցնող հատվածում լուսավորության համակարգի կառուցում</t>
  </si>
  <si>
    <t>Հ-58, /Մ-4/ -Ոսկեպար-Նոյեմբերյան- /Մ-6/  հանրապետական  նշանակության ավտոճանապարհի կմ 43+100-ում գտնվող փլուզված հատվածի վերականգնում</t>
  </si>
  <si>
    <t>Հ-67, /Հ-32/ (Ամասիա) -Բերդաշեն- /Հ-66/ հանրապետական նշանակության ավտոճանապարհի Բերդաշեն բնակավայրով անցնող 1.5 կմ երկարությամբ տարանցիկ հատվածի հիմնանորոգում</t>
  </si>
  <si>
    <t>Տ-1-35, /Հ-81/ (Հացաշեն) - Սորիկ ավտոճանապարհի կմ0+000 - կմ5+100 հատվածի հիմնանորոգում</t>
  </si>
  <si>
    <t>Տ-2-3,Ներքին Չարբախ-Դարակերտ-Հ-13 (Դաշտավան) տեղական նշանակության ավտոճանապարհի կմ 0+000-կմ 2+200 հատվածի հիմնանորագում</t>
  </si>
  <si>
    <t>Տ-2-21,Հ-8 /Մրգավետ/ - Արևշատ (Տ-2-25) մարզային նշանակության ավտոճանապարհի կմ 4+000-կմ 6+400 հատվածի հիմնանորագում</t>
  </si>
  <si>
    <t>Տ-2-35, /Տ-2-32/ (Վերին Արտաշատ) - Այգեպատ (Տ-2-42)  մարզային նշանակության ավտոճանապարհի կմ0+000-կմ4+300 հատվածի հիմնանորագում</t>
  </si>
  <si>
    <t>Տ-2-52, /Հ-10/ (Վեդի) - Գոռավան-Արարատ - /Հ-8/ տեղական նշանակության ավտոճանապարհի կմ0+000-կմ7+500 հատվածի հմնանորոգում</t>
  </si>
  <si>
    <t>Տ-3-6, /Մ-5/ (Մեծամոր)-Ակնալիճ- /Հ-76/ տեղական նշանակության ավտոճանապարհի կմ0+000-կմ2+000 հատվածի հիմնանորոգում</t>
  </si>
  <si>
    <t>Տ-3-8, /Մ-5/ - Մայիսյան /Տ-3-47/ տեղական նշանակության ավտոճանապարհի կմ3+400 - կմ4+900 հատվածի հիմնանորոգում</t>
  </si>
  <si>
    <t>Տ-3-27,/Մ-3/ -Արարատի մարզի սահման տեղական նշանակության ավտոճանապարհի կմ 0+000- կմ 3+200 հատվածի հիմնանորոգում</t>
  </si>
  <si>
    <t>Տ-3-37,/Մ-5/ - Մերձավան-Այգեկ - /Մ-5/ տեղական նշանակության ավտոճանապարհի կմ 0+000- կմ 10+200 հատվածի հիմնանորոգում</t>
  </si>
  <si>
    <t>Տ-3-41, /Մ-3/(Լուսագյուղ)-Ջրառատ ավտոճանապարհի կմ0+500-կմ2+600 հատվածի հիմնանորոգում</t>
  </si>
  <si>
    <t>Տ-3-47,/Հ-17/-Լուկաշին-Նորավան-Արմավիր  տեղական նշանակության ավտոճանապարհի կմ3+140-կմ7+300 հատվածի հիմնանորոգում</t>
  </si>
  <si>
    <t>Տ-3-54, /Տ-3-18/ -Արտաշար- /Տ-3-53/ տեղական նշանակության ավտոճանապարհի կմ0+000-կմ3+300 հատվածի հիմնանորոգում</t>
  </si>
  <si>
    <t>Տ-3-63,/Հ-17/ - Հացիկ - /Հ-17/ տեղական նշանակության ավտոճանապարհի կմ 0+000- կմ 3+500 հատվածի հիմնանորոգում</t>
  </si>
  <si>
    <t>ՀՀ Գեղարքունիքի մարզի Մարտունի համայնքի Մարտունի քաղաքի Երևանյան և Մյասնիկյան փողոցների ասֆալտապատում</t>
  </si>
  <si>
    <t>Տ-5-3,/Մ-7/ (Շիրակամուտ) -Գեղասար - /Տ-5-7/ ավտոմոբիլային ճանապարհի կմ0+000 - կմ 1+400 հատվածի հիմնանորոգում</t>
  </si>
  <si>
    <t>Տ-5-46,/Մ-6/(Ալավերդի)-Սանահին թաղամաս-Ակներ ավտոճանապարհի կմ0+000-կմ9+300 և Տ-5-46 դեպի Սանահին վանական համալիր տանող հատվածների հիմնանորգում</t>
  </si>
  <si>
    <t>Տ-6-18,/Տ-6-44/ - Երևանի սահման տեղական նշանակության ավտոճանապարհի կմ 0+000-կմ 1+100 հատվածի հիմնանորոգում</t>
  </si>
  <si>
    <t>Կոտայքի մարզի Հրազդան համայնքի Հրազդան քաղաքի դեպի Կաքավաձոր թաղամաս տանող ճանապարհի հիմնանորոգում</t>
  </si>
  <si>
    <t>Տ-9-10, /Մ-2/- Զեդեա  տեղական նշանակության ավտոճանապարհի կմ0+000-կմ6+500 հատվածի հիմնանորոգում</t>
  </si>
  <si>
    <t>Տ-9-31,/Հ-42/ (Զառիթափ)-Գոմք-Կապույտ տեղական նշանակության ավտոճանապարհի կմ 0+600-կմ 8+400 հատվածի հիմնանորոգում</t>
  </si>
  <si>
    <t>Հ-36-իջատեղ Նավուր համայնք հատվածի հիմնանորոգում</t>
  </si>
  <si>
    <t>Տ-8-13, /Մ-12/ - Վերիշեն - Խոզնավար ավտոճանապարհի կմ0+000 - կմ18+300 հատվածի հիմնանորոգում</t>
  </si>
  <si>
    <t>Տ-8-47, Շաղատ (Տ-8-51) - Բալաք տեղական նշանակության ավտոճանապարհի կմ0+000-կմ2+300 հատվածի հիմնանորոգում</t>
  </si>
  <si>
    <t>Տ-8-51, /Մ-2/ -Անգեղակոթ- (Շաղատ) - Մուցք տեղական նշանակության ավտոճանապարհի կմ8+000-կմ13+700 հատվածի հիմնանորոգում</t>
  </si>
  <si>
    <t>Տ-8-79, /Մ-9/ - Խնածախ-Վաղատուր- /Տ-8-13/ տեղական նշանակության ավտոճանապարհի կմ 0+000 – կմ 21+000 հատվածի հիմնանորոգում</t>
  </si>
  <si>
    <t>Տ-8-90,/Մ-2/ - Վաղատին- /Մ-2/ տեղական նշանակության ավտոճանապարհի կմ 0+000-կմ 1+500 հատվածի հիմնանորոգում</t>
  </si>
  <si>
    <t>Որոտան-Խոտ ավտոճանապարհի վերակառուցում</t>
  </si>
  <si>
    <t>/Մ-12/ - Խնձորեսկ - Ներքին Խնձորեսկ ավտոճանապարհի կմ0+000 - կմ10+100 հատվածի հիմնանորոգում</t>
  </si>
  <si>
    <t>Ուրցաձորից դեպի Մարտունի տանող ավտոճանապարհի կառուցում</t>
  </si>
  <si>
    <t>ՀՀ Արագածոտնի մարզի Լուսագյուղ գյուղից դեպի Հանքավան տանող ավտոճանապարհի կառուցում</t>
  </si>
  <si>
    <t>Մ-2, Երևան-Երասխ-Նորավան- Տաթև-Կապան-Մեղրի-ՀՀ սահման միջպետական նշանակության ավտոճանապարհի Ոսկետափի տրանսպորտային հանգույցի ապամոնտաժում</t>
  </si>
  <si>
    <t>Մ-3,ՀՀ սահման (Մարգարա)-Վանաձոր-Տաշիր-ՀՀ սահման միջպետական նշանակության ավտոճանապարհի Վաղարշապատի շրջանցի կմ 2+100-ում գտնվող կամուրջի հիմնանորոգում</t>
  </si>
  <si>
    <t>Մ-3, ՀՀ սահման(Մարգարա) - Վանաձոր – Տաշիր – ՀՀ սահման միջպետական նշանակության ավտոճանապարհի 97-րդ կմ-ի հողային պաստառի փլուզված հատվածի վերականգնում</t>
  </si>
  <si>
    <t>Մ-4, Երևան-Սևան-Իջևան-ՀՀ սահման միջպետական նշանակության ավտոճանապարհի կմ105+000 և կմ106+300 - կմ106+700 հատվածներում բացակայող պարապետերի վերականգնում և կմ105+700 հատվածի փլուզված հողային պաստառի շեպի և կողնակի վերականգնում</t>
  </si>
  <si>
    <t>Մ-4, Երևան - Սևան - Իջևան - ՀՀ սահման միջպետական նշանակության ավտոճանապարհի կմ105+600 - կմ105+610, կմ108+850 - կմ108+900 և կմ111+550- կմ111+595 հատվածներում ստորին հենապատերի կառուցում</t>
  </si>
  <si>
    <t>Մ-5, Երևան-Արմավիր-ՀՀ սահման միջպետական նշանակության ավտոճանապարհի 43-րդ կմ-ում գտնվող ուղեանցի հիմնանորոգում</t>
  </si>
  <si>
    <t>Հ-1,Վ․Պտղնու տրանսպորտային հանգույց-Աբովյան-Ֆանտան-Ալափարս-Հ-5 հանրապետական նշանակության ավտոճանապարհի կմ 31+220-կմ 31+270 հատվածում փլուզված հենապատի վերակառուցում</t>
  </si>
  <si>
    <t>ՀՀ Լոռու մարզի Վանաձոր քաղաքի Բաղրամյան էստակադայի հիմնանորոգում</t>
  </si>
  <si>
    <t>Հ-30, /Մ-4/ - Ճամբարակ- /Հ-7/ հանրապետական նշանակության ավտոճանապարհի 20-րդ կմ-ում (Այգուտ բնակավայր 1-ին փողոց թիվ 92 տան հարակից հատված) հողային պաստառի շեպի ամրացում</t>
  </si>
  <si>
    <t>Տ-3-18, Ակնալիճ(Տ-3-6)-Զարթոնք-Արևիկ(Տ-3-50) ավտոճանապարհի ՊԿ27+96-ում և ՊԿ30+94-ում կամուրջների հիմնանորոգում</t>
  </si>
  <si>
    <t>Ցուցանիշների փոփոխությունը (ավելացումները նշված են դրական նշանով, իսկ նվազեցումները` փակագծերում)</t>
  </si>
  <si>
    <t>Ծառայությունների մատուցում</t>
  </si>
  <si>
    <t xml:space="preserve"> ԸՆԹԱՑԻԿ ԾԱԽՍԵՐ</t>
  </si>
  <si>
    <t xml:space="preserve"> ԱՅԼ  ԾԱԽՍԵՐ</t>
  </si>
  <si>
    <t>Հավելված N 1</t>
  </si>
  <si>
    <t>Շիրակի մարզի Գյումրի քաղաքի Շիրակացի և Խորենացի փողոցների վերանորոգում</t>
  </si>
  <si>
    <t>Տ-8-93, Լծեն-Տաթև ավտոճանապարհի վերակառուցում (Քարաթափման կանխարգելիչ միջոցառումներ)</t>
  </si>
  <si>
    <t>1004</t>
  </si>
  <si>
    <t>Ոռոգման համակարգի առողջացում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</si>
  <si>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</si>
  <si>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բարելավում, կորուստների կրճատում</t>
  </si>
  <si>
    <t>1049 - 21002</t>
  </si>
  <si>
    <t>Ավտոմոբիլային ճանապարհների վրա գտնվող կամուրջների հիմնանորոգում</t>
  </si>
  <si>
    <t>1049 - 11016</t>
  </si>
  <si>
    <t>Ասիական զարգացման բանկի աջակցությամբ իրականացվող Հյուսիս-հարավ ճանապարհային միջանցքի զարգացման ծրագրի Սիսիան-Քաջարան 60կմ-ի ճանապարհի Հյուսիսային ենթահատվածի համակարգում և կառավարում</t>
  </si>
  <si>
    <t>Խորհրդատվական ծառայություններ և պահպանման ծախսեր</t>
  </si>
  <si>
    <t>1049 - 11020</t>
  </si>
  <si>
    <t>Հյուսիս-հարավ ճանապարհային միջանցքի զարգացման ծրագրի Գյումրու շրջանցիկ ճանապարհի համակարգում և կառավարում, Տրանշ 5</t>
  </si>
  <si>
    <t>Հյուսիս-հարավ ճանապարհային միջանցքի զարգացման ծրագրի Գյումրու շրջանցիկ ճանապարհի շրջանակներում հողերի օտարում</t>
  </si>
  <si>
    <t>1004 - 11009</t>
  </si>
  <si>
    <t>Գերմանիայի զարգացման վարկերի բանկի աջակցությամբ իրականացվող Ախուրյան գետի ջրային ռեսուրսների ինտեգրացված կառավարման դրամաշնորհային ծրագիր</t>
  </si>
  <si>
    <t>Գերմանիայի զարգացման վարկերի բանկի աջակցությամբ իրականացվող Ախուրյան գետի ջրային ռեսուրսների ինտեգրացված կառավարման դրամաշնորհային ծրագրի համակարգում և ղեկավարում</t>
  </si>
  <si>
    <t>1004 - 11011</t>
  </si>
  <si>
    <t>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</si>
  <si>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>1004 - 31006</t>
  </si>
  <si>
    <t>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</t>
  </si>
  <si>
    <t>Գերմանիայի զարգացման վարկերի բանկի աջակցությամբ իրականացվող Ախուրյան գետի ջրային ռեսուրսների ինտեգրացված կառավարման ծրագրի երկրորդ փուլ</t>
  </si>
  <si>
    <t>Պետական մարմինների կողմից օգտագործվող ոչ ֆինանսական ակտիվների հետ գործառնություններ</t>
  </si>
  <si>
    <t>1004 - 31022</t>
  </si>
  <si>
    <t>Համաշխարհային բանկի աջակցության շրջանակներում ոռոգման, ջրամատակարարման և ջրահետացման ծրագրերի իրականացում</t>
  </si>
  <si>
    <t>Համաշխարհային բանկի աջակցության շրջանակներում ոռոգման, ջրամատակարարման և ջրահեռացման ծրագրերի իրականացման խորհրդատվական ծառայությունների ձեռքբերում, վերակառուցման աշխատանքների իրականացում</t>
  </si>
  <si>
    <t>1019</t>
  </si>
  <si>
    <t>Սոցիալական ներդրումների և տեղական զարգացման ծրագիր</t>
  </si>
  <si>
    <t>Նպաստել տարածքներում բնակչության նյութական և ոչ նյութական բարեկեցության աճին</t>
  </si>
  <si>
    <t>Համայնքային և միջհամայնքային ենթակառուցվածքների և որակի հասանելիության բարելավում, ինստիտուցիոնալ և ֆինանասական կարողությունների հզորացում</t>
  </si>
  <si>
    <t>1019 - 12004</t>
  </si>
  <si>
    <t>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բարելավում:</t>
  </si>
  <si>
    <t>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համար:</t>
  </si>
  <si>
    <t>Տրանսֆերտների տրամադրում</t>
  </si>
  <si>
    <t>1072 - 12001</t>
  </si>
  <si>
    <t>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</si>
  <si>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>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</t>
  </si>
  <si>
    <t>1072</t>
  </si>
  <si>
    <t>Ջրամատակարարաման և ջրահեռացման բարելավում</t>
  </si>
  <si>
    <t>Ջրամատակարարման ծառայությունների հասանելիության և մատչելիության ապահովում</t>
  </si>
  <si>
    <t>Խմելու ջրի մատակարարման և ջրահեռացման համակարգի բարելավում, կորուստների կրճատում</t>
  </si>
  <si>
    <t>1157</t>
  </si>
  <si>
    <t>Քաղաքային զարգացում</t>
  </si>
  <si>
    <t>Քաղաքային ենթակառուցվածքների զարգացում</t>
  </si>
  <si>
    <t>Քաղաքային ենթակառուցվածքների արդիականացում և բարելավում</t>
  </si>
  <si>
    <t>1157 - 12003</t>
  </si>
  <si>
    <t>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</t>
  </si>
  <si>
    <t>Երևանի քաղաքային լուսավորության ենթակառուցվածքի բարելավման համար տրամադրվող աջակցություն և ծառայություն</t>
  </si>
  <si>
    <t>1157 - 12004</t>
  </si>
  <si>
    <t>Վերակառուցման և զարգացման եվրոպական բանկի աջակցությամբ իրականացվող Երևանի քաղաքային լուսավորության դրամաշնորհային ծրագրի կատարման ապահովում</t>
  </si>
  <si>
    <t>1157 - 12029</t>
  </si>
  <si>
    <t>Ասիական զարգացման բանկի աջակցությամբ իրականացվող քաղաքային զարգացման ներդրումային ծրագրի համակարգում և կառավարում</t>
  </si>
  <si>
    <t>Քաղաքային զարգացման ներդրումային ծրագրի շրջանակներում համակարգում և կառավարում</t>
  </si>
  <si>
    <t>1232</t>
  </si>
  <si>
    <t>Էներգաարդյունավետության ծրագիր</t>
  </si>
  <si>
    <t>Էներգախնայողության և վերականգնվող էներգետիկայի ներուժի առավելագույն իրացում</t>
  </si>
  <si>
    <t>Էներգախնայողության մակարդակի բարձրացում և վերականգնվող էներգետիկայի մասնաբաժնի աճ</t>
  </si>
  <si>
    <t>1232 - 12001</t>
  </si>
  <si>
    <t>Եվրոպական ներդրումային բանկի աջակցությամբ իրականացվող Երևանի էներգաարդյունավետության  դրամաշնորհային ծրագրի երկրորդ փուլ (մանկապարտեզների և այլ հանրային շենքերի էներգարդյունավետվության բարելավում)</t>
  </si>
  <si>
    <t>Էներգաարդյունավետության և էներգախնայողությանն ուղղված միջոցառումների իրականացում հանրային (այդ թվում` մանկապարտեզների) շենքերում</t>
  </si>
  <si>
    <t>1232 - 12003</t>
  </si>
  <si>
    <t>Եվրոպական ներդրումային բանկի աջակցությամբ իրականացվող Երևանի էներգաարդյունավետության ծրագրի երկրորդ փուլ (մանկապարտեզների և այլ հանրային շենքերի էներգարդյունավետվության բարելավում)</t>
  </si>
  <si>
    <t>3. Դեֆիցիտը (պակասուրդը)</t>
  </si>
  <si>
    <t>Ցուցանիշների փոփոխությունը 
(նվազեցումները նշված են փակագծերում)</t>
  </si>
  <si>
    <t>Տարի</t>
  </si>
  <si>
    <t>Պետական բյուջեի դեֆիցիտի ֆինանսավորման աղբյուրներն ու դրանց տարրերի անվանումները</t>
  </si>
  <si>
    <t xml:space="preserve">  ԸՆԴԱՄԵՆԸ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</si>
  <si>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</si>
  <si>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</si>
  <si>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</si>
  <si>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</si>
  <si>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</si>
  <si>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</si>
  <si>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 xml:space="preserve"> Միջոցառում</t>
  </si>
  <si>
    <t xml:space="preserve"> Այլ ծախսեր</t>
  </si>
  <si>
    <t xml:space="preserve"> 11011</t>
  </si>
  <si>
    <t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</si>
  <si>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 xml:space="preserve"> 1072</t>
  </si>
  <si>
    <t xml:space="preserve"> Ջրամատակարարաման և ջրահեռացման բարելավում</t>
  </si>
  <si>
    <t xml:space="preserve"> 12001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</si>
  <si>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</si>
  <si>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 xml:space="preserve"> 1232</t>
  </si>
  <si>
    <t xml:space="preserve"> Էներգաարդյունավետության ծրագիր</t>
  </si>
  <si>
    <t xml:space="preserve"> - ՈՉ ՖԻՆԱՆՍԱԿԱՆ ԱԿՏԻՎՆԵՐԻ ԳԾՈՎ ԾԱԽՍԵՐ </t>
  </si>
  <si>
    <t xml:space="preserve"> ԴՐԱՄԱՇՆՈՐՀՆԵՐ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</si>
  <si>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</si>
  <si>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ՀՀ  տարածքային կառավարման և ենթակառուցվածքների նախարարության ջրային կոմիտե</t>
  </si>
  <si>
    <t xml:space="preserve"> 11016</t>
  </si>
  <si>
    <t xml:space="preserve"> Կապիտալ դրամաշնորհներ պետական հատվածի այլ մակարդակներին</t>
  </si>
  <si>
    <t xml:space="preserve"> - Այլ կապիտալ դրամաշնորհներ</t>
  </si>
  <si>
    <t>1.  Եկամուտների գծով</t>
  </si>
  <si>
    <t>2.  Ծախսերի գծով</t>
  </si>
  <si>
    <t xml:space="preserve">       ՀԱՅԱՍՏԱՆԻ ՀԱՆՐԱՊԵՏՈՒԹՅԱՆ              ՎԱՐՉԱՊԵՏԻ ԱՇԽԱՏԱԿԱԶՄԻ ՂԵԿԱՎԱՐ</t>
  </si>
  <si>
    <t xml:space="preserve"> Ա. ՀԱՐՈՒԹՅՈՒՆՅԱՆ</t>
  </si>
  <si>
    <t>Եկամտատեսակ</t>
  </si>
  <si>
    <t xml:space="preserve">ՊԵՏԱԿԱՆ ԲՅՈՒՋԵԻ  ԵԿԱՄՈՒՏՆԵՐ </t>
  </si>
  <si>
    <t>Պաշտոնական դրամաշնորհներ</t>
  </si>
  <si>
    <t xml:space="preserve">       ՀԱՅԱՍՏԱՆԻ ՀԱՆՐԱՊԵՏՈՒԹՅԱՆ                   ՎԱՐՉԱՊԵՏԻ ԱՇԽԱՏԱԿԱԶՄԻ ՂԵԿԱՎԱՐ</t>
  </si>
  <si>
    <t>ՀՀ կառավարության  2025 թվականի</t>
  </si>
  <si>
    <t>«ՀԱՅԱՍՏԱՆԻ ՀԱՆՐԱՊԵՏՈՒԹՅԱՆ 2025 ԹՎԱԿԱՆԻ ՊԵՏԱԿԱՆ ԲՅՈՒՋԵԻ ՄԱՍԻՆ»
ՕՐԵՆՔԻ 6-ՐԴ ՀՈԴՎԱԾԻ ԱՂՅՈՒՍԱԿՈՒՄ ԵՎ ՀԱՅԱՍՏԱՆԻ ՀԱՆՐԱՊԵՏՈՒԹՅԱՆ ԿԱՌԱՎԱՐՈՒԹՅԱՆ 2024 ԹՎԱԿԱՆԻ ԴԵԿՏԵՄԲԵՐԻ 27-Ի N 2060-Ն ՈՐՈՇՄԱՆ N 2 ՀԱՎԵԼՎԱԾՈՒՄ ԿԱՏԱՐՎՈՂ ՓՈՓՈԽՈՒԹՅՈՒՆՆԵՐԸ</t>
  </si>
  <si>
    <t xml:space="preserve">«ՀԱՅԱՍՏԱՆԻ ՀԱՆՐԱՊԵՏՈՒԹՅԱՆ 2025 ԹՎԱԿԱՆԻ ՊԵՏԱԿԱՆ ԲՅՈՒՋԵԻ ՄԱՍԻՆ» ՕՐԵՆՔԻ 2-ՐԴ ՀՈԴՎԱԾԻ ԱՂՅՈՒՍԱԿՈՒՄ ԿԱՏԱՐՎՈՂ ՓՈՓՈԽՈՒԹՅՈՒՆՆԵՐԸ </t>
  </si>
  <si>
    <t xml:space="preserve">«ՀԱՅԱUՏԱՆԻ ՀԱՆՐԱՊԵՏՈՒԹՅԱՆ 2025 ԹՎԱԿԱՆԻ ՊԵՏԱԿԱՆ ԲՅՈՒՋԵԻ ՄԱUԻՆ» ՕՐԵՆՔԻ 3-ՐԴ ՀՈԴՎԱԾԻ ԱՂՅՈՒՍԱԿՈՒՄ,  N 3 ՀԱՎԵԼՎԱԾԻ N 1 ԱՂՅՈՒՍԱԿՈՒՄ  ԵՎ ՀԱՅԱՍՏԱՆԻ ՀԱՆՐԱՊԵՏՈՒԹՅԱՆ ԿԱՌԱՎԱՐՈՒԹՅԱՆ 2024 ԹՎԱԿԱՆԻ ԴԵԿՏԵՄԲԵՐԻ 27-Ի N 2060-Ն ՈՐՈՇՄԱՆ N 1 ՀԱՎԵԼՎԱԾԻ N 1 ԱՂՅՈՒՍԱԿՈՒՄ ԿԱՏԱՐՎՈՂ ՓՈՓՈԽՈՒԹՅՈՒՆՆԵՐԸ </t>
  </si>
  <si>
    <t>______________ ի    ___Ն  որոշման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</si>
  <si>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</si>
  <si>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Ցուցանիշների փոփոխությունը (ավելացումները նշված են դրական նշանով, իսկ նվազեցումները` փակագծերում)     </t>
  </si>
  <si>
    <t>ծրագիրը</t>
  </si>
  <si>
    <t>միջոցառումը</t>
  </si>
  <si>
    <t xml:space="preserve"> ընդամենը </t>
  </si>
  <si>
    <t xml:space="preserve"> այդ թվում՝ </t>
  </si>
  <si>
    <t xml:space="preserve"> վարկային միջոցներ </t>
  </si>
  <si>
    <t xml:space="preserve"> համաֆինան_x000D_
սավորում </t>
  </si>
  <si>
    <t xml:space="preserve">ԸՆԴԱՄԵՆԸ
</t>
  </si>
  <si>
    <t xml:space="preserve"> - ԸՆԹԱՑԻԿ ԾԱԽՍԵՐ </t>
  </si>
  <si>
    <t xml:space="preserve"> 31006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</si>
  <si>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</t>
  </si>
  <si>
    <t xml:space="preserve"> Համաշխարհային բանկի աջակցության շրջանակներում ոռոգման, ջրամատակարարման և ջրահետացման ծրագրերի իրականացում</t>
  </si>
  <si>
    <t xml:space="preserve"> 12004</t>
  </si>
  <si>
    <t xml:space="preserve"> 1157</t>
  </si>
  <si>
    <t xml:space="preserve"> Քաղաքային զարգացում</t>
  </si>
  <si>
    <t xml:space="preserve"> 12029</t>
  </si>
  <si>
    <t xml:space="preserve"> Ասիական զարգացման բանկի աջակցությամբ իրականացվող քաղաքային զարգացման ներդրումային ծրագրի համակարգում և կառավարում</t>
  </si>
  <si>
    <t xml:space="preserve"> 12003</t>
  </si>
  <si>
    <t xml:space="preserve"> Եվրոպական ներդրումային բանկի աջակցությամբ իրականացվող Երևանի էներգաարդյունավետության ծրագրի երկրորդ փուլ (մանկապարտեզների և այլ հանրային շենքերի էներգարդյունավետվության բարելավում)</t>
  </si>
  <si>
    <t>ՀԱՅԱՍՏԱՆԻ ՀԱՆՐԱՊԵՏՈՒԹՅԱՆ</t>
  </si>
  <si>
    <t xml:space="preserve">ՎԱՐՉԱՊԵՏԻ  ԱՇԽԱՏԱԿԱԶՄԻ ՂԵԿԱՎԱՐ </t>
  </si>
  <si>
    <t xml:space="preserve"> -----------------ի N -----------Ն որոշման</t>
  </si>
  <si>
    <t xml:space="preserve">Տարի </t>
  </si>
  <si>
    <t>Ընդամենը</t>
  </si>
  <si>
    <t xml:space="preserve"> Դրամաշնորհային միջոցներ</t>
  </si>
  <si>
    <t>համաֆինանսավորում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</si>
  <si>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ծրագիր</t>
  </si>
  <si>
    <t xml:space="preserve"> Եվրոպական ներդրումային բանկի աջակցությամբ իրականացվող Երևանի էներգաարդյունավետության  դրամաշնորհային ծրագրի երկրորդ փուլ (մանկապարտեզների և այլ հանրային շենքերի էներգարդյունավետվության բարելավում)</t>
  </si>
  <si>
    <t xml:space="preserve">       ՀԱՅԱՍՏԱՆԻ ՀԱՆՐԱՊԵՏՈՒԹՅԱՆ                        ՎԱՐՉԱՊԵՏԻ ԱՇԽԱՏԱԿԱԶՄԻ ՂԵԿԱՎԱՐ</t>
  </si>
  <si>
    <t>Ա. ՀԱՐՈՒԹՅՈՒՆՅԱՆ</t>
  </si>
  <si>
    <t xml:space="preserve"> 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</t>
  </si>
  <si>
    <t xml:space="preserve"> Վերակառուցման և զարգացման եվրոպական բանկի աջակցությամբ իրականացվող Երևանի քաղաքային լուսավորության դրամաշնորհային ծրագրի կատարման ապահովում</t>
  </si>
  <si>
    <t xml:space="preserve"> 1004</t>
  </si>
  <si>
    <t xml:space="preserve"> Ոռոգման համակարգի առողջացում</t>
  </si>
  <si>
    <t xml:space="preserve"> 11009</t>
  </si>
  <si>
    <t xml:space="preserve"> 31022</t>
  </si>
  <si>
    <t xml:space="preserve"> Ասիական զարգացման բանկի աջակցությամբ իրականացվող Հյուսիս-հարավ ճանապարհային միջանցքի զարգացման ծրագրի Սիսիան-Քաջարան 60կմ-ի ճանապարհի Հյուսիսային ենթահատվածի համակարգում և կառավարում</t>
  </si>
  <si>
    <t xml:space="preserve"> 11020</t>
  </si>
  <si>
    <t xml:space="preserve"> Հյուսիս-հարավ ճանապարհային միջանցքի զարգացման ծրագրի Գյումրու շրջանցիկ ճանապարհի համակարգում և կառավարում, Տրանշ 5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</si>
  <si>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</si>
  <si>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</si>
  <si>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04</t>
  </si>
  <si>
    <t xml:space="preserve"> Ոռոգում</t>
  </si>
  <si>
    <t xml:space="preserve"> 09</t>
  </si>
  <si>
    <t xml:space="preserve"> Տնտեսական հարաբերություններ (այլ դասերին չպատկանող)</t>
  </si>
  <si>
    <t xml:space="preserve"> 03</t>
  </si>
  <si>
    <t xml:space="preserve"> Ջրամատակարարում</t>
  </si>
  <si>
    <t xml:space="preserve"> 1019</t>
  </si>
  <si>
    <t xml:space="preserve"> Սոցիալական ներդրումների և տեղական զարգացման ծրագիր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</si>
  <si>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բարելավում:</t>
  </si>
  <si>
    <t xml:space="preserve"> Փողոցների լուսավորում</t>
  </si>
  <si>
    <t xml:space="preserve"> 06</t>
  </si>
  <si>
    <t xml:space="preserve"> ԲՆԱԿԱՐԱՆԱՅԻՆ ՇԻՆԱՐԱՐՈՒԹՅՈՒՆ ԵՎ ԿՈՄՈՒՆԱԼ ԾԱՌԱՅՈՒԹՅՈՒՆՆԵՐ</t>
  </si>
  <si>
    <t xml:space="preserve"> ՏՆՏԵՍԱԿԱՆ ՀԱՐԱԲԵՐՈՒԹՅՈՒՆՆԵՐ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</si>
  <si>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</si>
  <si>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</si>
  <si>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-ՈՉ ՖԻՆԱՆՍԱԿԱՆ ԱԿՏԻՎՆԵՐԻ ԳԾՈՎ ԾԱԽՍԵՐ</t>
  </si>
  <si>
    <t xml:space="preserve"> ՀԱՅԱՍՏԱՆԻ ՀԱՆՐԱՊԵՏՈՒԹՅԱՆ ԿԱՌԱՎԱՐՈՒԹՅԱՆ 2024 ԹՎԱԿԱՆԻ ԴԵԿՏԵՄԲԵՐԻ 27-Ի N 2060-Ն ՈՐՈՇՄԱՆ N 8 ՀԱՎԵԼՎԱԾՈՒՄ ԿԱՏԱՐՎՈՂ ՓՈՓՈԽՈՒԹՅՈՒՆՆԵՐԸ</t>
  </si>
  <si>
    <t xml:space="preserve">Բյուջետային հատակացումների ծրագրերի, միջոցառումների անվանումները </t>
  </si>
  <si>
    <t>Ցուցանիշների փոփոխությունը
(նվազեցումները նշված են փակագծերում)</t>
  </si>
  <si>
    <t xml:space="preserve"> Ծրագիր</t>
  </si>
  <si>
    <t xml:space="preserve">Քաղաքային զարգացում </t>
  </si>
  <si>
    <t xml:space="preserve"> 1004 </t>
  </si>
  <si>
    <t xml:space="preserve"> Ոռոգման համակարգի առողջացում </t>
  </si>
  <si>
    <t xml:space="preserve"> 1004 - 11009 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</si>
  <si>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ծրագրի համակարգում և ղեկավարում </t>
  </si>
  <si>
    <t xml:space="preserve"> Ծառայությունը մատուցողի անվանումը`  Մասնագիտացված միավոր </t>
  </si>
  <si>
    <t xml:space="preserve"> 1004 - 11011 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</si>
  <si>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կարողությունն»րի բար»լավման ծրագրի համակարգում և ղ»կավարում </t>
  </si>
  <si>
    <t xml:space="preserve"> 1004 - 31006 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</si>
  <si>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</si>
  <si>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</si>
  <si>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 Մասնագիտացված միավոր </t>
  </si>
  <si>
    <t>Թունելների վերակառուցում, մ</t>
  </si>
  <si>
    <t>Վարարային ջրհեռի կառուցում</t>
  </si>
  <si>
    <t xml:space="preserve"> 1004 - 31022 </t>
  </si>
  <si>
    <t xml:space="preserve"> Համաշխարհային բանկի աջակցության շրջանակներում ոռոգման, ջրամատակարարման և ջրահեռացման ծրագրերի իրականացման խորհրդատվական ծառայությունների ձեռքբերում, վերակառուցման աշխատանքների իրականացում </t>
  </si>
  <si>
    <t xml:space="preserve"> Ակտիվն օգտագործող կազմակերպության անվանումը` ՀՀ ՏԿԵՆ ջրային կոմիտե </t>
  </si>
  <si>
    <t xml:space="preserve"> 1019 </t>
  </si>
  <si>
    <t xml:space="preserve"> Սոցիալական ներդրումների և տեղական զարգացման ծրագիր </t>
  </si>
  <si>
    <t xml:space="preserve"> 1019 - 12004 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</si>
  <si>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համար: </t>
  </si>
  <si>
    <t xml:space="preserve"> Տրանսֆերտների տրամադրում </t>
  </si>
  <si>
    <t xml:space="preserve"> Շահառուների ընտրության չափորոշիչները` Մասնագիտացված միավոր </t>
  </si>
  <si>
    <t xml:space="preserve"> 1049 - 11016 </t>
  </si>
  <si>
    <t xml:space="preserve"> Խորհրդատվական ծառայություններ և պահպանման ծախսեր </t>
  </si>
  <si>
    <t xml:space="preserve"> Ծառայությունը մատուցողի անվանումը` Մասնագիտացված միավոր </t>
  </si>
  <si>
    <t>Հողերի օտարում, շահառուների քանակ</t>
  </si>
  <si>
    <t xml:space="preserve"> 1049 - 11020 </t>
  </si>
  <si>
    <t xml:space="preserve"> Հյուսիս-հարավ ճանապարհային միջանցքի զարգացման ծրագրի Գյումրու շրջանցիկ ճանապարհի շրջանակներում հողերի օտարում </t>
  </si>
  <si>
    <t xml:space="preserve"> 1072 </t>
  </si>
  <si>
    <t xml:space="preserve"> Ջրամատակարարաման և ջրահեռացման բարելավում </t>
  </si>
  <si>
    <t xml:space="preserve"> 1072 - 12001 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</si>
  <si>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 </t>
  </si>
  <si>
    <t xml:space="preserve"> Շահառուների ընտրության չափորոշիչները`  Մասնագիտացված միավոր </t>
  </si>
  <si>
    <t xml:space="preserve"> Նորոգվող կոյուղագծերի երկարություն, կմ</t>
  </si>
  <si>
    <t xml:space="preserve"> 1157 </t>
  </si>
  <si>
    <t xml:space="preserve"> Քաղաքային զարգացում </t>
  </si>
  <si>
    <t xml:space="preserve"> 1157 - 12003 </t>
  </si>
  <si>
    <t xml:space="preserve"> Երևանի քաղաքային լուսավորության ենթակառուցվածքի բարելավման համար տրամադրվող աջակցություն և ծառայություն </t>
  </si>
  <si>
    <t xml:space="preserve"> Շահառուների ընտրության չափորոշիչները`  ՀՀ բնակչություն </t>
  </si>
  <si>
    <t xml:space="preserve"> Երևան քաղաքի թվով 28 փողոցների արտաքին լուսավորության ցանցի արդիականացման աշխատանքներ, տոկոս</t>
  </si>
  <si>
    <t xml:space="preserve"> 1157 - 12004 </t>
  </si>
  <si>
    <t>Ավարտական հաշվետվություն ներկայացում խորհրդատուի կողմից, հատ</t>
  </si>
  <si>
    <t xml:space="preserve"> Երևան քաղաքի արտաքին լուսավորության արդիականացման ծրագրի տեխնիկական հսկողություն, ամիս</t>
  </si>
  <si>
    <t xml:space="preserve"> 1232 </t>
  </si>
  <si>
    <t xml:space="preserve"> Էներգաարդյունավետության ծրագիր </t>
  </si>
  <si>
    <t xml:space="preserve"> 1232 - 12001 </t>
  </si>
  <si>
    <t xml:space="preserve"> Էներգաարդյունավետության և էներգախնայողությանն ուղղված միջոցառումների իրականացում հանրային (այդ թվում` մանկապարտեզների) շենքերում </t>
  </si>
  <si>
    <t xml:space="preserve"> Շահառուների ընտրության չափորոշիչները` Երևան քաղաքի հանրային (այդ թվում` մանկապարտեզների) շենքերի օգտվողներ </t>
  </si>
  <si>
    <t> Մանկապարտեզների և և այլ հանրային շենքերի էներգաարդյունավետության բարձրացման շինարարական աշխատանքներ, տոկոս </t>
  </si>
  <si>
    <t>Տեխնիկական հսկողություն, ամիս</t>
  </si>
  <si>
    <t>Նախագծերի քանակը, հատ</t>
  </si>
  <si>
    <t xml:space="preserve"> 1232 - 12003 </t>
  </si>
  <si>
    <t xml:space="preserve"> 1157 - 12029 </t>
  </si>
  <si>
    <t xml:space="preserve"> Քաղաքային զարգացման ներդրումային ծրագրի շրջանակներում համակարգում և կառավարում </t>
  </si>
  <si>
    <t xml:space="preserve"> Շահառուների ընտրության չափորոշիչները` ՀՀ բնակչություն </t>
  </si>
  <si>
    <t>Ցուցանիշների փոփոխությունը 
( նվազեցումները նշված են փակագծերում)</t>
  </si>
  <si>
    <t>Հավելված N 13</t>
  </si>
  <si>
    <t>Հավելված  N 12</t>
  </si>
  <si>
    <t>Հավելված  N 11</t>
  </si>
  <si>
    <t>Հավելված N 10</t>
  </si>
  <si>
    <t>Հավելված N 9</t>
  </si>
  <si>
    <t>Հավելված 8</t>
  </si>
  <si>
    <t xml:space="preserve"> ՀՀ կառավարության 2025 թվականի</t>
  </si>
  <si>
    <t>«ՀԱՅԱՍՏԱՆԻ ՀԱՆՐԱՊԵՏՈՒԹՅԱՆ 2025 ԹՎԱԿԱՆԻ ՊԵՏԱԿԱՆ ԲՅՈՒՋԵԻ ՄԱՍԻՆ» ՀԱՅԱՍՏԱՆԻ ՀԱՆՐԱՊԵՏՈՒԹՅԱՆ
ՕՐԵՆՔԻ N 1 ՀԱՎԵԼՎԱԾԻ N 5 ԱՂՅՈՒՍԱԿՈՒՄ ԵՎ ՀԱՅԱՍՏԱՆԻ ՀԱՆՐԱՊԵՏՈՒԹՅԱՆ ԿԱՌԱՎԱՐՈՒԹՅԱՆ 2024 ԹՎԱԿԱՆԻ
ԴԵԿՏԵՄԲԵՐԻ 27-Ի N 2060-Ն ՈՐՈՇՄԱՆ N 5 ՀԱՎԵԼՎԱԾԻ N 4 ԱՂՅՈՒՍԱԿՈՒՄ ԿԱՏԱՐՎՈՂ ՓՈՓՈԽՈՒԹՅՈՒՆՆԵՐԸ ԵՎ ԼՐԱՑՈՒՄՆԵՐԸ</t>
  </si>
  <si>
    <t xml:space="preserve"> «ՀԱՅԱՍՏԱՆԻ ՀԱՆՐԱՊԵՏՈՒԹՅԱՆ 2025 ԹՎԱԿԱՆԻ ՊԵՏԱԿԱՆ ԲՅՈՒՋԵԻ ՄԱՍԻՆ» ՀԱՅԱՍՏԱՆԻ ՀԱՆՐԱՊԵՏՈՒԹՅԱՆ ՕՐԵՆՔԻ N 1 ՀԱՎԵԼՎԱԾԻ N 4 ԱՂՅՈՒՍԱԿՈՒՄ ԵՎ ՀԱՅԱՍՏԱՆԻ ՀԱՆՐԱՊԵՏՈՒԹՅԱՆ ԿԱՌԱՎԱՐՈՒԹՅԱՆ 2024 ԹՎԱԿԱՆԻ ԴԵԿՏԵՄԲԵՐԻ 27-Ի N 2060-Ն ՈՐՈՇՄԱՆ N 5 ՀԱՎԵԼՎԱԾԻ N 3 ԱՂՅՈՒՍԱԿՈՒՄ ԿԱՏԱՐՎՈՂ ՓՈՓՈԽՈՒԹՅՈՒՆՆԵՐԸ ԵՎ ԼՐԱՑՈՒՄՆԵՐԸ</t>
  </si>
  <si>
    <t>Հավելված N7</t>
  </si>
  <si>
    <t>1049 - 21009</t>
  </si>
  <si>
    <t>Եվրոպական ներդրումային բանկի աջակցությամբ իրականացվող Հյուսիս-հարավ միջանցքի զարգացման վարկային ծրագիր, Տրանշ 3</t>
  </si>
  <si>
    <t>Լանջիկ-Գյումրի 27.47 կմ երկարությամբ ճանապարհային հատվածի կառուցում</t>
  </si>
  <si>
    <t xml:space="preserve"> 21009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</si>
  <si>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</si>
  <si>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 xml:space="preserve"> 1049 - 21009 </t>
  </si>
  <si>
    <t xml:space="preserve"> Լանջիկ-Գյումրի 27.47 կմ երկարությամբ ճանապարհային հատվածի կառուցում </t>
  </si>
  <si>
    <t xml:space="preserve"> Միջոցառումն իրականացնողի անվանումը` Մասնագիտացված միավոր </t>
  </si>
  <si>
    <t>1049   21001</t>
  </si>
  <si>
    <t xml:space="preserve"> </t>
  </si>
  <si>
    <t xml:space="preserve"> ՄԱՍ II.  ԱՇԽԱՏԱՆՔՆԵՐ</t>
  </si>
  <si>
    <t>ճանապարհների վերանորոգման աշխատանքներ</t>
  </si>
  <si>
    <t>ԲՄ</t>
  </si>
  <si>
    <t>դրամ</t>
  </si>
  <si>
    <t xml:space="preserve"> 45231177/2</t>
  </si>
  <si>
    <t xml:space="preserve"> 45231177/3</t>
  </si>
  <si>
    <t xml:space="preserve"> 45231177/46</t>
  </si>
  <si>
    <t xml:space="preserve"> 45231177/91</t>
  </si>
  <si>
    <t xml:space="preserve"> 45231177/93</t>
  </si>
  <si>
    <t>45231177/559</t>
  </si>
  <si>
    <t>ՀԲՄ</t>
  </si>
  <si>
    <t xml:space="preserve"> 45231177/623</t>
  </si>
  <si>
    <t xml:space="preserve"> 45231177/565</t>
  </si>
  <si>
    <t xml:space="preserve"> 45231177/81</t>
  </si>
  <si>
    <t xml:space="preserve"> 45231177/11</t>
  </si>
  <si>
    <t xml:space="preserve"> 45231177/13</t>
  </si>
  <si>
    <t xml:space="preserve"> 45231177/621</t>
  </si>
  <si>
    <t xml:space="preserve"> 45231177/563</t>
  </si>
  <si>
    <t xml:space="preserve"> 45231177/588</t>
  </si>
  <si>
    <t xml:space="preserve"> 45231177/98</t>
  </si>
  <si>
    <t xml:space="preserve"> 45231177/561</t>
  </si>
  <si>
    <t xml:space="preserve"> 45231177/56</t>
  </si>
  <si>
    <t xml:space="preserve"> 45231177/539</t>
  </si>
  <si>
    <t xml:space="preserve"> 45231177/578</t>
  </si>
  <si>
    <t xml:space="preserve"> 45231177/582</t>
  </si>
  <si>
    <t xml:space="preserve"> 45231177/54</t>
  </si>
  <si>
    <t xml:space="preserve"> 45231177/571</t>
  </si>
  <si>
    <t xml:space="preserve"> 45231177/64</t>
  </si>
  <si>
    <t>ՀՄԱ</t>
  </si>
  <si>
    <t xml:space="preserve"> 45231177/</t>
  </si>
  <si>
    <t xml:space="preserve"> ՄԱՍ III. ԾԱՌԱՅՈՒԹՅՈՒՆՆԵՐ</t>
  </si>
  <si>
    <t>71351540/552</t>
  </si>
  <si>
    <t>տեխնիկական հսկողության ծառայություններ</t>
  </si>
  <si>
    <t>71351540/563</t>
  </si>
  <si>
    <t>71351540/569</t>
  </si>
  <si>
    <t>71351540/567</t>
  </si>
  <si>
    <t>71351540/564</t>
  </si>
  <si>
    <t>71351540/534</t>
  </si>
  <si>
    <t>71351540/585</t>
  </si>
  <si>
    <t>71351540/574</t>
  </si>
  <si>
    <t>71351540/</t>
  </si>
  <si>
    <t>98111140/</t>
  </si>
  <si>
    <t>հեղինակային հսկողության ծառայություններ</t>
  </si>
  <si>
    <t>ՄԱ</t>
  </si>
  <si>
    <t>71241200/513</t>
  </si>
  <si>
    <t>նախագծերի պատրաստում, ծախսերի գնահատում</t>
  </si>
  <si>
    <t>71241200/514</t>
  </si>
  <si>
    <t>71241200/523</t>
  </si>
  <si>
    <t>71241200/524</t>
  </si>
  <si>
    <t>71241200/545</t>
  </si>
  <si>
    <t>71241200/546</t>
  </si>
  <si>
    <t>71241200/533</t>
  </si>
  <si>
    <t>71241200/548</t>
  </si>
  <si>
    <t>71241200/550</t>
  </si>
  <si>
    <t>71241200/521</t>
  </si>
  <si>
    <t>71241200/501</t>
  </si>
  <si>
    <t>71241200/503</t>
  </si>
  <si>
    <t>71241200/505</t>
  </si>
  <si>
    <t>71241200/537</t>
  </si>
  <si>
    <t>71241200/525</t>
  </si>
  <si>
    <t>71241200/515</t>
  </si>
  <si>
    <t>71241200/529</t>
  </si>
  <si>
    <t>71241200/508</t>
  </si>
  <si>
    <t>71241200/516</t>
  </si>
  <si>
    <t>71241200/536</t>
  </si>
  <si>
    <t>71241200/517</t>
  </si>
  <si>
    <t>71241200/544</t>
  </si>
  <si>
    <t>71241200/511</t>
  </si>
  <si>
    <t>71241200/512</t>
  </si>
  <si>
    <t>71241200/543</t>
  </si>
  <si>
    <t>71241200/</t>
  </si>
  <si>
    <t>50531140/517</t>
  </si>
  <si>
    <t>փորձաքննության ծառայություններ</t>
  </si>
  <si>
    <t>ԳՀ</t>
  </si>
  <si>
    <t>50531140/518</t>
  </si>
  <si>
    <t>50531140/530</t>
  </si>
  <si>
    <t>50531140/531</t>
  </si>
  <si>
    <t>50531140/548</t>
  </si>
  <si>
    <t>50531140/549</t>
  </si>
  <si>
    <t>50531140/535</t>
  </si>
  <si>
    <t>50531140/553</t>
  </si>
  <si>
    <t>50531140/529</t>
  </si>
  <si>
    <t>50531140/544</t>
  </si>
  <si>
    <t>50531140/533</t>
  </si>
  <si>
    <t>50531140/519</t>
  </si>
  <si>
    <t>50531140/534</t>
  </si>
  <si>
    <t>50531140/512</t>
  </si>
  <si>
    <t>50531140/520</t>
  </si>
  <si>
    <t>50531140/536</t>
  </si>
  <si>
    <t>50531140/521</t>
  </si>
  <si>
    <t>50531140/515</t>
  </si>
  <si>
    <t>50531140/516</t>
  </si>
  <si>
    <t>50531140/</t>
  </si>
  <si>
    <t>1049   21002</t>
  </si>
  <si>
    <t xml:space="preserve"> ՄԱՍ II  ԱՇԽԱՏԱՆՔՆԵՐ</t>
  </si>
  <si>
    <t>45231172/504 </t>
  </si>
  <si>
    <t>շինարարական աշխատանքներ մայրուղիների համար</t>
  </si>
  <si>
    <t>45221117/2</t>
  </si>
  <si>
    <t>կամուրջների վերանորոգման շինարարական աշխատանքներեր</t>
  </si>
  <si>
    <t>45221117 /514</t>
  </si>
  <si>
    <t>45451810/</t>
  </si>
  <si>
    <t xml:space="preserve"> ՄԱՍ III.  ԾԱՌԱՅՈՒԹՅՈՒՆՆԵՐ</t>
  </si>
  <si>
    <t>71351540/580</t>
  </si>
  <si>
    <t>71241200/541</t>
  </si>
  <si>
    <t>71241200/542</t>
  </si>
  <si>
    <t>71241200/540</t>
  </si>
  <si>
    <t>71241200/522</t>
  </si>
  <si>
    <t>71241200/519</t>
  </si>
  <si>
    <t>50531140/543</t>
  </si>
  <si>
    <t>50531140/545</t>
  </si>
  <si>
    <t>50531140/542</t>
  </si>
  <si>
    <t>50531140/532</t>
  </si>
  <si>
    <t>50531140/528</t>
  </si>
  <si>
    <t xml:space="preserve"> 45231177/49</t>
  </si>
  <si>
    <t>45221117/1</t>
  </si>
  <si>
    <t>Մ-3, ՀՀ սահման-Մարգարա-Վանաձոր-Տաշիր-ՀՀ սահման միջպետական նշանակության ավտոճանապարհի կմ65+383 հատվածում գտնվող ուղեանցի հիմնանորոգում</t>
  </si>
  <si>
    <t> Կառուցվող ճանապարհահատված, հետերաշխիքային գումար, տոկոս</t>
  </si>
  <si>
    <t>Կահավորման աշխատանքների, տոկոս (ընդհանուրի մեջ)</t>
  </si>
  <si>
    <t xml:space="preserve">ՀԱՅԱՍՏԱՆԻ ՀԱՆՐԱՊԵՏՈՒԹՅԱՆ ԿԱՌԱՎԱՐՈՒԹՅԱՆ 2024 ԹՎԱԿԱՆԻ ԴԵԿՏԵՄԲԵՐԻ 27-Ի № 2060-Ն ՈՐՈՇՄԱՆ № 9 ՀԱՎԵԼՎԱԾԻ ԱՂՅՈՒՍԱԿՆԵՐՈՒՄ ԿԱՏԱՐՎՈՂ ՓՈՓՈԽՈՒԹՅՈՒՆՆԵՐԸ ԵՎ ԼՐԱՑՈՒՄՆԵՐԸ </t>
  </si>
  <si>
    <t>1157 - 12017</t>
  </si>
  <si>
    <t>Վերակառուցման և զարգացման եվրոպական բանկի աջակցությամբ իրականացվող Գյումրու քաղաքային ճանապարհների  ծրագիր</t>
  </si>
  <si>
    <t>Գյումրու Անի և Ավստրիական թաղամասերի փողոցների (ներառյալ հետիոտնային անցումների ցանցը և ջրահեռացման համակարգը) հիմնանորոգում</t>
  </si>
  <si>
    <t>1157 - 12018</t>
  </si>
  <si>
    <t>Վերակառուցման և զարգացման եվրոպական բանկի աջակցությամբ իրականացվող Գյումրու քաղաքային ճանապարհների դրամաշնորհային ծրագիր (Տրանշ Ա, Բ, Գ)</t>
  </si>
  <si>
    <t>1157 - 12031</t>
  </si>
  <si>
    <t xml:space="preserve">Վերակառուցման և զարգացման եվրոպական բանկի աջակցությամբ իրականացվող Գյումրու քաղաքային ճանապարհների տեխնիկական համագործակցության դրամաշնորհային ծրագրի շրջանակներում ճանապարհների վերակառուցման և փողոցների լուսավորության արդիականացում	</t>
  </si>
  <si>
    <t>Գյումրու ճանապարհների վերակառուցման և փողոցների լուսավորության արդիականացման աշխատանքներ</t>
  </si>
  <si>
    <t>1157 - 12032</t>
  </si>
  <si>
    <t xml:space="preserve">Վերակառուցման և զարգացման եվրոպական բանկի աջակցությամբ իրականացվող Գյումրու քաղաքային ճանապարհների տեխնիկական համագործակցության վարկային ծրագիր	</t>
  </si>
  <si>
    <t>Գյումրու ճանապարհների վերակառուցման և փողոցների լուսավորության արդիականացման աշխատանքներԳյումրու ճանապարհների վերակառուցման և փողոցների լուսավորության արդիականացման աշխատանքներ</t>
  </si>
  <si>
    <t xml:space="preserve"> 12031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</si>
  <si>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դրամաշնորհային ծրագրի շրջանակներում ճանապարհների վերակառուցման և փողոցների լուսավորության արդիականացում	</t>
  </si>
  <si>
    <t xml:space="preserve"> 12032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</si>
  <si>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վարկային ծրագիր	</t>
  </si>
  <si>
    <t xml:space="preserve"> 12017</t>
  </si>
  <si>
    <t xml:space="preserve"> Վերակառուցման և զարգացման եվրոպական բանկի աջակցությամբ իրականացվող Գյումրու քաղաքային ճանապարհների  ծրագիր</t>
  </si>
  <si>
    <t xml:space="preserve"> 12018</t>
  </si>
  <si>
    <t xml:space="preserve"> Վերակառուցման և զարգացման եվրոպական բանկի աջակցությամբ իրականացվող Գյումրու քաղաքային ճանապարհների դրամաշնորհային ծրագիր (Տրանշ Ա, Բ, Գ)</t>
  </si>
  <si>
    <t xml:space="preserve"> 1157 - 12017 </t>
  </si>
  <si>
    <t xml:space="preserve">Գյումրու Անի և Ավստրիական թաղամասերի փողոցների (ներառյալ հետիոտնային անցումների ցանցը և ջրահեռացման համակարգը) հիմնանորոգում </t>
  </si>
  <si>
    <t xml:space="preserve"> Շահառուների ընտրության չափորոշիչները`  Ընտրությունը կատարվել է իրագործելիության ուսումնասիրությունների հիման վրա </t>
  </si>
  <si>
    <t xml:space="preserve">  Գյումրի քաղաքի հարակից մայթերով (միջինում 6մ լայնությամբ) հիմնանորոգման ենթակա փողոցներ՛ մ</t>
  </si>
  <si>
    <t xml:space="preserve">  Գյումրի քաղաքի հարակից մայթերով (միջինում 14-20մ լայնությամբ) հիմնանորոգման ենթակա փողոցներ՛ մ</t>
  </si>
  <si>
    <t xml:space="preserve">  Գյումրի քաղաքի փողոցների անձրևաջրերի հեռացման համակարգի հիմնանորոգում° փողոցներ, հատ</t>
  </si>
  <si>
    <t xml:space="preserve"> Գյումրի քաղաքի հարակից մայթերով (միջինում 8-10մ լայնությամբ) հիմնանորոգման ենթակա փողոցներ</t>
  </si>
  <si>
    <t xml:space="preserve"> 1157 - 12018 </t>
  </si>
  <si>
    <t xml:space="preserve">  Գյումրի քաղաքի հարակից մայթերով (միջինում 6մ լայնությամբ) հիմնանորոգման ենթակա փողոցներ՛, մ</t>
  </si>
  <si>
    <t xml:space="preserve">  Գյումրի քաղաքի հարակից մայթերով (միջինում 14-20մ լայնությամբ) հիմնանորոգման ենթակա փողոցներ մ</t>
  </si>
  <si>
    <t xml:space="preserve">   Գյումրի քաղաքի հարակից մայթերով (միջինում 8-10մ լայնությամբ) հիմնանորոգման ենթակա փողոցներ</t>
  </si>
  <si>
    <t xml:space="preserve"> 1157 - 12031 </t>
  </si>
  <si>
    <t xml:space="preserve"> Գյումրու ճանապարհների վերակառուցման և փողոցների լուսավորության արդիականացման աշխատանքներ </t>
  </si>
  <si>
    <t xml:space="preserve">  Ընտրված փողոցների շին աշխատանքների տեխնիկական և հեղինակային հսկողություն, հատ</t>
  </si>
  <si>
    <t xml:space="preserve"> Ընտրված փողոցների մշակվող նախագծանախահաշվային փաստաթղթերի պայմանագրի կատարման մաս, տոկոս</t>
  </si>
  <si>
    <t xml:space="preserve"> 1157 - 12032 </t>
  </si>
  <si>
    <t xml:space="preserve"> Գյումրու ճանապարհների վերակառուցման և փողոցների լուսավորության արդիականացման աշխատանքներԳյումրու ճանապարհների վերակառուցման և փողոցների լուսավորության արդիականացման աշխատանքներ </t>
  </si>
  <si>
    <t>Զարգացման ֆրանսիական  գործակալության աջակցությամբ իրականացվող ոռոգման ոլորտի ֆինանսական կայունության և ոռոգման կառավարման կարողությունների բարելավման ծրագրի համակարգում և ղեկավարում</t>
  </si>
  <si>
    <t>Նախագծանախահաշվային փաստաթղթերի քանակ, հատ</t>
  </si>
  <si>
    <t xml:space="preserve"> 45231172/503</t>
  </si>
  <si>
    <t>98111140/80</t>
  </si>
  <si>
    <t xml:space="preserve"> փլուզված հողային պաստառի շեպի և/կամ փլուզված հենապատի վերականգնման աշխատանքներ</t>
  </si>
  <si>
    <t>Մ-10, Սևան-Մարտունի-Վարդենիս-ՀՀ սահման (նախկին՝ Մ-10, Սևան-Մարտունի-Գետափ-/Մ-2/) միջպետական նշանակության ավտոճանապարհի կմ21+500-ում գտնվող փլուզված հողային պաստառի շեպի վերականգնում</t>
  </si>
  <si>
    <t>1157 - 12030</t>
  </si>
  <si>
    <t>Ասիական զարգացման բանկի աջակցությամբ իրականացվող քաղաքային զարգացման ներդրումային ծրագրի շրջանակներում ճանապարհային շինարարություն</t>
  </si>
  <si>
    <t>Քաղաքային զարգացման ներդրումային ծրագրի շրջանակներում ճանապարհային շինարարություն</t>
  </si>
  <si>
    <t xml:space="preserve"> 12030</t>
  </si>
  <si>
    <t xml:space="preserve"> Ասիական զարգացման բանկի աջակցությամբ իրականացվող քաղաքային զարգացման ներդրումային ծրագրի շրջանակներում ճանապարհային շինարարություն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</si>
  <si>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</si>
  <si>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</si>
  <si>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</si>
  <si>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1157 - 12030 </t>
  </si>
  <si>
    <t xml:space="preserve"> Քաղաքային զարգացման ներդրումային ծրագրի շրջանակներում ճանապարհային շինարարություն </t>
  </si>
  <si>
    <t>Իսակով-Արշակունյաց  ճանապարհահատվածի կառուցման տեխնիկական հսկողություն, ամիս</t>
  </si>
  <si>
    <t>Իսակով-Արշակունյաց  ճանապարհահատվածի կառուցում, տոկոս</t>
  </si>
  <si>
    <t>Կոմիտասի անվան զբոսայգու նախագծային աշխատանքներ, տոկոս</t>
  </si>
  <si>
    <t>Ֆինանսական աուդիտ, հատ</t>
  </si>
  <si>
    <t>ՀՕՏԾ արտաքին մոնիտորինգ, տոկոս</t>
  </si>
  <si>
    <t>Մ-2, Երևան-Երասխ-Նորավան- Տաթև-Կապան-Մեղրի-ՀՀ սահման (նախկին՝ Մ-2 ,Երևան-Երասխ-Գորիս-Մեղրի-ՀՀ սահման)  միջպետական նշանակության ավտոճանապարհի կմ108+400 - կմ126+100 հատվածի հիմնանորոգում</t>
  </si>
  <si>
    <t>Մ-3, ՀՀ սահման-Մարգարա-Վանաձոր-Տաշիր-ՀՀ սահման (նախկին՝ Մ-3, Թուրքիայի սահման-Մարգարա-Վանաձոր-Տաշիր-Վրաստանի սահման) միջպետական նշանակության ավտոճանապարհի կմ154+000-կմ176+900 հատվածի հիմնանորոգում</t>
  </si>
  <si>
    <t>Ռազմավարական հաղորդակցության էկոհամակարգի ստեղծում, տոկոս</t>
  </si>
  <si>
    <t xml:space="preserve"> - Պարգևատրումներ, դրամական խրախուսումներ և հատուկ վճարներ</t>
  </si>
  <si>
    <t xml:space="preserve"> Ծառայողական գործուղումների գծով ծախսեր</t>
  </si>
  <si>
    <t xml:space="preserve"> - Ներքին գործուղումներ</t>
  </si>
  <si>
    <t>ԾԱՌԱՅՈՒԹՅՈՒՆՆԵՐԻ  ԵՎ   ԱՊՐԱՆՔՆԵՐԻ  ՁԵՌՔԲԵՐՈՒՄ</t>
  </si>
  <si>
    <t xml:space="preserve"> Շարունակական ծախսեր</t>
  </si>
  <si>
    <t xml:space="preserve"> - Ապահովագրական ծախսեր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</si>
  <si>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</si>
  <si>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</si>
  <si>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</si>
  <si>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</si>
  <si>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>1139</t>
  </si>
  <si>
    <t>այդ թվում` բյուջետային ծախսերի տնտեսագիտական դասակարգման հոդվածների</t>
  </si>
  <si>
    <t>ԸՆԹԱՑԻԿ ԾԱԽՍԵՐ</t>
  </si>
  <si>
    <t>ԱՅԼ ԾԱԽՍԵՐ</t>
  </si>
  <si>
    <t>Պահուստային միջոցներ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</si>
  <si>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</si>
  <si>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</si>
  <si>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</si>
  <si>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</si>
  <si>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</si>
  <si>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</si>
  <si>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</si>
  <si>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</si>
  <si>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</si>
  <si>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</si>
  <si>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Հավելված N 5</t>
  </si>
  <si>
    <t>Հավելված N 6</t>
  </si>
  <si>
    <t>Հավելված 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</si>
</sst>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(* #,##0.00_);_(* \(#,##0.00\);_(* &quot;-&quot;??_);_(@_)"/>
    <numFmt numFmtId="164" formatCode="_-* #,##0.00_-;\-* #,##0.00_-;_-* &quot;-&quot;??_-;_-@_-"/>
    <numFmt numFmtId="165" formatCode="#,##0.0"/>
    <numFmt numFmtId="166" formatCode="_-* #,##0.00_р_._-;\-* #,##0.00_р_._-;_-* &quot;-&quot;??_р_._-;_-@_-"/>
    <numFmt numFmtId="167" formatCode="#,##0.0_);\(#,##0.0\)"/>
    <numFmt numFmtId="168" formatCode="##,##0.0;\(##,##0.0\);\-"/>
    <numFmt numFmtId="169" formatCode="_(* #,##0.0_);_(* \(#,##0.0\);_(* &quot;-&quot;??_);_(@_)"/>
    <numFmt numFmtId="170" formatCode="_-* #,##0.0_-;\-* #,##0.0_-;_-* &quot;-&quot;?_-;_-@_-"/>
    <numFmt numFmtId="171" formatCode="0.0"/>
    <numFmt numFmtId="172" formatCode="_-* #,##0.00\ _₽_-;\-* #,##0.00\ _₽_-;_-* &quot;-&quot;??\ _₽_-;_-@_-"/>
    <numFmt numFmtId="173" formatCode="[&lt;=9999999]###\-####;\(###\)\ ###\-####"/>
    <numFmt numFmtId="174" formatCode="_-* #,##0.0\ _₽_-;\-* #,##0.0\ _₽_-;_-* &quot;-&quot;??\ _₽_-;_-@_-"/>
    <numFmt numFmtId="175" formatCode="##,##0;\(##,##0\);\-"/>
    <numFmt numFmtId="176" formatCode="_(* #,##0.0_);_(* \(#,##0.0\);_(* &quot;-&quot;?_);_(@_)"/>
    <numFmt numFmtId="177" formatCode="_(* #,##0.00_);_(* \(#,##0.00\);_(* &quot;-&quot;?_);_(@_)"/>
    <numFmt numFmtId="178" formatCode="_(* #,##0_);_(* \(#,##0\);_(* &quot;-&quot;??_);_(@_)"/>
  </numFmts>
  <fonts count="3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u/>
      <sz val="12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i/>
      <sz val="12"/>
      <name val="GHEA Grapalat"/>
      <family val="3"/>
    </font>
    <font>
      <sz val="8"/>
      <name val="Calibri"/>
      <family val="2"/>
      <scheme val="minor"/>
    </font>
    <font>
      <b/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2"/>
      <color rgb="FFFF0000"/>
      <name val="GHEA Grapalat"/>
      <family val="3"/>
    </font>
    <font>
      <sz val="10"/>
      <name val="Times Armenian"/>
      <family val="1"/>
    </font>
    <font>
      <i/>
      <sz val="8"/>
      <name val="GHEA Grapalat"/>
      <family val="2"/>
    </font>
    <font>
      <sz val="11"/>
      <name val="Times Armenian"/>
      <family val="1"/>
    </font>
    <font>
      <b/>
      <sz val="12"/>
      <color indexed="8"/>
      <name val="GHEA Grapalat"/>
      <family val="3"/>
    </font>
    <font>
      <sz val="10"/>
      <color rgb="FF9C6500"/>
      <name val="Calibri"/>
      <family val="2"/>
      <scheme val="minor"/>
    </font>
    <font>
      <sz val="11"/>
      <name val="Calibri"/>
      <family val="2"/>
      <charset val="1"/>
      <scheme val="minor"/>
    </font>
    <font>
      <b/>
      <sz val="11"/>
      <name val="Calibri"/>
      <family val="2"/>
      <charset val="1"/>
      <scheme val="minor"/>
    </font>
    <font>
      <sz val="11"/>
      <name val="GHEA Grapalat"/>
      <family val="3"/>
    </font>
    <font>
      <b/>
      <sz val="11"/>
      <name val="GHEA Grapalat"/>
      <family val="3"/>
    </font>
    <font>
      <sz val="12"/>
      <name val="Times Armenian"/>
      <family val="1"/>
    </font>
    <font>
      <u/>
      <sz val="11"/>
      <color theme="10"/>
      <name val="Calibri"/>
      <family val="2"/>
      <scheme val="minor"/>
    </font>
    <font>
      <b/>
      <sz val="12"/>
      <color theme="1" tint="0.14999847407452621"/>
      <name val="GHEA Grapalat"/>
      <family val="3"/>
    </font>
    <font>
      <b/>
      <u/>
      <sz val="12"/>
      <color theme="1"/>
      <name val="GHEA Grapalat"/>
      <family val="3"/>
    </font>
    <font>
      <sz val="11"/>
      <name val="GHEA Grapalat"/>
      <family val="2"/>
    </font>
    <font>
      <sz val="10"/>
      <color rgb="FF000000"/>
      <name val="Times New Roman"/>
      <family val="1"/>
    </font>
    <font>
      <b/>
      <sz val="12"/>
      <color theme="1" tint="0.499984740745262"/>
      <name val="GHEA Grapalat"/>
      <family val="3"/>
    </font>
    <font>
      <sz val="11"/>
      <color theme="1"/>
      <name val="GHEA Grapalat"/>
      <family val="3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48">
    <xf numFmtId="0" fontId="0" fillId="0" borderId="0"/>
    <xf numFmtId="166" fontId="1" fillId="0" borderId="0" applyFont="0" applyFill="0" applyBorder="0" applyAlignment="0" applyProtection="0"/>
    <xf numFmtId="168" fontId="2" fillId="0" borderId="0" applyFill="0" applyBorder="0" applyProtection="0">
      <alignment horizontal="right" vertical="top"/>
    </xf>
    <xf numFmtId="168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2" fillId="0" borderId="0" applyFont="0" applyFill="0" applyBorder="0" applyAlignment="0" applyProtection="0"/>
    <xf numFmtId="0" fontId="4" fillId="0" borderId="0"/>
    <xf numFmtId="0" fontId="10" fillId="2" borderId="0" applyNumberFormat="0" applyBorder="0" applyAlignment="0" applyProtection="0"/>
    <xf numFmtId="0" fontId="4" fillId="0" borderId="0"/>
    <xf numFmtId="0" fontId="14" fillId="0" borderId="0"/>
    <xf numFmtId="0" fontId="12" fillId="0" borderId="0"/>
    <xf numFmtId="172" fontId="15" fillId="0" borderId="0" applyFont="0" applyFill="0" applyBorder="0" applyAlignment="0" applyProtection="0"/>
    <xf numFmtId="0" fontId="10" fillId="2" borderId="0" applyNumberFormat="0" applyBorder="0" applyAlignment="0" applyProtection="0"/>
    <xf numFmtId="43" fontId="15" fillId="0" borderId="0" applyFont="0" applyFill="0" applyBorder="0" applyAlignment="0" applyProtection="0"/>
    <xf numFmtId="0" fontId="11" fillId="3" borderId="0" applyNumberFormat="0" applyBorder="0" applyAlignment="0" applyProtection="0"/>
    <xf numFmtId="0" fontId="15" fillId="0" borderId="0"/>
    <xf numFmtId="0" fontId="1" fillId="0" borderId="0"/>
    <xf numFmtId="0" fontId="4" fillId="0" borderId="0"/>
    <xf numFmtId="0" fontId="1" fillId="0" borderId="0"/>
    <xf numFmtId="0" fontId="19" fillId="0" borderId="0"/>
    <xf numFmtId="0" fontId="20" fillId="0" borderId="0"/>
    <xf numFmtId="43" fontId="15" fillId="0" borderId="0" applyFont="0" applyFill="0" applyBorder="0" applyAlignment="0" applyProtection="0"/>
    <xf numFmtId="0" fontId="11" fillId="3" borderId="0" applyNumberFormat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5" fillId="0" borderId="0"/>
    <xf numFmtId="0" fontId="22" fillId="0" borderId="0"/>
    <xf numFmtId="43" fontId="22" fillId="0" borderId="0" applyFont="0" applyFill="0" applyBorder="0" applyAlignment="0" applyProtection="0"/>
    <xf numFmtId="0" fontId="2" fillId="0" borderId="0">
      <alignment horizontal="left" vertical="top" wrapText="1"/>
    </xf>
    <xf numFmtId="168" fontId="23" fillId="0" borderId="0" applyFill="0" applyBorder="0" applyProtection="0">
      <alignment horizontal="right" vertical="top"/>
    </xf>
    <xf numFmtId="43" fontId="22" fillId="0" borderId="0" applyFont="0" applyFill="0" applyBorder="0" applyAlignment="0" applyProtection="0"/>
    <xf numFmtId="0" fontId="24" fillId="0" borderId="0"/>
    <xf numFmtId="43" fontId="22" fillId="0" borderId="0" applyFont="0" applyFill="0" applyBorder="0" applyAlignment="0" applyProtection="0"/>
    <xf numFmtId="0" fontId="26" fillId="3" borderId="0" applyNumberFormat="0" applyBorder="0" applyAlignment="0" applyProtection="0"/>
    <xf numFmtId="0" fontId="1" fillId="0" borderId="0"/>
    <xf numFmtId="0" fontId="22" fillId="0" borderId="0">
      <alignment vertical="center"/>
    </xf>
    <xf numFmtId="0" fontId="4" fillId="0" borderId="0"/>
    <xf numFmtId="0" fontId="1" fillId="0" borderId="0"/>
    <xf numFmtId="0" fontId="2" fillId="0" borderId="0">
      <alignment horizontal="left" vertical="top" wrapText="1"/>
    </xf>
    <xf numFmtId="43" fontId="1" fillId="0" borderId="0" applyFont="0" applyFill="0" applyBorder="0" applyAlignment="0" applyProtection="0"/>
    <xf numFmtId="0" fontId="31" fillId="0" borderId="0"/>
    <xf numFmtId="0" fontId="32" fillId="0" borderId="0" applyNumberFormat="0" applyFill="0" applyBorder="0" applyAlignment="0" applyProtection="0"/>
    <xf numFmtId="0" fontId="36" fillId="0" borderId="0"/>
    <xf numFmtId="0" fontId="1" fillId="0" borderId="0"/>
  </cellStyleXfs>
  <cellXfs count="513">
    <xf numFmtId="0" fontId="0" fillId="0" borderId="0" xfId="0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168" fontId="8" fillId="0" borderId="1" xfId="3" applyFont="1" applyFill="1" applyBorder="1">
      <alignment horizontal="right" vertical="top"/>
    </xf>
    <xf numFmtId="0" fontId="8" fillId="0" borderId="0" xfId="0" applyFont="1"/>
    <xf numFmtId="169" fontId="8" fillId="0" borderId="1" xfId="9" applyNumberFormat="1" applyFont="1" applyFill="1" applyBorder="1" applyAlignment="1">
      <alignment horizontal="center" vertical="center" wrapText="1"/>
    </xf>
    <xf numFmtId="0" fontId="6" fillId="0" borderId="0" xfId="8" applyFont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168" fontId="8" fillId="0" borderId="1" xfId="3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horizontal="center" vertical="top" wrapText="1"/>
    </xf>
    <xf numFmtId="169" fontId="6" fillId="0" borderId="0" xfId="9" applyNumberFormat="1" applyFont="1" applyFill="1" applyBorder="1" applyAlignment="1">
      <alignment horizontal="center" vertical="center" wrapText="1"/>
    </xf>
    <xf numFmtId="49" fontId="8" fillId="0" borderId="0" xfId="16" applyNumberFormat="1" applyFont="1" applyFill="1" applyBorder="1" applyAlignment="1">
      <alignment horizontal="center" vertical="center"/>
    </xf>
    <xf numFmtId="0" fontId="6" fillId="0" borderId="0" xfId="18" applyFont="1" applyFill="1" applyBorder="1" applyAlignment="1">
      <alignment horizontal="left" vertical="top" wrapText="1"/>
    </xf>
    <xf numFmtId="167" fontId="6" fillId="0" borderId="1" xfId="1" applyNumberFormat="1" applyFont="1" applyFill="1" applyBorder="1" applyAlignment="1">
      <alignment horizontal="center" vertical="center"/>
    </xf>
    <xf numFmtId="167" fontId="8" fillId="0" borderId="1" xfId="1" applyNumberFormat="1" applyFont="1" applyFill="1" applyBorder="1" applyAlignment="1">
      <alignment horizontal="center" vertical="center"/>
    </xf>
    <xf numFmtId="167" fontId="6" fillId="0" borderId="0" xfId="1" applyNumberFormat="1" applyFont="1" applyFill="1" applyBorder="1" applyAlignment="1">
      <alignment horizontal="center" vertical="center"/>
    </xf>
    <xf numFmtId="0" fontId="5" fillId="0" borderId="0" xfId="0" applyFont="1"/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169" fontId="6" fillId="0" borderId="0" xfId="15" applyNumberFormat="1" applyFont="1" applyFill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174" fontId="8" fillId="0" borderId="0" xfId="4" applyNumberFormat="1" applyFont="1" applyFill="1" applyAlignment="1">
      <alignment horizontal="right"/>
    </xf>
    <xf numFmtId="49" fontId="6" fillId="0" borderId="0" xfId="0" applyNumberFormat="1" applyFont="1" applyAlignment="1">
      <alignment vertical="top" wrapText="1"/>
    </xf>
    <xf numFmtId="0" fontId="6" fillId="0" borderId="0" xfId="8" applyFont="1" applyAlignment="1">
      <alignment vertical="top" wrapText="1"/>
    </xf>
    <xf numFmtId="169" fontId="8" fillId="0" borderId="1" xfId="4" applyNumberFormat="1" applyFont="1" applyFill="1" applyBorder="1" applyAlignment="1">
      <alignment horizontal="center" vertical="center" wrapText="1"/>
    </xf>
    <xf numFmtId="169" fontId="6" fillId="0" borderId="1" xfId="4" applyNumberFormat="1" applyFont="1" applyFill="1" applyBorder="1" applyAlignment="1">
      <alignment horizontal="center" vertical="center" wrapText="1"/>
    </xf>
    <xf numFmtId="49" fontId="8" fillId="0" borderId="1" xfId="11" applyNumberFormat="1" applyFont="1" applyFill="1" applyBorder="1" applyAlignment="1">
      <alignment horizontal="center" vertical="center"/>
    </xf>
    <xf numFmtId="169" fontId="6" fillId="0" borderId="0" xfId="4" applyNumberFormat="1" applyFont="1" applyFill="1" applyAlignment="1">
      <alignment horizontal="center" vertical="center"/>
    </xf>
    <xf numFmtId="169" fontId="8" fillId="0" borderId="1" xfId="15" applyNumberFormat="1" applyFont="1" applyFill="1" applyBorder="1" applyAlignment="1">
      <alignment horizontal="center" vertical="center" wrapText="1"/>
    </xf>
    <xf numFmtId="169" fontId="8" fillId="0" borderId="3" xfId="4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169" fontId="6" fillId="0" borderId="5" xfId="4" applyNumberFormat="1" applyFont="1" applyFill="1" applyBorder="1" applyAlignment="1">
      <alignment horizontal="right" vertical="center"/>
    </xf>
    <xf numFmtId="0" fontId="6" fillId="4" borderId="1" xfId="0" applyFont="1" applyFill="1" applyBorder="1" applyAlignment="1">
      <alignment horizontal="left" vertical="top" wrapText="1"/>
    </xf>
    <xf numFmtId="43" fontId="5" fillId="0" borderId="0" xfId="0" applyNumberFormat="1" applyFont="1"/>
    <xf numFmtId="167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6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169" fontId="5" fillId="0" borderId="0" xfId="25" applyNumberFormat="1" applyFont="1" applyFill="1" applyAlignment="1">
      <alignment horizontal="right"/>
    </xf>
    <xf numFmtId="43" fontId="6" fillId="0" borderId="0" xfId="25" applyFont="1" applyFill="1" applyAlignment="1">
      <alignment horizontal="center" wrapText="1"/>
    </xf>
    <xf numFmtId="169" fontId="6" fillId="0" borderId="1" xfId="25" applyNumberFormat="1" applyFont="1" applyFill="1" applyBorder="1" applyAlignment="1">
      <alignment horizontal="center" vertical="center" wrapText="1"/>
    </xf>
    <xf numFmtId="169" fontId="6" fillId="0" borderId="1" xfId="25" applyNumberFormat="1" applyFont="1" applyFill="1" applyBorder="1" applyAlignment="1">
      <alignment horizontal="center" vertical="center"/>
    </xf>
    <xf numFmtId="43" fontId="6" fillId="0" borderId="1" xfId="25" applyFont="1" applyFill="1" applyBorder="1" applyAlignment="1">
      <alignment vertical="center" wrapText="1"/>
    </xf>
    <xf numFmtId="169" fontId="6" fillId="0" borderId="1" xfId="25" applyNumberFormat="1" applyFont="1" applyFill="1" applyBorder="1" applyAlignment="1">
      <alignment horizontal="left" vertical="center"/>
    </xf>
    <xf numFmtId="169" fontId="6" fillId="4" borderId="1" xfId="25" applyNumberFormat="1" applyFont="1" applyFill="1" applyBorder="1" applyAlignment="1">
      <alignment horizontal="left" vertical="center"/>
    </xf>
    <xf numFmtId="43" fontId="6" fillId="0" borderId="0" xfId="25" applyFont="1" applyFill="1"/>
    <xf numFmtId="169" fontId="6" fillId="0" borderId="1" xfId="25" applyNumberFormat="1" applyFont="1" applyFill="1" applyBorder="1" applyAlignment="1">
      <alignment horizontal="left" vertical="center" wrapText="1"/>
    </xf>
    <xf numFmtId="168" fontId="8" fillId="0" borderId="1" xfId="2" applyFont="1" applyFill="1" applyBorder="1">
      <alignment horizontal="right" vertical="top"/>
    </xf>
    <xf numFmtId="168" fontId="6" fillId="0" borderId="1" xfId="2" applyFont="1" applyFill="1" applyBorder="1">
      <alignment horizontal="right" vertical="top"/>
    </xf>
    <xf numFmtId="168" fontId="8" fillId="0" borderId="1" xfId="2" applyFont="1" applyFill="1" applyBorder="1" applyAlignment="1">
      <alignment horizontal="right" vertical="center"/>
    </xf>
    <xf numFmtId="0" fontId="27" fillId="0" borderId="0" xfId="0" applyFont="1"/>
    <xf numFmtId="0" fontId="6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 wrapText="1"/>
    </xf>
    <xf numFmtId="43" fontId="27" fillId="0" borderId="0" xfId="9" applyFont="1"/>
    <xf numFmtId="167" fontId="6" fillId="0" borderId="1" xfId="0" applyNumberFormat="1" applyFont="1" applyBorder="1" applyAlignment="1">
      <alignment horizontal="center" vertical="center" wrapText="1"/>
    </xf>
    <xf numFmtId="0" fontId="28" fillId="0" borderId="0" xfId="0" applyFont="1"/>
    <xf numFmtId="0" fontId="29" fillId="0" borderId="0" xfId="0" applyFont="1"/>
    <xf numFmtId="0" fontId="6" fillId="4" borderId="1" xfId="0" applyFont="1" applyFill="1" applyBorder="1" applyAlignment="1">
      <alignment horizontal="center" vertical="center" wrapText="1"/>
    </xf>
    <xf numFmtId="169" fontId="6" fillId="4" borderId="1" xfId="5" applyNumberFormat="1" applyFont="1" applyFill="1" applyBorder="1" applyAlignment="1">
      <alignment horizontal="center"/>
    </xf>
    <xf numFmtId="0" fontId="30" fillId="0" borderId="0" xfId="0" applyFont="1"/>
    <xf numFmtId="49" fontId="8" fillId="0" borderId="1" xfId="39" applyNumberFormat="1" applyFont="1" applyBorder="1" applyAlignment="1">
      <alignment horizontal="left" vertical="center" wrapText="1"/>
    </xf>
    <xf numFmtId="49" fontId="6" fillId="0" borderId="1" xfId="39" applyNumberFormat="1" applyFont="1" applyBorder="1" applyAlignment="1">
      <alignment horizontal="left" vertical="center" wrapText="1"/>
    </xf>
    <xf numFmtId="165" fontId="6" fillId="0" borderId="1" xfId="0" applyNumberFormat="1" applyFont="1" applyBorder="1" applyAlignment="1">
      <alignment horizontal="center" vertical="center"/>
    </xf>
    <xf numFmtId="49" fontId="6" fillId="0" borderId="1" xfId="39" applyNumberFormat="1" applyFont="1" applyBorder="1" applyAlignment="1">
      <alignment horizontal="left" vertical="center" wrapText="1" indent="1"/>
    </xf>
    <xf numFmtId="167" fontId="6" fillId="0" borderId="1" xfId="0" applyNumberFormat="1" applyFont="1" applyBorder="1" applyAlignment="1">
      <alignment horizontal="center" vertical="center"/>
    </xf>
    <xf numFmtId="49" fontId="29" fillId="0" borderId="0" xfId="39" applyNumberFormat="1" applyFont="1" applyAlignment="1">
      <alignment horizontal="left" vertical="center" wrapText="1" indent="1"/>
    </xf>
    <xf numFmtId="165" fontId="6" fillId="0" borderId="0" xfId="0" applyNumberFormat="1" applyFont="1" applyAlignment="1">
      <alignment horizontal="center" vertical="center"/>
    </xf>
    <xf numFmtId="0" fontId="6" fillId="0" borderId="0" xfId="8" applyFont="1" applyAlignment="1">
      <alignment horizontal="right" vertical="top"/>
    </xf>
    <xf numFmtId="43" fontId="8" fillId="0" borderId="1" xfId="25" applyFont="1" applyFill="1" applyBorder="1" applyAlignment="1">
      <alignment wrapText="1"/>
    </xf>
    <xf numFmtId="169" fontId="8" fillId="0" borderId="1" xfId="25" applyNumberFormat="1" applyFont="1" applyFill="1" applyBorder="1" applyAlignment="1">
      <alignment horizontal="center" vertical="center"/>
    </xf>
    <xf numFmtId="43" fontId="7" fillId="0" borderId="0" xfId="9" applyFont="1"/>
    <xf numFmtId="43" fontId="8" fillId="0" borderId="0" xfId="25" applyFont="1" applyFill="1"/>
    <xf numFmtId="43" fontId="8" fillId="0" borderId="1" xfId="25" applyFont="1" applyFill="1" applyBorder="1" applyAlignment="1">
      <alignment vertical="center" wrapText="1"/>
    </xf>
    <xf numFmtId="169" fontId="8" fillId="0" borderId="1" xfId="25" applyNumberFormat="1" applyFont="1" applyFill="1" applyBorder="1" applyAlignment="1">
      <alignment horizontal="left" vertical="center"/>
    </xf>
    <xf numFmtId="43" fontId="8" fillId="0" borderId="0" xfId="25" applyFont="1" applyFill="1" applyBorder="1"/>
    <xf numFmtId="176" fontId="6" fillId="0" borderId="1" xfId="9" applyNumberFormat="1" applyFont="1" applyFill="1" applyBorder="1" applyAlignment="1">
      <alignment horizontal="center" vertical="center" wrapText="1"/>
    </xf>
    <xf numFmtId="169" fontId="25" fillId="0" borderId="1" xfId="9" applyNumberFormat="1" applyFont="1" applyFill="1" applyBorder="1" applyAlignment="1">
      <alignment horizontal="center" vertical="center" wrapText="1"/>
    </xf>
    <xf numFmtId="169" fontId="7" fillId="0" borderId="1" xfId="9" applyNumberFormat="1" applyFont="1" applyFill="1" applyBorder="1" applyAlignment="1">
      <alignment horizontal="left" vertical="center" wrapText="1"/>
    </xf>
    <xf numFmtId="2" fontId="6" fillId="0" borderId="1" xfId="2" applyNumberFormat="1" applyFont="1" applyFill="1" applyBorder="1">
      <alignment horizontal="right" vertical="top"/>
    </xf>
    <xf numFmtId="169" fontId="6" fillId="0" borderId="1" xfId="9" applyNumberFormat="1" applyFont="1" applyFill="1" applyBorder="1" applyAlignment="1">
      <alignment vertical="center" wrapText="1"/>
    </xf>
    <xf numFmtId="169" fontId="6" fillId="0" borderId="6" xfId="9" applyNumberFormat="1" applyFont="1" applyFill="1" applyBorder="1" applyAlignment="1">
      <alignment vertical="center" wrapText="1"/>
    </xf>
    <xf numFmtId="43" fontId="25" fillId="0" borderId="1" xfId="9" applyFont="1" applyFill="1" applyBorder="1" applyAlignment="1">
      <alignment horizontal="center" vertical="center" wrapText="1"/>
    </xf>
    <xf numFmtId="43" fontId="8" fillId="0" borderId="1" xfId="9" applyFont="1" applyFill="1" applyBorder="1" applyAlignment="1">
      <alignment horizontal="center" vertical="center" wrapText="1"/>
    </xf>
    <xf numFmtId="169" fontId="6" fillId="0" borderId="1" xfId="2" applyNumberFormat="1" applyFont="1" applyFill="1" applyBorder="1" applyAlignment="1">
      <alignment horizontal="center" vertical="top"/>
    </xf>
    <xf numFmtId="168" fontId="8" fillId="0" borderId="0" xfId="2" applyFont="1" applyFill="1" applyBorder="1">
      <alignment horizontal="right" vertical="top"/>
    </xf>
    <xf numFmtId="168" fontId="6" fillId="0" borderId="0" xfId="2" applyFont="1" applyFill="1" applyBorder="1">
      <alignment horizontal="right" vertical="top"/>
    </xf>
    <xf numFmtId="0" fontId="5" fillId="0" borderId="1" xfId="0" applyFont="1" applyBorder="1" applyAlignment="1">
      <alignment horizontal="center" vertical="center"/>
    </xf>
    <xf numFmtId="167" fontId="6" fillId="0" borderId="1" xfId="2" applyNumberFormat="1" applyFont="1" applyFill="1" applyBorder="1">
      <alignment horizontal="right" vertical="top"/>
    </xf>
    <xf numFmtId="169" fontId="8" fillId="0" borderId="1" xfId="9" applyNumberFormat="1" applyFont="1" applyFill="1" applyBorder="1" applyAlignment="1">
      <alignment vertical="center" wrapText="1"/>
    </xf>
    <xf numFmtId="167" fontId="9" fillId="0" borderId="1" xfId="33" applyNumberFormat="1" applyFont="1" applyFill="1" applyBorder="1">
      <alignment horizontal="right" vertical="top"/>
    </xf>
    <xf numFmtId="167" fontId="6" fillId="0" borderId="1" xfId="2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5" fillId="0" borderId="1" xfId="0" applyFont="1" applyBorder="1"/>
    <xf numFmtId="0" fontId="6" fillId="0" borderId="0" xfId="0" applyFont="1" applyAlignment="1">
      <alignment horizontal="right" vertical="top" wrapText="1"/>
    </xf>
    <xf numFmtId="168" fontId="5" fillId="0" borderId="0" xfId="0" applyNumberFormat="1" applyFont="1" applyAlignment="1">
      <alignment horizontal="right" vertical="top" wrapText="1"/>
    </xf>
    <xf numFmtId="169" fontId="6" fillId="0" borderId="1" xfId="2" applyNumberFormat="1" applyFont="1" applyFill="1" applyBorder="1" applyAlignment="1">
      <alignment horizontal="center" vertical="center"/>
    </xf>
    <xf numFmtId="169" fontId="6" fillId="4" borderId="1" xfId="4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vertical="center" wrapText="1"/>
    </xf>
    <xf numFmtId="169" fontId="5" fillId="0" borderId="1" xfId="4" applyNumberFormat="1" applyFont="1" applyBorder="1" applyAlignment="1">
      <alignment vertical="center"/>
    </xf>
    <xf numFmtId="175" fontId="6" fillId="0" borderId="1" xfId="2" applyNumberFormat="1" applyFont="1" applyFill="1" applyBorder="1">
      <alignment horizontal="right" vertical="top"/>
    </xf>
    <xf numFmtId="175" fontId="8" fillId="0" borderId="1" xfId="3" applyNumberFormat="1" applyFont="1" applyFill="1" applyBorder="1">
      <alignment horizontal="right" vertical="top"/>
    </xf>
    <xf numFmtId="168" fontId="8" fillId="0" borderId="1" xfId="3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169" fontId="8" fillId="0" borderId="1" xfId="2" applyNumberFormat="1" applyFont="1" applyFill="1" applyBorder="1" applyAlignment="1">
      <alignment horizontal="center" vertical="top"/>
    </xf>
    <xf numFmtId="168" fontId="9" fillId="0" borderId="1" xfId="33" applyFont="1" applyFill="1" applyBorder="1">
      <alignment horizontal="right" vertical="top"/>
    </xf>
    <xf numFmtId="178" fontId="21" fillId="0" borderId="1" xfId="9" applyNumberFormat="1" applyFont="1" applyFill="1" applyBorder="1" applyAlignment="1">
      <alignment horizontal="center" vertical="center"/>
    </xf>
    <xf numFmtId="178" fontId="6" fillId="0" borderId="1" xfId="9" applyNumberFormat="1" applyFont="1" applyFill="1" applyBorder="1" applyAlignment="1">
      <alignment horizontal="center" vertical="center"/>
    </xf>
    <xf numFmtId="169" fontId="6" fillId="0" borderId="1" xfId="9" applyNumberFormat="1" applyFont="1" applyFill="1" applyBorder="1" applyAlignment="1">
      <alignment horizontal="center" vertical="center"/>
    </xf>
    <xf numFmtId="0" fontId="6" fillId="0" borderId="1" xfId="45" applyFont="1" applyFill="1" applyBorder="1" applyAlignment="1">
      <alignment horizontal="center" vertical="center"/>
    </xf>
    <xf numFmtId="0" fontId="29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left" vertical="top" wrapText="1"/>
    </xf>
    <xf numFmtId="0" fontId="6" fillId="0" borderId="1" xfId="26" applyFont="1" applyFill="1" applyBorder="1" applyAlignment="1">
      <alignment horizontal="left" vertical="center" wrapText="1"/>
    </xf>
    <xf numFmtId="0" fontId="6" fillId="0" borderId="1" xfId="26" applyNumberFormat="1" applyFont="1" applyFill="1" applyBorder="1" applyAlignment="1">
      <alignment horizontal="left" vertical="center" wrapText="1"/>
    </xf>
    <xf numFmtId="168" fontId="33" fillId="0" borderId="1" xfId="3" applyFont="1" applyFill="1" applyBorder="1">
      <alignment horizontal="right" vertical="top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7" fontId="8" fillId="0" borderId="1" xfId="2" applyNumberFormat="1" applyFont="1" applyFill="1" applyBorder="1">
      <alignment horizontal="right" vertical="top"/>
    </xf>
    <xf numFmtId="0" fontId="8" fillId="0" borderId="1" xfId="0" applyFont="1" applyBorder="1"/>
    <xf numFmtId="0" fontId="6" fillId="0" borderId="1" xfId="0" applyFont="1" applyBorder="1"/>
    <xf numFmtId="167" fontId="8" fillId="0" borderId="0" xfId="0" applyNumberFormat="1" applyFont="1"/>
    <xf numFmtId="168" fontId="6" fillId="0" borderId="1" xfId="3" applyFont="1" applyFill="1" applyBorder="1">
      <alignment horizontal="right" vertical="top"/>
    </xf>
    <xf numFmtId="168" fontId="6" fillId="0" borderId="1" xfId="3" applyFont="1" applyFill="1" applyBorder="1" applyAlignment="1">
      <alignment horizontal="center" vertical="center"/>
    </xf>
    <xf numFmtId="0" fontId="8" fillId="0" borderId="0" xfId="0" applyFont="1" applyAlignment="1">
      <alignment horizontal="left" vertical="top" wrapText="1"/>
    </xf>
    <xf numFmtId="178" fontId="6" fillId="0" borderId="1" xfId="4" applyNumberFormat="1" applyFont="1" applyFill="1" applyBorder="1" applyAlignment="1">
      <alignment horizontal="right" vertical="top" wrapText="1"/>
    </xf>
    <xf numFmtId="0" fontId="6" fillId="0" borderId="0" xfId="12" applyFont="1" applyAlignment="1">
      <alignment vertical="top" wrapText="1"/>
    </xf>
    <xf numFmtId="0" fontId="6" fillId="0" borderId="0" xfId="13" applyFont="1" applyAlignment="1">
      <alignment horizontal="right"/>
    </xf>
    <xf numFmtId="0" fontId="6" fillId="0" borderId="0" xfId="14" applyFont="1" applyAlignment="1">
      <alignment vertical="center" wrapText="1"/>
    </xf>
    <xf numFmtId="0" fontId="8" fillId="0" borderId="0" xfId="14" applyFont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5" fillId="0" borderId="1" xfId="45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78" fontId="5" fillId="0" borderId="1" xfId="9" applyNumberFormat="1" applyFont="1" applyFill="1" applyBorder="1" applyAlignment="1">
      <alignment horizontal="center" vertical="center"/>
    </xf>
    <xf numFmtId="169" fontId="5" fillId="0" borderId="1" xfId="9" applyNumberFormat="1" applyFont="1" applyFill="1" applyBorder="1" applyAlignment="1">
      <alignment vertical="center" wrapText="1"/>
    </xf>
    <xf numFmtId="0" fontId="6" fillId="0" borderId="0" xfId="14" applyFont="1" applyAlignment="1">
      <alignment horizontal="right" vertical="center" wrapText="1"/>
    </xf>
    <xf numFmtId="167" fontId="6" fillId="0" borderId="0" xfId="2" applyNumberFormat="1" applyFont="1" applyFill="1" applyBorder="1">
      <alignment horizontal="right" vertical="top"/>
    </xf>
    <xf numFmtId="175" fontId="6" fillId="0" borderId="1" xfId="3" applyNumberFormat="1" applyFont="1" applyFill="1" applyBorder="1">
      <alignment horizontal="right" vertical="top"/>
    </xf>
    <xf numFmtId="169" fontId="7" fillId="0" borderId="1" xfId="9" applyNumberFormat="1" applyFont="1" applyFill="1" applyBorder="1" applyAlignment="1">
      <alignment horizontal="right" vertical="center" wrapText="1"/>
    </xf>
    <xf numFmtId="169" fontId="5" fillId="0" borderId="1" xfId="9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43" fontId="5" fillId="0" borderId="0" xfId="4" applyFont="1" applyFill="1" applyAlignment="1">
      <alignment vertical="center" wrapText="1"/>
    </xf>
    <xf numFmtId="0" fontId="5" fillId="0" borderId="1" xfId="26" applyFont="1" applyFill="1" applyBorder="1" applyAlignment="1">
      <alignment horizontal="left" vertical="center" wrapText="1"/>
    </xf>
    <xf numFmtId="0" fontId="5" fillId="0" borderId="1" xfId="26" applyNumberFormat="1" applyFont="1" applyFill="1" applyBorder="1" applyAlignment="1">
      <alignment horizontal="left" vertical="center" wrapText="1"/>
    </xf>
    <xf numFmtId="43" fontId="7" fillId="0" borderId="0" xfId="4" applyFont="1" applyFill="1" applyAlignment="1">
      <alignment vertical="center" wrapText="1"/>
    </xf>
    <xf numFmtId="169" fontId="7" fillId="0" borderId="1" xfId="4" applyNumberFormat="1" applyFont="1" applyFill="1" applyBorder="1" applyAlignment="1">
      <alignment horizontal="center" vertical="center"/>
    </xf>
    <xf numFmtId="0" fontId="5" fillId="0" borderId="1" xfId="26" applyFont="1" applyFill="1" applyBorder="1" applyAlignment="1">
      <alignment horizontal="left" vertical="top" wrapText="1"/>
    </xf>
    <xf numFmtId="174" fontId="7" fillId="0" borderId="0" xfId="4" applyNumberFormat="1" applyFont="1" applyFill="1" applyAlignment="1">
      <alignment horizontal="left" vertical="top" wrapText="1"/>
    </xf>
    <xf numFmtId="174" fontId="7" fillId="0" borderId="0" xfId="4" applyNumberFormat="1" applyFont="1" applyFill="1" applyAlignment="1">
      <alignment horizontal="left" vertical="center" wrapText="1"/>
    </xf>
    <xf numFmtId="174" fontId="7" fillId="0" borderId="0" xfId="4" applyNumberFormat="1" applyFont="1" applyFill="1" applyAlignment="1">
      <alignment horizontal="right" vertical="center"/>
    </xf>
    <xf numFmtId="167" fontId="8" fillId="0" borderId="1" xfId="2" applyNumberFormat="1" applyFont="1" applyFill="1" applyBorder="1" applyAlignment="1">
      <alignment vertical="top"/>
    </xf>
    <xf numFmtId="167" fontId="6" fillId="0" borderId="1" xfId="33" applyNumberFormat="1" applyFont="1" applyFill="1" applyBorder="1" applyAlignment="1">
      <alignment vertical="top"/>
    </xf>
    <xf numFmtId="167" fontId="6" fillId="0" borderId="1" xfId="2" applyNumberFormat="1" applyFont="1" applyFill="1" applyBorder="1" applyAlignment="1">
      <alignment vertical="top"/>
    </xf>
    <xf numFmtId="178" fontId="6" fillId="0" borderId="1" xfId="4" applyNumberFormat="1" applyFont="1" applyFill="1" applyBorder="1" applyAlignment="1">
      <alignment vertical="top" wrapText="1"/>
    </xf>
    <xf numFmtId="43" fontId="6" fillId="0" borderId="0" xfId="14" applyNumberFormat="1" applyFont="1" applyAlignment="1">
      <alignment vertical="center" wrapText="1"/>
    </xf>
    <xf numFmtId="169" fontId="8" fillId="0" borderId="1" xfId="2" applyNumberFormat="1" applyFont="1" applyFill="1" applyBorder="1" applyAlignment="1">
      <alignment horizontal="center" vertical="center"/>
    </xf>
    <xf numFmtId="167" fontId="8" fillId="0" borderId="1" xfId="2" applyNumberFormat="1" applyFont="1" applyFill="1" applyBorder="1" applyAlignment="1">
      <alignment horizontal="right" vertical="center"/>
    </xf>
    <xf numFmtId="169" fontId="8" fillId="0" borderId="1" xfId="0" applyNumberFormat="1" applyFont="1" applyBorder="1" applyAlignment="1">
      <alignment vertical="top" wrapText="1"/>
    </xf>
    <xf numFmtId="168" fontId="6" fillId="0" borderId="0" xfId="3" applyFont="1" applyFill="1" applyBorder="1">
      <alignment horizontal="right" vertical="top"/>
    </xf>
    <xf numFmtId="43" fontId="8" fillId="0" borderId="1" xfId="0" applyNumberFormat="1" applyFont="1" applyBorder="1" applyAlignment="1">
      <alignment horizontal="left" vertical="top" wrapText="1"/>
    </xf>
    <xf numFmtId="0" fontId="6" fillId="4" borderId="0" xfId="14" applyFont="1" applyFill="1" applyAlignment="1">
      <alignment vertical="center" wrapText="1"/>
    </xf>
    <xf numFmtId="0" fontId="5" fillId="4" borderId="1" xfId="0" applyFont="1" applyFill="1" applyBorder="1" applyAlignment="1">
      <alignment horizontal="center" vertical="center"/>
    </xf>
    <xf numFmtId="167" fontId="6" fillId="0" borderId="1" xfId="2" applyNumberFormat="1" applyFont="1" applyFill="1" applyBorder="1" applyAlignment="1">
      <alignment vertical="center"/>
    </xf>
    <xf numFmtId="176" fontId="6" fillId="0" borderId="0" xfId="9" applyNumberFormat="1" applyFont="1" applyFill="1" applyBorder="1" applyAlignment="1">
      <alignment horizontal="center" vertical="center" wrapText="1"/>
    </xf>
    <xf numFmtId="169" fontId="8" fillId="0" borderId="0" xfId="9" applyNumberFormat="1" applyFont="1" applyFill="1" applyBorder="1" applyAlignment="1">
      <alignment horizontal="center" vertical="center" wrapText="1"/>
    </xf>
    <xf numFmtId="168" fontId="8" fillId="0" borderId="0" xfId="2" applyFont="1" applyFill="1" applyBorder="1" applyAlignment="1">
      <alignment horizontal="right" vertical="center"/>
    </xf>
    <xf numFmtId="169" fontId="7" fillId="0" borderId="0" xfId="9" applyNumberFormat="1" applyFont="1" applyFill="1" applyBorder="1" applyAlignment="1">
      <alignment horizontal="left" vertical="center" wrapText="1"/>
    </xf>
    <xf numFmtId="2" fontId="6" fillId="0" borderId="0" xfId="2" applyNumberFormat="1" applyFont="1" applyFill="1" applyBorder="1">
      <alignment horizontal="right" vertical="top"/>
    </xf>
    <xf numFmtId="169" fontId="8" fillId="0" borderId="0" xfId="9" applyNumberFormat="1" applyFont="1" applyFill="1" applyBorder="1" applyAlignment="1">
      <alignment vertical="center" wrapText="1"/>
    </xf>
    <xf numFmtId="169" fontId="6" fillId="0" borderId="0" xfId="9" applyNumberFormat="1" applyFont="1" applyFill="1" applyBorder="1" applyAlignment="1">
      <alignment vertical="center" wrapText="1"/>
    </xf>
    <xf numFmtId="169" fontId="25" fillId="0" borderId="0" xfId="9" applyNumberFormat="1" applyFont="1" applyFill="1" applyBorder="1" applyAlignment="1">
      <alignment horizontal="center" vertical="center" wrapText="1"/>
    </xf>
    <xf numFmtId="43" fontId="8" fillId="0" borderId="0" xfId="9" applyFont="1" applyFill="1" applyBorder="1" applyAlignment="1">
      <alignment horizontal="center" vertical="center" wrapText="1"/>
    </xf>
    <xf numFmtId="167" fontId="8" fillId="0" borderId="0" xfId="2" applyNumberFormat="1" applyFont="1" applyFill="1" applyBorder="1" applyAlignment="1">
      <alignment vertical="top"/>
    </xf>
    <xf numFmtId="167" fontId="6" fillId="0" borderId="0" xfId="33" applyNumberFormat="1" applyFont="1" applyFill="1" applyBorder="1" applyAlignment="1">
      <alignment vertical="top"/>
    </xf>
    <xf numFmtId="167" fontId="6" fillId="0" borderId="0" xfId="2" applyNumberFormat="1" applyFont="1" applyFill="1" applyBorder="1" applyAlignment="1">
      <alignment vertical="top"/>
    </xf>
    <xf numFmtId="167" fontId="8" fillId="0" borderId="0" xfId="2" applyNumberFormat="1" applyFont="1" applyFill="1" applyBorder="1" applyAlignment="1">
      <alignment horizontal="right" vertical="center"/>
    </xf>
    <xf numFmtId="167" fontId="9" fillId="0" borderId="0" xfId="33" applyNumberFormat="1" applyFont="1" applyFill="1" applyBorder="1">
      <alignment horizontal="right" vertical="top"/>
    </xf>
    <xf numFmtId="167" fontId="6" fillId="0" borderId="0" xfId="2" applyNumberFormat="1" applyFont="1" applyFill="1" applyBorder="1" applyAlignment="1">
      <alignment horizontal="right" vertical="center"/>
    </xf>
    <xf numFmtId="167" fontId="8" fillId="0" borderId="0" xfId="2" applyNumberFormat="1" applyFont="1" applyFill="1" applyBorder="1">
      <alignment horizontal="right" vertical="top"/>
    </xf>
    <xf numFmtId="0" fontId="8" fillId="0" borderId="0" xfId="0" applyFont="1" applyAlignment="1">
      <alignment vertical="top" wrapText="1"/>
    </xf>
    <xf numFmtId="37" fontId="8" fillId="0" borderId="0" xfId="3" applyNumberFormat="1" applyFont="1" applyFill="1" applyBorder="1" applyAlignment="1">
      <alignment horizontal="right" vertical="center"/>
    </xf>
    <xf numFmtId="37" fontId="8" fillId="0" borderId="1" xfId="3" applyNumberFormat="1" applyFont="1" applyFill="1" applyBorder="1" applyAlignment="1">
      <alignment horizontal="right" vertical="center"/>
    </xf>
    <xf numFmtId="37" fontId="7" fillId="0" borderId="1" xfId="3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Continuous"/>
    </xf>
    <xf numFmtId="168" fontId="8" fillId="0" borderId="1" xfId="0" applyNumberFormat="1" applyFont="1" applyBorder="1"/>
    <xf numFmtId="0" fontId="8" fillId="0" borderId="1" xfId="0" applyFont="1" applyBorder="1" applyAlignment="1">
      <alignment vertical="top"/>
    </xf>
    <xf numFmtId="0" fontId="8" fillId="0" borderId="4" xfId="0" applyFont="1" applyBorder="1"/>
    <xf numFmtId="0" fontId="8" fillId="0" borderId="2" xfId="0" applyFont="1" applyBorder="1"/>
    <xf numFmtId="0" fontId="8" fillId="0" borderId="3" xfId="0" applyFont="1" applyBorder="1"/>
    <xf numFmtId="168" fontId="8" fillId="0" borderId="1" xfId="0" applyNumberFormat="1" applyFont="1" applyBorder="1" applyAlignment="1">
      <alignment horizontal="right" vertical="center"/>
    </xf>
    <xf numFmtId="171" fontId="8" fillId="0" borderId="1" xfId="0" applyNumberFormat="1" applyFont="1" applyBorder="1" applyAlignment="1">
      <alignment horizontal="right" vertical="top" wrapText="1"/>
    </xf>
    <xf numFmtId="171" fontId="6" fillId="0" borderId="1" xfId="0" applyNumberFormat="1" applyFont="1" applyBorder="1" applyAlignment="1">
      <alignment horizontal="right" vertical="top" wrapText="1"/>
    </xf>
    <xf numFmtId="1" fontId="6" fillId="0" borderId="1" xfId="0" applyNumberFormat="1" applyFont="1" applyBorder="1" applyAlignment="1">
      <alignment horizontal="right" vertical="top" wrapText="1"/>
    </xf>
    <xf numFmtId="175" fontId="8" fillId="0" borderId="1" xfId="0" applyNumberFormat="1" applyFont="1" applyBorder="1" applyAlignment="1">
      <alignment horizontal="right" vertical="center"/>
    </xf>
    <xf numFmtId="175" fontId="6" fillId="0" borderId="1" xfId="0" applyNumberFormat="1" applyFont="1" applyBorder="1" applyAlignment="1">
      <alignment horizontal="right" vertical="center"/>
    </xf>
    <xf numFmtId="167" fontId="8" fillId="0" borderId="1" xfId="0" applyNumberFormat="1" applyFont="1" applyBorder="1" applyAlignment="1">
      <alignment horizontal="right" vertical="top" wrapText="1"/>
    </xf>
    <xf numFmtId="0" fontId="6" fillId="0" borderId="4" xfId="0" applyFont="1" applyBorder="1" applyAlignment="1">
      <alignment vertical="top"/>
    </xf>
    <xf numFmtId="0" fontId="6" fillId="0" borderId="1" xfId="0" applyFont="1" applyBorder="1" applyAlignment="1">
      <alignment vertical="top"/>
    </xf>
    <xf numFmtId="0" fontId="6" fillId="0" borderId="7" xfId="0" applyFont="1" applyBorder="1" applyAlignment="1">
      <alignment vertical="top"/>
    </xf>
    <xf numFmtId="167" fontId="8" fillId="0" borderId="7" xfId="0" applyNumberFormat="1" applyFont="1" applyBorder="1" applyAlignment="1">
      <alignment horizontal="right" vertical="top" wrapText="1"/>
    </xf>
    <xf numFmtId="168" fontId="8" fillId="0" borderId="6" xfId="0" applyNumberFormat="1" applyFont="1" applyBorder="1" applyAlignment="1">
      <alignment horizontal="right" vertical="center"/>
    </xf>
    <xf numFmtId="168" fontId="8" fillId="0" borderId="1" xfId="0" applyNumberFormat="1" applyFont="1" applyBorder="1" applyAlignment="1">
      <alignment horizontal="right" vertical="top" wrapText="1"/>
    </xf>
    <xf numFmtId="175" fontId="8" fillId="0" borderId="1" xfId="0" applyNumberFormat="1" applyFont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8" fillId="0" borderId="6" xfId="0" applyFont="1" applyBorder="1" applyAlignment="1">
      <alignment vertical="top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168" fontId="8" fillId="0" borderId="1" xfId="0" applyNumberFormat="1" applyFont="1" applyBorder="1" applyAlignment="1">
      <alignment horizontal="right"/>
    </xf>
    <xf numFmtId="0" fontId="8" fillId="0" borderId="4" xfId="0" applyFont="1" applyBorder="1" applyAlignment="1">
      <alignment vertical="top"/>
    </xf>
    <xf numFmtId="168" fontId="30" fillId="0" borderId="1" xfId="3" applyFont="1" applyFill="1" applyBorder="1">
      <alignment horizontal="right" vertical="top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5" fillId="0" borderId="1" xfId="0" applyFont="1" applyBorder="1" applyAlignment="1">
      <alignment horizontal="left" vertical="top" wrapText="1"/>
    </xf>
    <xf numFmtId="169" fontId="5" fillId="0" borderId="1" xfId="4" applyNumberFormat="1" applyFont="1" applyFill="1" applyBorder="1" applyAlignment="1">
      <alignment vertical="center"/>
    </xf>
    <xf numFmtId="43" fontId="7" fillId="0" borderId="1" xfId="0" applyNumberFormat="1" applyFont="1" applyBorder="1"/>
    <xf numFmtId="168" fontId="8" fillId="0" borderId="1" xfId="2" applyFont="1" applyFill="1" applyBorder="1" applyAlignment="1">
      <alignment horizontal="center" vertical="center"/>
    </xf>
    <xf numFmtId="168" fontId="30" fillId="0" borderId="1" xfId="3" applyFont="1" applyBorder="1">
      <alignment horizontal="right" vertical="top"/>
    </xf>
    <xf numFmtId="168" fontId="8" fillId="0" borderId="1" xfId="3" applyFont="1" applyBorder="1">
      <alignment horizontal="right" vertical="top"/>
    </xf>
    <xf numFmtId="37" fontId="37" fillId="0" borderId="0" xfId="3" applyNumberFormat="1" applyFont="1" applyFill="1" applyBorder="1" applyAlignment="1">
      <alignment horizontal="right" vertical="center"/>
    </xf>
    <xf numFmtId="43" fontId="5" fillId="0" borderId="0" xfId="4" applyFont="1" applyAlignment="1">
      <alignment horizontal="left" vertical="top" wrapText="1"/>
    </xf>
    <xf numFmtId="165" fontId="8" fillId="0" borderId="0" xfId="0" applyNumberFormat="1" applyFont="1" applyAlignment="1">
      <alignment horizontal="center" vertical="center" wrapText="1"/>
    </xf>
    <xf numFmtId="0" fontId="8" fillId="0" borderId="1" xfId="41" applyFont="1" applyBorder="1" applyAlignment="1">
      <alignment horizontal="center" vertical="center" wrapText="1"/>
    </xf>
    <xf numFmtId="169" fontId="5" fillId="0" borderId="1" xfId="9" applyNumberFormat="1" applyFont="1" applyFill="1" applyBorder="1" applyAlignment="1">
      <alignment horizontal="center" vertical="center"/>
    </xf>
    <xf numFmtId="0" fontId="5" fillId="0" borderId="0" xfId="14" applyFont="1" applyAlignment="1">
      <alignment vertical="center" wrapText="1"/>
    </xf>
    <xf numFmtId="0" fontId="38" fillId="0" borderId="7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178" fontId="5" fillId="4" borderId="1" xfId="9" applyNumberFormat="1" applyFont="1" applyFill="1" applyBorder="1" applyAlignment="1">
      <alignment horizontal="center" vertical="center"/>
    </xf>
    <xf numFmtId="169" fontId="5" fillId="4" borderId="1" xfId="9" applyNumberFormat="1" applyFont="1" applyFill="1" applyBorder="1" applyAlignment="1">
      <alignment vertical="center" wrapText="1"/>
    </xf>
    <xf numFmtId="0" fontId="5" fillId="4" borderId="0" xfId="14" applyFont="1" applyFill="1" applyAlignment="1">
      <alignment vertical="center" wrapText="1"/>
    </xf>
    <xf numFmtId="169" fontId="5" fillId="0" borderId="1" xfId="9" applyNumberFormat="1" applyFont="1" applyFill="1" applyBorder="1" applyAlignment="1">
      <alignment horizontal="center" vertical="center" wrapText="1"/>
    </xf>
    <xf numFmtId="176" fontId="5" fillId="0" borderId="0" xfId="14" applyNumberFormat="1" applyFont="1" applyAlignment="1">
      <alignment vertical="center" wrapText="1"/>
    </xf>
    <xf numFmtId="0" fontId="7" fillId="0" borderId="1" xfId="0" applyFont="1" applyBorder="1" applyAlignment="1">
      <alignment horizontal="right" vertical="center" wrapText="1"/>
    </xf>
    <xf numFmtId="169" fontId="7" fillId="0" borderId="1" xfId="9" applyNumberFormat="1" applyFont="1" applyFill="1" applyBorder="1" applyAlignment="1">
      <alignment horizontal="center" vertical="center" wrapText="1"/>
    </xf>
    <xf numFmtId="178" fontId="5" fillId="0" borderId="1" xfId="4" applyNumberFormat="1" applyFont="1" applyFill="1" applyBorder="1" applyAlignment="1">
      <alignment horizontal="center" vertical="center"/>
    </xf>
    <xf numFmtId="43" fontId="5" fillId="0" borderId="1" xfId="4" applyFont="1" applyFill="1" applyBorder="1" applyAlignment="1">
      <alignment vertical="center" wrapText="1"/>
    </xf>
    <xf numFmtId="169" fontId="5" fillId="0" borderId="1" xfId="15" applyNumberFormat="1" applyFont="1" applyFill="1" applyBorder="1" applyAlignment="1">
      <alignment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vertical="top"/>
    </xf>
    <xf numFmtId="49" fontId="8" fillId="0" borderId="1" xfId="7" applyNumberFormat="1" applyFont="1" applyBorder="1" applyAlignment="1">
      <alignment horizontal="center" vertical="center" textRotation="90" wrapText="1"/>
    </xf>
    <xf numFmtId="0" fontId="8" fillId="0" borderId="1" xfId="7" applyFont="1" applyBorder="1" applyAlignment="1">
      <alignment horizontal="left" vertical="top" wrapText="1"/>
    </xf>
    <xf numFmtId="43" fontId="6" fillId="0" borderId="0" xfId="4" applyFont="1" applyFill="1" applyAlignment="1">
      <alignment horizontal="left" vertical="top" wrapText="1"/>
    </xf>
    <xf numFmtId="49" fontId="6" fillId="0" borderId="1" xfId="7" applyNumberFormat="1" applyFont="1" applyBorder="1" applyAlignment="1">
      <alignment horizontal="center" vertical="center" textRotation="90" wrapText="1"/>
    </xf>
    <xf numFmtId="0" fontId="9" fillId="0" borderId="1" xfId="7" applyFont="1" applyBorder="1" applyAlignment="1">
      <alignment horizontal="left" vertical="top" wrapText="1"/>
    </xf>
    <xf numFmtId="0" fontId="8" fillId="0" borderId="1" xfId="7" applyFont="1" applyBorder="1" applyAlignment="1">
      <alignment horizontal="center" vertical="center" wrapText="1"/>
    </xf>
    <xf numFmtId="0" fontId="13" fillId="0" borderId="1" xfId="7" applyFont="1" applyBorder="1" applyAlignment="1">
      <alignment horizontal="center" vertical="center" wrapText="1"/>
    </xf>
    <xf numFmtId="0" fontId="8" fillId="0" borderId="1" xfId="7" applyFont="1" applyBorder="1" applyAlignment="1">
      <alignment horizontal="center" vertical="top" wrapText="1"/>
    </xf>
    <xf numFmtId="0" fontId="6" fillId="0" borderId="1" xfId="7" applyFont="1" applyBorder="1" applyAlignment="1">
      <alignment horizontal="center" vertical="center" wrapText="1"/>
    </xf>
    <xf numFmtId="43" fontId="6" fillId="0" borderId="0" xfId="0" applyNumberFormat="1" applyFont="1" applyAlignment="1">
      <alignment horizontal="left" vertical="top" wrapText="1"/>
    </xf>
    <xf numFmtId="0" fontId="9" fillId="0" borderId="1" xfId="7" applyFont="1" applyBorder="1" applyAlignment="1">
      <alignment horizontal="center" vertical="center" wrapText="1"/>
    </xf>
    <xf numFmtId="0" fontId="16" fillId="0" borderId="1" xfId="7" applyFont="1" applyBorder="1" applyAlignment="1">
      <alignment vertical="center" wrapText="1"/>
    </xf>
    <xf numFmtId="0" fontId="6" fillId="0" borderId="1" xfId="7" applyFont="1" applyBorder="1" applyAlignment="1">
      <alignment vertical="center" wrapText="1"/>
    </xf>
    <xf numFmtId="1" fontId="8" fillId="0" borderId="1" xfId="0" applyNumberFormat="1" applyFont="1" applyBorder="1" applyAlignment="1">
      <alignment horizontal="center" vertical="center"/>
    </xf>
    <xf numFmtId="43" fontId="18" fillId="0" borderId="0" xfId="0" applyNumberFormat="1" applyFont="1" applyAlignment="1">
      <alignment horizontal="left" vertical="top" wrapText="1"/>
    </xf>
    <xf numFmtId="0" fontId="6" fillId="0" borderId="1" xfId="10" applyFont="1" applyBorder="1" applyAlignment="1">
      <alignment horizontal="left" vertical="center" wrapText="1"/>
    </xf>
    <xf numFmtId="49" fontId="8" fillId="0" borderId="1" xfId="7" applyNumberFormat="1" applyFont="1" applyBorder="1" applyAlignment="1">
      <alignment horizontal="center" vertical="center" wrapText="1"/>
    </xf>
    <xf numFmtId="0" fontId="8" fillId="0" borderId="1" xfId="7" applyFont="1" applyBorder="1" applyAlignment="1">
      <alignment vertical="center" wrapText="1"/>
    </xf>
    <xf numFmtId="0" fontId="6" fillId="0" borderId="0" xfId="7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textRotation="90" wrapText="1"/>
    </xf>
    <xf numFmtId="0" fontId="8" fillId="0" borderId="1" xfId="0" quotePrefix="1" applyFont="1" applyBorder="1" applyAlignment="1">
      <alignment horizontal="left" vertical="top" wrapText="1"/>
    </xf>
    <xf numFmtId="167" fontId="7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76" fontId="6" fillId="0" borderId="0" xfId="0" applyNumberFormat="1" applyFont="1"/>
    <xf numFmtId="0" fontId="5" fillId="0" borderId="0" xfId="0" applyFont="1" applyAlignment="1">
      <alignment horizontal="right" vertical="center"/>
    </xf>
    <xf numFmtId="176" fontId="6" fillId="0" borderId="0" xfId="0" applyNumberFormat="1" applyFont="1" applyAlignment="1">
      <alignment horizontal="right" wrapText="1"/>
    </xf>
    <xf numFmtId="0" fontId="6" fillId="0" borderId="0" xfId="0" applyFont="1" applyAlignment="1">
      <alignment horizontal="center" vertical="center" wrapText="1"/>
    </xf>
    <xf numFmtId="176" fontId="6" fillId="0" borderId="0" xfId="35" applyNumberFormat="1" applyFont="1" applyAlignment="1">
      <alignment horizontal="right" vertical="center" wrapText="1"/>
    </xf>
    <xf numFmtId="177" fontId="6" fillId="0" borderId="0" xfId="0" applyNumberFormat="1" applyFont="1" applyAlignment="1">
      <alignment vertical="center" wrapText="1"/>
    </xf>
    <xf numFmtId="176" fontId="8" fillId="0" borderId="0" xfId="0" applyNumberFormat="1" applyFont="1"/>
    <xf numFmtId="176" fontId="6" fillId="0" borderId="0" xfId="0" applyNumberFormat="1" applyFont="1" applyAlignment="1">
      <alignment horizontal="right"/>
    </xf>
    <xf numFmtId="176" fontId="6" fillId="0" borderId="1" xfId="0" applyNumberFormat="1" applyFont="1" applyBorder="1" applyAlignment="1">
      <alignment horizontal="center"/>
    </xf>
    <xf numFmtId="176" fontId="8" fillId="0" borderId="1" xfId="35" quotePrefix="1" applyNumberFormat="1" applyFont="1" applyBorder="1" applyAlignment="1">
      <alignment vertical="top" wrapText="1"/>
    </xf>
    <xf numFmtId="176" fontId="6" fillId="0" borderId="1" xfId="35" quotePrefix="1" applyNumberFormat="1" applyFont="1" applyBorder="1" applyAlignment="1">
      <alignment vertical="center" wrapText="1"/>
    </xf>
    <xf numFmtId="176" fontId="8" fillId="0" borderId="1" xfId="35" quotePrefix="1" applyNumberFormat="1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8" fillId="0" borderId="6" xfId="41" applyFont="1" applyBorder="1" applyAlignment="1">
      <alignment horizontal="center" vertical="center" wrapText="1"/>
    </xf>
    <xf numFmtId="0" fontId="6" fillId="0" borderId="1" xfId="41" applyFont="1" applyBorder="1" applyAlignment="1">
      <alignment horizontal="center" vertical="center" wrapText="1"/>
    </xf>
    <xf numFmtId="0" fontId="6" fillId="0" borderId="6" xfId="4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76" fontId="5" fillId="0" borderId="0" xfId="0" applyNumberFormat="1" applyFont="1"/>
    <xf numFmtId="0" fontId="8" fillId="0" borderId="1" xfId="5" applyFont="1" applyBorder="1">
      <alignment horizontal="left" vertical="top" wrapText="1"/>
    </xf>
    <xf numFmtId="0" fontId="6" fillId="0" borderId="1" xfId="5" applyFont="1" applyBorder="1">
      <alignment horizontal="left" vertical="top" wrapText="1"/>
    </xf>
    <xf numFmtId="167" fontId="6" fillId="0" borderId="1" xfId="5" applyNumberFormat="1" applyFont="1" applyBorder="1" applyAlignment="1">
      <alignment vertical="top" wrapText="1"/>
    </xf>
    <xf numFmtId="167" fontId="6" fillId="0" borderId="0" xfId="5" applyNumberFormat="1" applyFont="1" applyAlignment="1">
      <alignment vertical="top" wrapText="1"/>
    </xf>
    <xf numFmtId="0" fontId="9" fillId="0" borderId="1" xfId="5" applyFont="1" applyBorder="1">
      <alignment horizontal="left" vertical="top" wrapText="1"/>
    </xf>
    <xf numFmtId="167" fontId="6" fillId="0" borderId="1" xfId="0" applyNumberFormat="1" applyFont="1" applyBorder="1" applyAlignment="1">
      <alignment horizontal="left" vertical="top" wrapText="1"/>
    </xf>
    <xf numFmtId="167" fontId="6" fillId="0" borderId="0" xfId="0" applyNumberFormat="1" applyFont="1" applyAlignment="1">
      <alignment horizontal="left" vertical="top" wrapText="1"/>
    </xf>
    <xf numFmtId="168" fontId="8" fillId="0" borderId="1" xfId="2" applyFont="1" applyFill="1" applyBorder="1" applyAlignment="1">
      <alignment vertical="top"/>
    </xf>
    <xf numFmtId="168" fontId="8" fillId="0" borderId="0" xfId="2" applyFont="1" applyFill="1" applyBorder="1" applyAlignment="1">
      <alignment vertical="top"/>
    </xf>
    <xf numFmtId="0" fontId="6" fillId="0" borderId="0" xfId="0" applyFont="1" applyAlignment="1">
      <alignment vertical="top" wrapText="1"/>
    </xf>
    <xf numFmtId="168" fontId="6" fillId="0" borderId="1" xfId="2" applyFont="1" applyFill="1" applyBorder="1" applyAlignment="1">
      <alignment vertical="top"/>
    </xf>
    <xf numFmtId="168" fontId="6" fillId="0" borderId="0" xfId="2" applyFont="1" applyFill="1" applyBorder="1" applyAlignment="1">
      <alignment vertical="top"/>
    </xf>
    <xf numFmtId="0" fontId="5" fillId="0" borderId="0" xfId="7" applyFont="1" applyAlignment="1">
      <alignment horizontal="center" vertical="center" wrapText="1"/>
    </xf>
    <xf numFmtId="0" fontId="5" fillId="0" borderId="0" xfId="8" applyFont="1" applyAlignment="1">
      <alignment vertical="center" wrapText="1"/>
    </xf>
    <xf numFmtId="0" fontId="5" fillId="0" borderId="0" xfId="8" applyFont="1" applyAlignment="1">
      <alignment vertical="top" wrapText="1"/>
    </xf>
    <xf numFmtId="0" fontId="5" fillId="0" borderId="0" xfId="8" applyFont="1" applyAlignment="1">
      <alignment horizontal="right" vertical="center" wrapText="1"/>
    </xf>
    <xf numFmtId="0" fontId="5" fillId="0" borderId="0" xfId="8" applyFont="1" applyAlignment="1">
      <alignment horizontal="right" vertical="center"/>
    </xf>
    <xf numFmtId="0" fontId="5" fillId="0" borderId="0" xfId="7" applyFont="1" applyAlignment="1">
      <alignment vertical="center" wrapText="1"/>
    </xf>
    <xf numFmtId="0" fontId="7" fillId="0" borderId="0" xfId="7" applyFont="1" applyAlignment="1">
      <alignment horizontal="center" vertical="center" wrapText="1"/>
    </xf>
    <xf numFmtId="49" fontId="5" fillId="0" borderId="0" xfId="7" applyNumberFormat="1" applyFont="1" applyAlignment="1">
      <alignment horizontal="center" vertical="center" wrapText="1"/>
    </xf>
    <xf numFmtId="0" fontId="5" fillId="0" borderId="0" xfId="7" applyFont="1" applyAlignment="1">
      <alignment horizontal="center" vertical="top" wrapText="1"/>
    </xf>
    <xf numFmtId="167" fontId="5" fillId="0" borderId="0" xfId="7" applyNumberFormat="1" applyFont="1" applyAlignment="1">
      <alignment horizontal="center" vertical="center" wrapText="1"/>
    </xf>
    <xf numFmtId="167" fontId="5" fillId="0" borderId="0" xfId="7" applyNumberFormat="1" applyFont="1" applyAlignment="1">
      <alignment horizontal="right" vertical="center" wrapText="1"/>
    </xf>
    <xf numFmtId="49" fontId="7" fillId="0" borderId="1" xfId="7" applyNumberFormat="1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center" wrapText="1"/>
    </xf>
    <xf numFmtId="167" fontId="7" fillId="0" borderId="1" xfId="7" applyNumberFormat="1" applyFont="1" applyBorder="1" applyAlignment="1">
      <alignment horizontal="center" vertical="center" wrapText="1"/>
    </xf>
    <xf numFmtId="49" fontId="7" fillId="0" borderId="1" xfId="7" applyNumberFormat="1" applyFont="1" applyBorder="1" applyAlignment="1">
      <alignment horizontal="center" vertical="center" textRotation="90" wrapText="1"/>
    </xf>
    <xf numFmtId="49" fontId="5" fillId="0" borderId="1" xfId="7" applyNumberFormat="1" applyFont="1" applyBorder="1" applyAlignment="1">
      <alignment horizontal="center" vertical="center" textRotation="90" wrapText="1"/>
    </xf>
    <xf numFmtId="0" fontId="5" fillId="0" borderId="1" xfId="7" applyFont="1" applyBorder="1" applyAlignment="1">
      <alignment horizontal="center" vertical="top" wrapText="1"/>
    </xf>
    <xf numFmtId="169" fontId="7" fillId="0" borderId="7" xfId="7" applyNumberFormat="1" applyFont="1" applyBorder="1" applyAlignment="1">
      <alignment horizontal="right" vertical="center" wrapText="1"/>
    </xf>
    <xf numFmtId="167" fontId="7" fillId="0" borderId="7" xfId="7" applyNumberFormat="1" applyFont="1" applyBorder="1" applyAlignment="1">
      <alignment horizontal="right" vertical="center" wrapText="1"/>
    </xf>
    <xf numFmtId="173" fontId="7" fillId="0" borderId="1" xfId="0" applyNumberFormat="1" applyFont="1" applyBorder="1" applyAlignment="1">
      <alignment horizontal="center" vertical="center"/>
    </xf>
    <xf numFmtId="0" fontId="34" fillId="0" borderId="1" xfId="7" applyFont="1" applyBorder="1" applyAlignment="1">
      <alignment horizontal="center" vertical="center" wrapText="1"/>
    </xf>
    <xf numFmtId="0" fontId="34" fillId="0" borderId="1" xfId="7" applyFont="1" applyBorder="1" applyAlignment="1">
      <alignment horizontal="center" vertical="top" wrapText="1"/>
    </xf>
    <xf numFmtId="0" fontId="5" fillId="0" borderId="1" xfId="7" applyFont="1" applyBorder="1" applyAlignment="1">
      <alignment horizontal="center" vertical="center" wrapText="1"/>
    </xf>
    <xf numFmtId="169" fontId="5" fillId="0" borderId="1" xfId="7" applyNumberFormat="1" applyFont="1" applyBorder="1" applyAlignment="1">
      <alignment horizontal="right" vertical="center" wrapText="1"/>
    </xf>
    <xf numFmtId="167" fontId="5" fillId="0" borderId="1" xfId="7" applyNumberFormat="1" applyFont="1" applyBorder="1" applyAlignment="1">
      <alignment horizontal="right" vertical="center" wrapText="1"/>
    </xf>
    <xf numFmtId="0" fontId="7" fillId="0" borderId="1" xfId="7" applyFont="1" applyBorder="1" applyAlignment="1">
      <alignment horizontal="center" vertical="top" wrapText="1"/>
    </xf>
    <xf numFmtId="43" fontId="7" fillId="0" borderId="0" xfId="7" applyNumberFormat="1" applyFont="1" applyAlignment="1">
      <alignment vertical="center" wrapText="1"/>
    </xf>
    <xf numFmtId="0" fontId="7" fillId="0" borderId="0" xfId="7" applyFont="1" applyAlignment="1">
      <alignment vertical="center" wrapText="1"/>
    </xf>
    <xf numFmtId="164" fontId="7" fillId="0" borderId="0" xfId="7" applyNumberFormat="1" applyFont="1" applyAlignment="1">
      <alignment vertical="center" wrapText="1"/>
    </xf>
    <xf numFmtId="43" fontId="5" fillId="0" borderId="0" xfId="7" applyNumberFormat="1" applyFont="1" applyAlignment="1">
      <alignment vertical="center" wrapText="1"/>
    </xf>
    <xf numFmtId="1" fontId="7" fillId="0" borderId="1" xfId="0" applyNumberFormat="1" applyFont="1" applyBorder="1" applyAlignment="1">
      <alignment horizontal="center" vertical="center"/>
    </xf>
    <xf numFmtId="4" fontId="7" fillId="0" borderId="0" xfId="7" applyNumberFormat="1" applyFont="1" applyAlignment="1">
      <alignment vertical="center" wrapText="1"/>
    </xf>
    <xf numFmtId="0" fontId="5" fillId="0" borderId="1" xfId="10" applyFont="1" applyBorder="1" applyAlignment="1">
      <alignment horizontal="left" vertical="center" wrapText="1"/>
    </xf>
    <xf numFmtId="170" fontId="7" fillId="0" borderId="0" xfId="7" applyNumberFormat="1" applyFont="1" applyAlignment="1">
      <alignment vertical="center" wrapText="1"/>
    </xf>
    <xf numFmtId="173" fontId="7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vertical="top" wrapText="1"/>
    </xf>
    <xf numFmtId="0" fontId="7" fillId="0" borderId="1" xfId="7" applyFont="1" applyBorder="1" applyAlignment="1">
      <alignment horizontal="left" vertical="center" wrapText="1"/>
    </xf>
    <xf numFmtId="167" fontId="7" fillId="0" borderId="1" xfId="7" applyNumberFormat="1" applyFont="1" applyBorder="1" applyAlignment="1">
      <alignment horizontal="right" vertical="center" wrapText="1"/>
    </xf>
    <xf numFmtId="49" fontId="5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5" applyFont="1" applyAlignment="1">
      <alignment horizontal="right" vertical="center" wrapText="1"/>
    </xf>
    <xf numFmtId="167" fontId="5" fillId="0" borderId="0" xfId="7" applyNumberFormat="1" applyFont="1" applyAlignment="1">
      <alignment vertical="center" wrapText="1"/>
    </xf>
    <xf numFmtId="43" fontId="5" fillId="0" borderId="0" xfId="5" applyNumberFormat="1" applyFont="1" applyAlignment="1">
      <alignment horizontal="right" vertical="center" wrapText="1"/>
    </xf>
    <xf numFmtId="4" fontId="5" fillId="0" borderId="0" xfId="0" applyNumberFormat="1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5" fillId="0" borderId="0" xfId="7" applyFont="1" applyAlignment="1">
      <alignment vertical="top" wrapText="1"/>
    </xf>
    <xf numFmtId="0" fontId="8" fillId="0" borderId="0" xfId="0" applyFont="1" applyAlignment="1">
      <alignment horizontal="center" vertical="center"/>
    </xf>
    <xf numFmtId="167" fontId="6" fillId="0" borderId="0" xfId="0" applyNumberFormat="1" applyFont="1"/>
    <xf numFmtId="165" fontId="8" fillId="0" borderId="0" xfId="0" applyNumberFormat="1" applyFont="1"/>
    <xf numFmtId="49" fontId="8" fillId="0" borderId="0" xfId="0" applyNumberFormat="1" applyFont="1" applyAlignment="1">
      <alignment vertical="center" wrapText="1"/>
    </xf>
    <xf numFmtId="0" fontId="8" fillId="0" borderId="0" xfId="5" applyFont="1" applyAlignment="1">
      <alignment horizontal="center" vertical="center"/>
    </xf>
    <xf numFmtId="168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right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top" wrapText="1"/>
    </xf>
    <xf numFmtId="165" fontId="8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3" fontId="6" fillId="0" borderId="6" xfId="25" applyFont="1" applyFill="1" applyBorder="1" applyAlignment="1">
      <alignment horizontal="center" vertical="center" wrapText="1"/>
    </xf>
    <xf numFmtId="43" fontId="6" fillId="0" borderId="7" xfId="25" applyFont="1" applyFill="1" applyBorder="1" applyAlignment="1">
      <alignment horizontal="center" vertical="center" wrapText="1"/>
    </xf>
    <xf numFmtId="165" fontId="8" fillId="0" borderId="0" xfId="0" applyNumberFormat="1" applyFont="1" applyAlignment="1">
      <alignment horizontal="left" vertical="center" wrapText="1"/>
    </xf>
    <xf numFmtId="0" fontId="6" fillId="0" borderId="1" xfId="38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49" fontId="7" fillId="0" borderId="1" xfId="7" applyNumberFormat="1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center" wrapText="1"/>
    </xf>
    <xf numFmtId="167" fontId="7" fillId="0" borderId="1" xfId="7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6" fontId="6" fillId="0" borderId="1" xfId="9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textRotation="90" wrapText="1"/>
    </xf>
    <xf numFmtId="0" fontId="7" fillId="0" borderId="0" xfId="0" applyFont="1" applyAlignment="1">
      <alignment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49" fontId="8" fillId="0" borderId="1" xfId="0" applyNumberFormat="1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8" fillId="0" borderId="1" xfId="41" applyFont="1" applyBorder="1" applyAlignment="1">
      <alignment horizontal="center" vertical="center" wrapText="1"/>
    </xf>
    <xf numFmtId="165" fontId="8" fillId="0" borderId="6" xfId="0" applyNumberFormat="1" applyFont="1" applyBorder="1" applyAlignment="1">
      <alignment horizontal="center" vertical="top" wrapText="1"/>
    </xf>
    <xf numFmtId="165" fontId="8" fillId="0" borderId="7" xfId="0" applyNumberFormat="1" applyFont="1" applyBorder="1" applyAlignment="1">
      <alignment horizontal="center" vertical="top" wrapText="1"/>
    </xf>
    <xf numFmtId="0" fontId="30" fillId="0" borderId="1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4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top"/>
    </xf>
    <xf numFmtId="0" fontId="8" fillId="0" borderId="7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7" fillId="0" borderId="4" xfId="45" applyFont="1" applyFill="1" applyBorder="1" applyAlignment="1">
      <alignment horizontal="center" vertical="center"/>
    </xf>
    <xf numFmtId="0" fontId="7" fillId="0" borderId="2" xfId="45" applyFont="1" applyFill="1" applyBorder="1" applyAlignment="1">
      <alignment horizontal="center" vertical="center"/>
    </xf>
    <xf numFmtId="0" fontId="7" fillId="0" borderId="3" xfId="45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0" xfId="14" applyFont="1" applyAlignment="1">
      <alignment horizontal="center" vertical="center" wrapText="1"/>
    </xf>
    <xf numFmtId="0" fontId="8" fillId="0" borderId="1" xfId="14" applyFont="1" applyBorder="1" applyAlignment="1">
      <alignment horizontal="center" vertical="center" wrapText="1"/>
    </xf>
    <xf numFmtId="169" fontId="8" fillId="0" borderId="1" xfId="15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0" xfId="0" applyFont="1" applyFill="1"/>
    <xf numFmtId="0" fontId="8" fillId="0" borderId="0" xfId="0" applyFont="1" applyFill="1" applyAlignment="1">
      <alignment horizontal="center" vertical="center"/>
    </xf>
    <xf numFmtId="0" fontId="6" fillId="0" borderId="5" xfId="0" applyFont="1" applyFill="1" applyBorder="1" applyAlignment="1">
      <alignment horizontal="right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textRotation="90" wrapText="1"/>
    </xf>
    <xf numFmtId="0" fontId="8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left" vertical="top" wrapText="1"/>
    </xf>
    <xf numFmtId="49" fontId="6" fillId="0" borderId="1" xfId="0" applyNumberFormat="1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167" fontId="6" fillId="0" borderId="1" xfId="0" applyNumberFormat="1" applyFont="1" applyFill="1" applyBorder="1" applyAlignment="1">
      <alignment horizontal="left" vertical="top" wrapText="1"/>
    </xf>
    <xf numFmtId="49" fontId="8" fillId="0" borderId="8" xfId="0" applyNumberFormat="1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center" vertical="top" wrapText="1"/>
    </xf>
    <xf numFmtId="0" fontId="8" fillId="0" borderId="9" xfId="0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center" vertical="top" wrapText="1"/>
    </xf>
    <xf numFmtId="0" fontId="8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8" fillId="0" borderId="1" xfId="32" applyFont="1" applyFill="1" applyBorder="1" applyAlignment="1">
      <alignment horizontal="center" vertical="top" wrapText="1"/>
    </xf>
    <xf numFmtId="0" fontId="8" fillId="0" borderId="1" xfId="32" applyFont="1" applyFill="1" applyBorder="1" applyAlignment="1">
      <alignment horizontal="center" vertical="center" wrapText="1"/>
    </xf>
    <xf numFmtId="0" fontId="8" fillId="0" borderId="1" xfId="32" applyFont="1" applyFill="1" applyBorder="1">
      <alignment horizontal="left" vertical="top" wrapText="1"/>
    </xf>
    <xf numFmtId="0" fontId="6" fillId="0" borderId="1" xfId="32" applyFont="1" applyFill="1" applyBorder="1" applyAlignment="1">
      <alignment horizontal="center" vertical="top" wrapText="1"/>
    </xf>
    <xf numFmtId="0" fontId="9" fillId="0" borderId="1" xfId="32" applyFont="1" applyFill="1" applyBorder="1">
      <alignment horizontal="left" vertical="top" wrapText="1"/>
    </xf>
    <xf numFmtId="0" fontId="6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/>
    <xf numFmtId="0" fontId="8" fillId="0" borderId="1" xfId="5" applyFont="1" applyFill="1" applyBorder="1">
      <alignment horizontal="left" vertical="top" wrapText="1"/>
    </xf>
    <xf numFmtId="0" fontId="6" fillId="0" borderId="1" xfId="0" applyFont="1" applyFill="1" applyBorder="1"/>
    <xf numFmtId="0" fontId="16" fillId="0" borderId="1" xfId="0" applyFont="1" applyFill="1" applyBorder="1" applyAlignment="1">
      <alignment horizontal="left" vertical="top" wrapText="1"/>
    </xf>
    <xf numFmtId="49" fontId="6" fillId="0" borderId="1" xfId="0" applyNumberFormat="1" applyFont="1" applyFill="1" applyBorder="1" applyAlignment="1">
      <alignment horizontal="left" vertical="top" wrapText="1"/>
    </xf>
    <xf numFmtId="0" fontId="8" fillId="0" borderId="1" xfId="5" applyFont="1" applyFill="1" applyBorder="1" applyAlignment="1">
      <alignment horizontal="left" vertical="top"/>
    </xf>
    <xf numFmtId="0" fontId="8" fillId="0" borderId="1" xfId="5" applyFont="1" applyFill="1" applyBorder="1" applyAlignment="1">
      <alignment horizontal="center" vertical="top" wrapText="1"/>
    </xf>
    <xf numFmtId="0" fontId="6" fillId="0" borderId="1" xfId="5" applyFont="1" applyFill="1" applyBorder="1" applyAlignment="1">
      <alignment horizontal="center" vertical="top" wrapText="1"/>
    </xf>
    <xf numFmtId="0" fontId="6" fillId="0" borderId="1" xfId="5" applyFont="1" applyFill="1" applyBorder="1">
      <alignment horizontal="left" vertical="top" wrapText="1"/>
    </xf>
    <xf numFmtId="0" fontId="9" fillId="0" borderId="1" xfId="5" applyFont="1" applyFill="1" applyBorder="1">
      <alignment horizontal="left" vertical="top" wrapText="1"/>
    </xf>
    <xf numFmtId="0" fontId="6" fillId="0" borderId="1" xfId="5" applyFont="1" applyFill="1" applyBorder="1" applyAlignment="1">
      <alignment horizontal="center" vertical="center" wrapText="1"/>
    </xf>
    <xf numFmtId="49" fontId="8" fillId="0" borderId="1" xfId="8" applyNumberFormat="1" applyFont="1" applyFill="1" applyBorder="1" applyAlignment="1">
      <alignment vertical="top" wrapText="1"/>
    </xf>
    <xf numFmtId="0" fontId="8" fillId="0" borderId="1" xfId="8" applyFont="1" applyFill="1" applyBorder="1" applyAlignment="1">
      <alignment vertical="top" wrapText="1"/>
    </xf>
    <xf numFmtId="0" fontId="8" fillId="0" borderId="1" xfId="8" applyFont="1" applyFill="1" applyBorder="1" applyAlignment="1">
      <alignment horizontal="center" vertical="center" wrapText="1"/>
    </xf>
    <xf numFmtId="0" fontId="8" fillId="0" borderId="1" xfId="46" applyFont="1" applyFill="1" applyBorder="1" applyAlignment="1">
      <alignment horizontal="left" vertical="top" wrapText="1"/>
    </xf>
    <xf numFmtId="0" fontId="6" fillId="0" borderId="1" xfId="46" applyFont="1" applyFill="1" applyBorder="1" applyAlignment="1">
      <alignment horizontal="left" vertical="top" wrapText="1"/>
    </xf>
    <xf numFmtId="0" fontId="8" fillId="0" borderId="0" xfId="47" applyFont="1" applyFill="1"/>
    <xf numFmtId="0" fontId="8" fillId="0" borderId="1" xfId="8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top" wrapText="1"/>
    </xf>
    <xf numFmtId="49" fontId="6" fillId="0" borderId="1" xfId="8" applyNumberFormat="1" applyFont="1" applyFill="1" applyBorder="1" applyAlignment="1">
      <alignment vertical="top" wrapText="1"/>
    </xf>
    <xf numFmtId="0" fontId="6" fillId="0" borderId="1" xfId="8" applyFont="1" applyFill="1" applyBorder="1" applyAlignment="1">
      <alignment horizontal="center" vertical="center" wrapText="1"/>
    </xf>
    <xf numFmtId="0" fontId="6" fillId="0" borderId="1" xfId="8" applyFont="1" applyFill="1" applyBorder="1" applyAlignment="1">
      <alignment vertical="center" wrapText="1"/>
    </xf>
    <xf numFmtId="0" fontId="6" fillId="0" borderId="1" xfId="8" applyFont="1" applyFill="1" applyBorder="1" applyAlignment="1">
      <alignment horizontal="right" vertical="top" wrapText="1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8" applyFont="1" applyFill="1" applyBorder="1" applyAlignment="1">
      <alignment vertical="top" wrapText="1"/>
    </xf>
    <xf numFmtId="0" fontId="9" fillId="0" borderId="1" xfId="8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left" vertical="center" indent="2"/>
    </xf>
    <xf numFmtId="0" fontId="6" fillId="0" borderId="1" xfId="0" applyFont="1" applyFill="1" applyBorder="1" applyAlignment="1">
      <alignment horizontal="left" vertical="center" wrapText="1" indent="2"/>
    </xf>
    <xf numFmtId="49" fontId="6" fillId="0" borderId="1" xfId="0" applyNumberFormat="1" applyFont="1" applyFill="1" applyBorder="1" applyAlignment="1">
      <alignment horizontal="left" vertical="center" wrapText="1" indent="2"/>
    </xf>
  </cellXfs>
  <cellStyles count="48">
    <cellStyle name="Bad" xfId="16" builtinId="27"/>
    <cellStyle name="Bad 3" xfId="11"/>
    <cellStyle name="Comma" xfId="4" builtinId="3"/>
    <cellStyle name="Comma 11" xfId="28"/>
    <cellStyle name="Comma 15" xfId="25"/>
    <cellStyle name="Comma 2" xfId="17"/>
    <cellStyle name="Comma 2 2" xfId="36"/>
    <cellStyle name="Comma 3" xfId="1"/>
    <cellStyle name="Comma 4" xfId="43"/>
    <cellStyle name="Comma 4 2" xfId="31"/>
    <cellStyle name="Comma 4 2 2" xfId="34"/>
    <cellStyle name="Comma 9" xfId="9"/>
    <cellStyle name="Hyperlink" xfId="45" builtinId="8"/>
    <cellStyle name="Neutral" xfId="26" builtinId="28"/>
    <cellStyle name="Neutral 2 2" xfId="37"/>
    <cellStyle name="Normal" xfId="0" builtinId="0"/>
    <cellStyle name="Normal 11 2" xfId="30"/>
    <cellStyle name="Normal 12" xfId="5"/>
    <cellStyle name="Normal 12 2 2" xfId="42"/>
    <cellStyle name="Normal 12 3" xfId="32"/>
    <cellStyle name="Normal 13" xfId="46"/>
    <cellStyle name="Normal 14" xfId="47"/>
    <cellStyle name="Normal 19 3" xfId="10"/>
    <cellStyle name="Normal 2" xfId="13"/>
    <cellStyle name="Normal 2 2 2 3" xfId="24"/>
    <cellStyle name="Normal 2 4" xfId="19"/>
    <cellStyle name="Normal 5" xfId="29"/>
    <cellStyle name="Normal 5 10" xfId="41"/>
    <cellStyle name="Normal 5 2" xfId="6"/>
    <cellStyle name="Normal 5 2 3" xfId="22"/>
    <cellStyle name="Normal 5 3" xfId="7"/>
    <cellStyle name="Normal 5 3 7" xfId="40"/>
    <cellStyle name="Normal 6" xfId="20"/>
    <cellStyle name="Normal 8" xfId="8"/>
    <cellStyle name="Normal 8 2 3 3" xfId="27"/>
    <cellStyle name="Normal 8 3" xfId="12"/>
    <cellStyle name="Normal_Book2" xfId="35"/>
    <cellStyle name="Normal_tax" xfId="39"/>
    <cellStyle name="Normal_Total quartal 06.12.08" xfId="38"/>
    <cellStyle name="SN_241" xfId="2"/>
    <cellStyle name="SN_b" xfId="3"/>
    <cellStyle name="SN_it" xfId="33"/>
    <cellStyle name="Нейтральный 5" xfId="18"/>
    <cellStyle name="Обычный 2" xfId="44"/>
    <cellStyle name="Обычный 2 2 4" xfId="14"/>
    <cellStyle name="Обычный 3" xfId="21"/>
    <cellStyle name="Обычный 3 3 3" xfId="23"/>
    <cellStyle name="Финансовый 4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zoomScaleNormal="100" workbookViewId="0">
      <selection activeCell="E5" sqref="E5"/>
    </sheetView>
  </sheetViews>
  <sheetFormatPr defaultRowHeight="15" x14ac:dyDescent="0.25"/>
  <cols>
    <col min="1" max="1" width="9.140625" style="61"/>
    <col min="2" max="2" width="53.85546875" style="61" customWidth="1"/>
    <col min="3" max="3" width="41" style="61" customWidth="1"/>
    <col min="4" max="4" width="14" style="61" bestFit="1" customWidth="1"/>
    <col min="5" max="5" width="15" style="61" bestFit="1" customWidth="1"/>
    <col min="6" max="6" width="19.140625" style="61" bestFit="1" customWidth="1"/>
    <col min="7" max="7" width="9.140625" style="61"/>
    <col min="8" max="8" width="11.5703125" style="61" bestFit="1" customWidth="1"/>
    <col min="9" max="16384" width="9.140625" style="61"/>
  </cols>
  <sheetData>
    <row r="1" spans="1:6" ht="17.25" x14ac:dyDescent="0.3">
      <c r="B1" s="371" t="s">
        <v>200</v>
      </c>
      <c r="C1" s="371"/>
    </row>
    <row r="2" spans="1:6" ht="17.25" x14ac:dyDescent="0.3">
      <c r="B2" s="371" t="s">
        <v>299</v>
      </c>
      <c r="C2" s="371"/>
    </row>
    <row r="3" spans="1:6" ht="17.25" x14ac:dyDescent="0.3">
      <c r="B3" s="371" t="s">
        <v>57</v>
      </c>
      <c r="C3" s="371"/>
    </row>
    <row r="5" spans="1:6" ht="17.25" customHeight="1" x14ac:dyDescent="0.25"/>
    <row r="6" spans="1:6" ht="53.25" customHeight="1" x14ac:dyDescent="0.25">
      <c r="B6" s="372" t="s">
        <v>301</v>
      </c>
      <c r="C6" s="372"/>
    </row>
    <row r="8" spans="1:6" ht="17.25" x14ac:dyDescent="0.3">
      <c r="C8" s="2" t="s">
        <v>27</v>
      </c>
    </row>
    <row r="9" spans="1:6" ht="51.75" x14ac:dyDescent="0.25">
      <c r="B9" s="62"/>
      <c r="C9" s="63" t="s">
        <v>264</v>
      </c>
    </row>
    <row r="10" spans="1:6" ht="17.25" x14ac:dyDescent="0.25">
      <c r="B10" s="16" t="s">
        <v>291</v>
      </c>
      <c r="C10" s="65">
        <v>-2314149.1</v>
      </c>
    </row>
    <row r="11" spans="1:6" ht="17.25" x14ac:dyDescent="0.25">
      <c r="B11" s="16" t="s">
        <v>292</v>
      </c>
      <c r="C11" s="65">
        <v>-9994547.3000000007</v>
      </c>
      <c r="F11" s="64"/>
    </row>
    <row r="12" spans="1:6" ht="17.25" x14ac:dyDescent="0.25">
      <c r="B12" s="16" t="s">
        <v>263</v>
      </c>
      <c r="C12" s="65">
        <v>-7680398.2000000011</v>
      </c>
    </row>
    <row r="16" spans="1:6" x14ac:dyDescent="0.25">
      <c r="A16" s="66"/>
      <c r="B16" s="373" t="s">
        <v>293</v>
      </c>
      <c r="C16" s="374" t="s">
        <v>294</v>
      </c>
      <c r="D16" s="374"/>
    </row>
    <row r="17" spans="1:4" ht="42.75" customHeight="1" x14ac:dyDescent="0.25">
      <c r="A17" s="66"/>
      <c r="B17" s="373"/>
      <c r="C17" s="374"/>
      <c r="D17" s="374"/>
    </row>
  </sheetData>
  <mergeCells count="6">
    <mergeCell ref="B1:C1"/>
    <mergeCell ref="B2:C2"/>
    <mergeCell ref="B3:C3"/>
    <mergeCell ref="B6:C6"/>
    <mergeCell ref="B16:B17"/>
    <mergeCell ref="C16:D17"/>
  </mergeCells>
  <pageMargins left="0.7" right="0.7" top="0.75" bottom="0.75" header="0.3" footer="0.3"/>
  <pageSetup paperSize="9" scale="84" orientation="portrait" verticalDpi="0" r:id="rId1"/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1"/>
  <sheetViews>
    <sheetView workbookViewId="0">
      <selection activeCell="C9" sqref="C9:C16"/>
    </sheetView>
  </sheetViews>
  <sheetFormatPr defaultColWidth="9.140625" defaultRowHeight="17.25" x14ac:dyDescent="0.3"/>
  <cols>
    <col min="1" max="1" width="9.140625" style="26"/>
    <col min="2" max="2" width="56.140625" style="26" customWidth="1"/>
    <col min="3" max="3" width="42.7109375" style="26" customWidth="1"/>
    <col min="4" max="4" width="7.28515625" style="26" customWidth="1"/>
    <col min="5" max="5" width="19.85546875" style="26" bestFit="1" customWidth="1"/>
    <col min="6" max="16384" width="9.140625" style="26"/>
  </cols>
  <sheetData>
    <row r="1" spans="1:47" x14ac:dyDescent="0.3">
      <c r="C1" s="34"/>
      <c r="D1" s="78" t="s">
        <v>135</v>
      </c>
    </row>
    <row r="2" spans="1:47" x14ac:dyDescent="0.3">
      <c r="C2" s="34"/>
      <c r="D2" s="78" t="s">
        <v>107</v>
      </c>
    </row>
    <row r="3" spans="1:47" x14ac:dyDescent="0.3">
      <c r="C3" s="34"/>
      <c r="D3" s="78" t="s">
        <v>57</v>
      </c>
    </row>
    <row r="5" spans="1:47" ht="72.75" customHeight="1" x14ac:dyDescent="0.3">
      <c r="A5" s="375" t="s">
        <v>302</v>
      </c>
      <c r="B5" s="375"/>
      <c r="C5" s="375"/>
      <c r="D5" s="375"/>
    </row>
    <row r="6" spans="1:47" x14ac:dyDescent="0.3">
      <c r="B6" s="50"/>
      <c r="C6" s="49" t="s">
        <v>27</v>
      </c>
    </row>
    <row r="7" spans="1:47" ht="62.25" customHeight="1" x14ac:dyDescent="0.3">
      <c r="B7" s="376" t="s">
        <v>266</v>
      </c>
      <c r="C7" s="51" t="s">
        <v>422</v>
      </c>
    </row>
    <row r="8" spans="1:47" x14ac:dyDescent="0.3">
      <c r="B8" s="377"/>
      <c r="C8" s="52" t="s">
        <v>265</v>
      </c>
    </row>
    <row r="9" spans="1:47" s="4" customFormat="1" ht="19.5" customHeight="1" x14ac:dyDescent="0.3">
      <c r="B9" s="79" t="s">
        <v>267</v>
      </c>
      <c r="C9" s="80">
        <v>-7680398.1999999993</v>
      </c>
      <c r="D9" s="81"/>
    </row>
    <row r="10" spans="1:47" s="82" customFormat="1" ht="18.75" customHeight="1" x14ac:dyDescent="0.3">
      <c r="B10" s="83" t="s">
        <v>268</v>
      </c>
      <c r="C10" s="84">
        <v>-7680398.1999999993</v>
      </c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</row>
    <row r="11" spans="1:47" s="56" customFormat="1" x14ac:dyDescent="0.3">
      <c r="B11" s="53" t="s">
        <v>269</v>
      </c>
      <c r="C11" s="54"/>
    </row>
    <row r="12" spans="1:47" s="56" customFormat="1" x14ac:dyDescent="0.3">
      <c r="B12" s="53" t="s">
        <v>270</v>
      </c>
      <c r="C12" s="54">
        <v>-7680398.1999999993</v>
      </c>
    </row>
    <row r="13" spans="1:47" s="56" customFormat="1" x14ac:dyDescent="0.3">
      <c r="B13" s="53" t="s">
        <v>61</v>
      </c>
      <c r="C13" s="54"/>
    </row>
    <row r="14" spans="1:47" s="56" customFormat="1" x14ac:dyDescent="0.3">
      <c r="B14" s="53" t="s">
        <v>271</v>
      </c>
      <c r="C14" s="55">
        <v>-7680398.1999999993</v>
      </c>
    </row>
    <row r="15" spans="1:47" s="56" customFormat="1" x14ac:dyDescent="0.3">
      <c r="B15" s="53" t="s">
        <v>272</v>
      </c>
      <c r="C15" s="54"/>
    </row>
    <row r="16" spans="1:47" s="56" customFormat="1" x14ac:dyDescent="0.3">
      <c r="B16" s="53" t="s">
        <v>273</v>
      </c>
      <c r="C16" s="57">
        <v>-7680398.1999999993</v>
      </c>
    </row>
    <row r="20" spans="2:3" x14ac:dyDescent="0.3">
      <c r="B20" s="373" t="s">
        <v>298</v>
      </c>
      <c r="C20" s="378" t="s">
        <v>294</v>
      </c>
    </row>
    <row r="21" spans="2:3" x14ac:dyDescent="0.3">
      <c r="B21" s="373"/>
      <c r="C21" s="378"/>
    </row>
  </sheetData>
  <mergeCells count="4">
    <mergeCell ref="A5:D5"/>
    <mergeCell ref="B7:B8"/>
    <mergeCell ref="B20:B21"/>
    <mergeCell ref="C20:C2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7"/>
  <sheetViews>
    <sheetView workbookViewId="0">
      <selection activeCell="C10" sqref="C10:C12"/>
    </sheetView>
  </sheetViews>
  <sheetFormatPr defaultRowHeight="16.5" x14ac:dyDescent="0.3"/>
  <cols>
    <col min="1" max="1" width="9.140625" style="67"/>
    <col min="2" max="2" width="58.7109375" style="67" customWidth="1"/>
    <col min="3" max="3" width="43.5703125" style="67" customWidth="1"/>
    <col min="4" max="16384" width="9.140625" style="67"/>
  </cols>
  <sheetData>
    <row r="1" spans="2:4" ht="17.25" x14ac:dyDescent="0.3">
      <c r="B1" s="371" t="s">
        <v>112</v>
      </c>
      <c r="C1" s="371"/>
    </row>
    <row r="2" spans="2:4" ht="17.25" x14ac:dyDescent="0.3">
      <c r="B2" s="371" t="s">
        <v>299</v>
      </c>
      <c r="C2" s="371"/>
    </row>
    <row r="3" spans="2:4" ht="17.25" x14ac:dyDescent="0.3">
      <c r="B3" s="371" t="s">
        <v>57</v>
      </c>
      <c r="C3" s="371"/>
    </row>
    <row r="4" spans="2:4" ht="17.25" x14ac:dyDescent="0.3">
      <c r="C4" s="2"/>
    </row>
    <row r="5" spans="2:4" ht="90" customHeight="1" x14ac:dyDescent="0.3">
      <c r="B5" s="372" t="s">
        <v>300</v>
      </c>
      <c r="C5" s="372"/>
      <c r="D5" s="18"/>
    </row>
    <row r="6" spans="2:4" ht="17.25" x14ac:dyDescent="0.3">
      <c r="C6" s="2"/>
    </row>
    <row r="7" spans="2:4" ht="17.25" x14ac:dyDescent="0.3">
      <c r="C7" s="2" t="s">
        <v>27</v>
      </c>
    </row>
    <row r="8" spans="2:4" ht="51.75" x14ac:dyDescent="0.3">
      <c r="B8" s="379" t="s">
        <v>295</v>
      </c>
      <c r="C8" s="68" t="s">
        <v>264</v>
      </c>
    </row>
    <row r="9" spans="2:4" ht="17.25" x14ac:dyDescent="0.3">
      <c r="B9" s="379"/>
      <c r="C9" s="69" t="s">
        <v>265</v>
      </c>
    </row>
    <row r="10" spans="2:4" s="70" customFormat="1" ht="17.25" x14ac:dyDescent="0.3">
      <c r="B10" s="71" t="s">
        <v>296</v>
      </c>
      <c r="C10" s="45">
        <v>-2314149.1</v>
      </c>
    </row>
    <row r="11" spans="2:4" ht="17.25" x14ac:dyDescent="0.3">
      <c r="B11" s="72" t="s">
        <v>61</v>
      </c>
      <c r="C11" s="73"/>
    </row>
    <row r="12" spans="2:4" ht="17.25" x14ac:dyDescent="0.3">
      <c r="B12" s="74" t="s">
        <v>297</v>
      </c>
      <c r="C12" s="75">
        <v>-2314149.1</v>
      </c>
    </row>
    <row r="13" spans="2:4" ht="17.25" x14ac:dyDescent="0.3">
      <c r="B13" s="76"/>
      <c r="C13" s="77"/>
    </row>
    <row r="16" spans="2:4" x14ac:dyDescent="0.3">
      <c r="B16" s="373" t="s">
        <v>298</v>
      </c>
      <c r="C16" s="374" t="s">
        <v>294</v>
      </c>
      <c r="D16" s="374"/>
    </row>
    <row r="17" spans="2:4" x14ac:dyDescent="0.3">
      <c r="B17" s="373"/>
      <c r="C17" s="374"/>
      <c r="D17" s="374"/>
    </row>
  </sheetData>
  <mergeCells count="7">
    <mergeCell ref="B16:B17"/>
    <mergeCell ref="C16:D17"/>
    <mergeCell ref="B1:C1"/>
    <mergeCell ref="B2:C2"/>
    <mergeCell ref="B3:C3"/>
    <mergeCell ref="B5:C5"/>
    <mergeCell ref="B8:B9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9"/>
  <sheetViews>
    <sheetView topLeftCell="G1" zoomScaleNormal="100" workbookViewId="0">
      <selection activeCell="B4" sqref="A3:H4"/>
    </sheetView>
  </sheetViews>
  <sheetFormatPr defaultColWidth="9.140625" defaultRowHeight="72" customHeight="1" x14ac:dyDescent="0.3"/>
  <cols>
    <col min="1" max="1" width="4.5703125" style="26" customWidth="1"/>
    <col min="2" max="2" width="9.140625" style="26" customWidth="1"/>
    <col min="3" max="3" width="10.5703125" style="26" customWidth="1"/>
    <col min="4" max="4" width="16.5703125" style="26" customWidth="1"/>
    <col min="5" max="5" width="73.140625" style="26" customWidth="1"/>
    <col min="6" max="6" width="65.140625" style="26" customWidth="1"/>
    <col min="7" max="7" width="44.7109375" style="26" customWidth="1"/>
    <col min="8" max="8" width="31.85546875" style="26" customWidth="1"/>
    <col min="9" max="9" width="23" style="26" customWidth="1"/>
    <col min="10" max="10" width="15.140625" style="26" customWidth="1"/>
    <col min="11" max="11" width="11.42578125" style="26" customWidth="1"/>
    <col min="12" max="12" width="12.85546875" style="26" customWidth="1"/>
    <col min="13" max="16384" width="9.140625" style="26"/>
  </cols>
  <sheetData>
    <row r="1" spans="1:9" ht="17.25" x14ac:dyDescent="0.3">
      <c r="A1" s="380" t="s">
        <v>649</v>
      </c>
      <c r="B1" s="380"/>
      <c r="C1" s="380"/>
      <c r="D1" s="380"/>
      <c r="E1" s="380"/>
      <c r="F1" s="380"/>
      <c r="G1" s="380"/>
      <c r="H1" s="380"/>
    </row>
    <row r="2" spans="1:9" ht="17.25" x14ac:dyDescent="0.3">
      <c r="A2" s="380" t="s">
        <v>100</v>
      </c>
      <c r="B2" s="380"/>
      <c r="C2" s="380"/>
      <c r="D2" s="380"/>
      <c r="E2" s="380"/>
      <c r="F2" s="380"/>
      <c r="G2" s="380"/>
      <c r="H2" s="380"/>
    </row>
    <row r="3" spans="1:9" ht="17.25" x14ac:dyDescent="0.3">
      <c r="A3" s="380" t="s">
        <v>57</v>
      </c>
      <c r="B3" s="380"/>
      <c r="C3" s="380"/>
      <c r="D3" s="380"/>
      <c r="E3" s="380"/>
      <c r="F3" s="380"/>
      <c r="G3" s="380"/>
      <c r="H3" s="380"/>
    </row>
    <row r="4" spans="1:9" s="1" customFormat="1" ht="75" customHeight="1" x14ac:dyDescent="0.3">
      <c r="A4" s="227"/>
      <c r="B4" s="372" t="s">
        <v>116</v>
      </c>
      <c r="C4" s="372"/>
      <c r="D4" s="372"/>
      <c r="E4" s="372"/>
      <c r="F4" s="372"/>
      <c r="G4" s="372"/>
      <c r="H4" s="227"/>
    </row>
    <row r="5" spans="1:9" s="1" customFormat="1" ht="17.25" x14ac:dyDescent="0.3">
      <c r="A5" s="129"/>
      <c r="B5" s="129"/>
      <c r="C5" s="129"/>
      <c r="D5" s="129"/>
      <c r="E5" s="129"/>
      <c r="F5" s="129"/>
      <c r="G5" s="129"/>
      <c r="H5" s="228" t="s">
        <v>134</v>
      </c>
    </row>
    <row r="6" spans="1:9" s="7" customFormat="1" ht="136.5" customHeight="1" x14ac:dyDescent="0.25">
      <c r="B6" s="382" t="s">
        <v>117</v>
      </c>
      <c r="C6" s="382" t="s">
        <v>118</v>
      </c>
      <c r="D6" s="382"/>
      <c r="E6" s="382" t="s">
        <v>119</v>
      </c>
      <c r="F6" s="382" t="s">
        <v>120</v>
      </c>
      <c r="G6" s="382" t="s">
        <v>121</v>
      </c>
      <c r="H6" s="229" t="s">
        <v>31</v>
      </c>
    </row>
    <row r="7" spans="1:9" s="7" customFormat="1" ht="46.5" customHeight="1" x14ac:dyDescent="0.25">
      <c r="B7" s="382"/>
      <c r="C7" s="8" t="s">
        <v>23</v>
      </c>
      <c r="D7" s="8" t="s">
        <v>24</v>
      </c>
      <c r="E7" s="382"/>
      <c r="F7" s="382"/>
      <c r="G7" s="382"/>
      <c r="H7" s="8" t="s">
        <v>10</v>
      </c>
    </row>
    <row r="8" spans="1:9" s="230" customFormat="1" ht="18.75" customHeight="1" x14ac:dyDescent="0.25">
      <c r="B8" s="381" t="s">
        <v>122</v>
      </c>
      <c r="C8" s="381"/>
      <c r="D8" s="381"/>
      <c r="E8" s="381"/>
      <c r="F8" s="381"/>
      <c r="G8" s="381"/>
      <c r="H8" s="12">
        <v>-9994547.2999999989</v>
      </c>
      <c r="I8" s="239"/>
    </row>
    <row r="9" spans="1:9" s="230" customFormat="1" ht="21" customHeight="1" x14ac:dyDescent="0.25">
      <c r="B9" s="381" t="s">
        <v>6</v>
      </c>
      <c r="C9" s="381"/>
      <c r="D9" s="381"/>
      <c r="E9" s="381"/>
      <c r="F9" s="381"/>
      <c r="G9" s="381"/>
      <c r="H9" s="12">
        <v>-10353577.399999999</v>
      </c>
    </row>
    <row r="10" spans="1:9" s="230" customFormat="1" ht="54.75" customHeight="1" x14ac:dyDescent="0.25">
      <c r="B10" s="5"/>
      <c r="C10" s="130" t="s">
        <v>203</v>
      </c>
      <c r="D10" s="28"/>
      <c r="E10" s="5" t="s">
        <v>204</v>
      </c>
      <c r="F10" s="5" t="s">
        <v>205</v>
      </c>
      <c r="G10" s="5" t="s">
        <v>206</v>
      </c>
      <c r="H10" s="12">
        <v>-2773269.1</v>
      </c>
    </row>
    <row r="11" spans="1:9" s="230" customFormat="1" ht="72" customHeight="1" x14ac:dyDescent="0.25">
      <c r="B11" s="5"/>
      <c r="C11" s="5"/>
      <c r="D11" s="47" t="s">
        <v>215</v>
      </c>
      <c r="E11" s="28" t="s">
        <v>216</v>
      </c>
      <c r="F11" s="31" t="s">
        <v>217</v>
      </c>
      <c r="G11" s="28" t="s">
        <v>197</v>
      </c>
      <c r="H11" s="12">
        <v>-41482.5</v>
      </c>
    </row>
    <row r="12" spans="1:9" s="230" customFormat="1" ht="91.5" customHeight="1" x14ac:dyDescent="0.25">
      <c r="B12" s="5"/>
      <c r="C12" s="5"/>
      <c r="D12" s="47" t="s">
        <v>218</v>
      </c>
      <c r="E12" s="28" t="s">
        <v>219</v>
      </c>
      <c r="F12" s="31" t="s">
        <v>598</v>
      </c>
      <c r="G12" s="28" t="s">
        <v>197</v>
      </c>
      <c r="H12" s="12">
        <v>-83000</v>
      </c>
    </row>
    <row r="13" spans="1:9" s="230" customFormat="1" ht="85.5" customHeight="1" x14ac:dyDescent="0.25">
      <c r="B13" s="5"/>
      <c r="C13" s="5"/>
      <c r="D13" s="47" t="s">
        <v>220</v>
      </c>
      <c r="E13" s="28" t="s">
        <v>221</v>
      </c>
      <c r="F13" s="28" t="s">
        <v>222</v>
      </c>
      <c r="G13" s="28" t="s">
        <v>223</v>
      </c>
      <c r="H13" s="12">
        <v>-648786.6</v>
      </c>
    </row>
    <row r="14" spans="1:9" s="230" customFormat="1" ht="88.5" customHeight="1" x14ac:dyDescent="0.25">
      <c r="B14" s="5"/>
      <c r="C14" s="5"/>
      <c r="D14" s="47" t="s">
        <v>224</v>
      </c>
      <c r="E14" s="28" t="s">
        <v>225</v>
      </c>
      <c r="F14" s="31" t="s">
        <v>226</v>
      </c>
      <c r="G14" s="28" t="s">
        <v>223</v>
      </c>
      <c r="H14" s="12">
        <v>-2000000</v>
      </c>
    </row>
    <row r="15" spans="1:9" s="230" customFormat="1" ht="72" customHeight="1" x14ac:dyDescent="0.25">
      <c r="B15" s="5"/>
      <c r="C15" s="130" t="s">
        <v>227</v>
      </c>
      <c r="D15" s="28"/>
      <c r="E15" s="5" t="s">
        <v>228</v>
      </c>
      <c r="F15" s="5" t="s">
        <v>229</v>
      </c>
      <c r="G15" s="5" t="s">
        <v>230</v>
      </c>
      <c r="H15" s="12">
        <v>13105</v>
      </c>
    </row>
    <row r="16" spans="1:9" s="230" customFormat="1" ht="108.75" customHeight="1" x14ac:dyDescent="0.25">
      <c r="B16" s="5"/>
      <c r="C16" s="5"/>
      <c r="D16" s="47" t="s">
        <v>231</v>
      </c>
      <c r="E16" s="28" t="s">
        <v>232</v>
      </c>
      <c r="F16" s="28" t="s">
        <v>233</v>
      </c>
      <c r="G16" s="28" t="s">
        <v>234</v>
      </c>
      <c r="H16" s="12">
        <v>13105</v>
      </c>
    </row>
    <row r="17" spans="2:15" s="1" customFormat="1" ht="72" customHeight="1" x14ac:dyDescent="0.3">
      <c r="B17" s="28"/>
      <c r="C17" s="130" t="s">
        <v>123</v>
      </c>
      <c r="D17" s="28"/>
      <c r="E17" s="5" t="s">
        <v>124</v>
      </c>
      <c r="F17" s="5" t="s">
        <v>125</v>
      </c>
      <c r="G17" s="5" t="s">
        <v>126</v>
      </c>
      <c r="H17" s="12">
        <v>1008445.8</v>
      </c>
      <c r="O17" s="2"/>
    </row>
    <row r="18" spans="2:15" s="1" customFormat="1" ht="73.5" customHeight="1" x14ac:dyDescent="0.3">
      <c r="B18" s="28"/>
      <c r="C18" s="130"/>
      <c r="D18" s="47" t="s">
        <v>209</v>
      </c>
      <c r="E18" s="28" t="s">
        <v>210</v>
      </c>
      <c r="F18" s="28" t="s">
        <v>211</v>
      </c>
      <c r="G18" s="28" t="s">
        <v>197</v>
      </c>
      <c r="H18" s="12">
        <v>-294140</v>
      </c>
      <c r="O18" s="2"/>
    </row>
    <row r="19" spans="2:15" s="1" customFormat="1" ht="61.5" customHeight="1" x14ac:dyDescent="0.3">
      <c r="B19" s="28"/>
      <c r="C19" s="130"/>
      <c r="D19" s="47" t="s">
        <v>212</v>
      </c>
      <c r="E19" s="28" t="s">
        <v>213</v>
      </c>
      <c r="F19" s="28" t="s">
        <v>214</v>
      </c>
      <c r="G19" s="28" t="s">
        <v>197</v>
      </c>
      <c r="H19" s="12">
        <v>-100000</v>
      </c>
      <c r="O19" s="2"/>
    </row>
    <row r="20" spans="2:15" s="230" customFormat="1" ht="58.5" customHeight="1" x14ac:dyDescent="0.25">
      <c r="B20" s="28"/>
      <c r="C20" s="28"/>
      <c r="D20" s="47" t="s">
        <v>127</v>
      </c>
      <c r="E20" s="28" t="s">
        <v>47</v>
      </c>
      <c r="F20" s="28" t="s">
        <v>128</v>
      </c>
      <c r="G20" s="28" t="s">
        <v>129</v>
      </c>
      <c r="H20" s="137">
        <v>3265375.6</v>
      </c>
    </row>
    <row r="21" spans="2:15" s="230" customFormat="1" ht="57" customHeight="1" x14ac:dyDescent="0.25">
      <c r="B21" s="28"/>
      <c r="C21" s="28"/>
      <c r="D21" s="47" t="s">
        <v>207</v>
      </c>
      <c r="E21" s="28" t="s">
        <v>55</v>
      </c>
      <c r="F21" s="28" t="s">
        <v>208</v>
      </c>
      <c r="G21" s="28" t="s">
        <v>129</v>
      </c>
      <c r="H21" s="137">
        <v>-939767.8</v>
      </c>
    </row>
    <row r="22" spans="2:15" s="230" customFormat="1" ht="57" customHeight="1" x14ac:dyDescent="0.25">
      <c r="B22" s="28"/>
      <c r="C22" s="28"/>
      <c r="D22" s="47" t="s">
        <v>433</v>
      </c>
      <c r="E22" s="28" t="s">
        <v>434</v>
      </c>
      <c r="F22" s="28" t="s">
        <v>435</v>
      </c>
      <c r="G22" s="28" t="s">
        <v>129</v>
      </c>
      <c r="H22" s="137">
        <v>-923022</v>
      </c>
    </row>
    <row r="23" spans="2:15" s="230" customFormat="1" ht="55.5" customHeight="1" x14ac:dyDescent="0.25">
      <c r="B23" s="28"/>
      <c r="C23" s="130" t="s">
        <v>238</v>
      </c>
      <c r="D23" s="28"/>
      <c r="E23" s="5" t="s">
        <v>239</v>
      </c>
      <c r="F23" s="5" t="s">
        <v>240</v>
      </c>
      <c r="G23" s="5" t="s">
        <v>241</v>
      </c>
      <c r="H23" s="12">
        <v>-872000</v>
      </c>
    </row>
    <row r="24" spans="2:15" s="230" customFormat="1" ht="87.75" customHeight="1" x14ac:dyDescent="0.25">
      <c r="B24" s="28"/>
      <c r="C24" s="28"/>
      <c r="D24" s="47" t="s">
        <v>235</v>
      </c>
      <c r="E24" s="28" t="s">
        <v>236</v>
      </c>
      <c r="F24" s="28" t="s">
        <v>237</v>
      </c>
      <c r="G24" s="28" t="s">
        <v>234</v>
      </c>
      <c r="H24" s="137">
        <v>-872000</v>
      </c>
    </row>
    <row r="25" spans="2:15" s="231" customFormat="1" ht="40.5" customHeight="1" x14ac:dyDescent="0.25">
      <c r="B25" s="5"/>
      <c r="C25" s="130" t="s">
        <v>242</v>
      </c>
      <c r="D25" s="28"/>
      <c r="E25" s="5" t="s">
        <v>243</v>
      </c>
      <c r="F25" s="5" t="s">
        <v>244</v>
      </c>
      <c r="G25" s="5" t="s">
        <v>245</v>
      </c>
      <c r="H25" s="12">
        <v>-4725094.2999999989</v>
      </c>
    </row>
    <row r="26" spans="2:15" s="230" customFormat="1" ht="72" customHeight="1" x14ac:dyDescent="0.25">
      <c r="B26" s="28"/>
      <c r="C26" s="28"/>
      <c r="D26" s="29" t="s">
        <v>246</v>
      </c>
      <c r="E26" s="28" t="s">
        <v>247</v>
      </c>
      <c r="F26" s="28" t="s">
        <v>248</v>
      </c>
      <c r="G26" s="28" t="s">
        <v>234</v>
      </c>
      <c r="H26" s="137">
        <v>-405158.80000000005</v>
      </c>
    </row>
    <row r="27" spans="2:15" s="230" customFormat="1" ht="73.5" customHeight="1" x14ac:dyDescent="0.25">
      <c r="B27" s="28"/>
      <c r="C27" s="28"/>
      <c r="D27" s="29" t="s">
        <v>249</v>
      </c>
      <c r="E27" s="28" t="s">
        <v>250</v>
      </c>
      <c r="F27" s="28" t="s">
        <v>248</v>
      </c>
      <c r="G27" s="28" t="s">
        <v>234</v>
      </c>
      <c r="H27" s="137">
        <v>-38841.699999999997</v>
      </c>
    </row>
    <row r="28" spans="2:15" s="230" customFormat="1" ht="57.75" customHeight="1" x14ac:dyDescent="0.25">
      <c r="B28" s="28"/>
      <c r="C28" s="31"/>
      <c r="D28" s="29" t="s">
        <v>562</v>
      </c>
      <c r="E28" s="28" t="s">
        <v>563</v>
      </c>
      <c r="F28" s="28" t="s">
        <v>564</v>
      </c>
      <c r="G28" s="28" t="s">
        <v>234</v>
      </c>
      <c r="H28" s="137">
        <v>-897502.89999999991</v>
      </c>
    </row>
    <row r="29" spans="2:15" s="230" customFormat="1" ht="73.5" customHeight="1" x14ac:dyDescent="0.25">
      <c r="B29" s="28"/>
      <c r="C29" s="31"/>
      <c r="D29" s="29" t="s">
        <v>565</v>
      </c>
      <c r="E29" s="28" t="s">
        <v>566</v>
      </c>
      <c r="F29" s="28" t="s">
        <v>564</v>
      </c>
      <c r="G29" s="28" t="s">
        <v>234</v>
      </c>
      <c r="H29" s="137">
        <v>-432957.1</v>
      </c>
    </row>
    <row r="30" spans="2:15" s="230" customFormat="1" ht="59.25" customHeight="1" x14ac:dyDescent="0.25">
      <c r="B30" s="28"/>
      <c r="C30" s="31"/>
      <c r="D30" s="29" t="s">
        <v>251</v>
      </c>
      <c r="E30" s="28" t="s">
        <v>252</v>
      </c>
      <c r="F30" s="28" t="s">
        <v>253</v>
      </c>
      <c r="G30" s="28" t="s">
        <v>234</v>
      </c>
      <c r="H30" s="137">
        <v>-446589.9</v>
      </c>
    </row>
    <row r="31" spans="2:15" s="230" customFormat="1" ht="59.25" customHeight="1" x14ac:dyDescent="0.25">
      <c r="B31" s="28"/>
      <c r="C31" s="31"/>
      <c r="D31" s="29" t="s">
        <v>604</v>
      </c>
      <c r="E31" s="232" t="s">
        <v>605</v>
      </c>
      <c r="F31" s="232" t="s">
        <v>606</v>
      </c>
      <c r="G31" s="232" t="s">
        <v>234</v>
      </c>
      <c r="H31" s="137">
        <v>-2287062.2999999998</v>
      </c>
    </row>
    <row r="32" spans="2:15" s="230" customFormat="1" ht="73.5" customHeight="1" x14ac:dyDescent="0.25">
      <c r="B32" s="28"/>
      <c r="C32" s="31"/>
      <c r="D32" s="29" t="s">
        <v>567</v>
      </c>
      <c r="E32" s="28" t="s">
        <v>568</v>
      </c>
      <c r="F32" s="28" t="s">
        <v>569</v>
      </c>
      <c r="G32" s="28" t="s">
        <v>234</v>
      </c>
      <c r="H32" s="137">
        <v>-108490.8</v>
      </c>
    </row>
    <row r="33" spans="2:9" s="230" customFormat="1" ht="73.5" customHeight="1" x14ac:dyDescent="0.25">
      <c r="B33" s="28"/>
      <c r="C33" s="31"/>
      <c r="D33" s="29" t="s">
        <v>570</v>
      </c>
      <c r="E33" s="28" t="s">
        <v>571</v>
      </c>
      <c r="F33" s="28" t="s">
        <v>572</v>
      </c>
      <c r="G33" s="28" t="s">
        <v>234</v>
      </c>
      <c r="H33" s="137">
        <v>-108490.8</v>
      </c>
    </row>
    <row r="34" spans="2:9" s="230" customFormat="1" ht="54.75" customHeight="1" x14ac:dyDescent="0.25">
      <c r="B34" s="28"/>
      <c r="C34" s="130" t="s">
        <v>254</v>
      </c>
      <c r="D34" s="28"/>
      <c r="E34" s="5" t="s">
        <v>255</v>
      </c>
      <c r="F34" s="5" t="s">
        <v>256</v>
      </c>
      <c r="G34" s="5" t="s">
        <v>257</v>
      </c>
      <c r="H34" s="137">
        <v>-3004764.8000000003</v>
      </c>
    </row>
    <row r="35" spans="2:9" s="230" customFormat="1" ht="72" customHeight="1" x14ac:dyDescent="0.25">
      <c r="B35" s="28"/>
      <c r="C35" s="28"/>
      <c r="D35" s="47" t="s">
        <v>258</v>
      </c>
      <c r="E35" s="28" t="s">
        <v>259</v>
      </c>
      <c r="F35" s="28" t="s">
        <v>260</v>
      </c>
      <c r="G35" s="28" t="s">
        <v>234</v>
      </c>
      <c r="H35" s="137">
        <v>-863948.20000000007</v>
      </c>
    </row>
    <row r="36" spans="2:9" s="230" customFormat="1" ht="72" customHeight="1" x14ac:dyDescent="0.25">
      <c r="B36" s="28"/>
      <c r="C36" s="28"/>
      <c r="D36" s="47" t="s">
        <v>261</v>
      </c>
      <c r="E36" s="28" t="s">
        <v>262</v>
      </c>
      <c r="F36" s="28" t="s">
        <v>260</v>
      </c>
      <c r="G36" s="28" t="s">
        <v>234</v>
      </c>
      <c r="H36" s="137">
        <v>-2140816.6</v>
      </c>
    </row>
    <row r="37" spans="2:9" s="231" customFormat="1" ht="34.5" customHeight="1" x14ac:dyDescent="0.25">
      <c r="B37" s="381" t="s">
        <v>85</v>
      </c>
      <c r="C37" s="381"/>
      <c r="D37" s="381"/>
      <c r="E37" s="381"/>
      <c r="F37" s="381"/>
      <c r="G37" s="381"/>
      <c r="H37" s="12">
        <v>359030.1</v>
      </c>
    </row>
    <row r="38" spans="2:9" s="230" customFormat="1" ht="72" customHeight="1" x14ac:dyDescent="0.25">
      <c r="B38" s="5"/>
      <c r="C38" s="130" t="s">
        <v>632</v>
      </c>
      <c r="D38" s="5"/>
      <c r="E38" s="5" t="s">
        <v>631</v>
      </c>
      <c r="F38" s="5" t="s">
        <v>637</v>
      </c>
      <c r="G38" s="5" t="s">
        <v>638</v>
      </c>
      <c r="H38" s="137">
        <v>359030.1</v>
      </c>
    </row>
    <row r="39" spans="2:9" s="230" customFormat="1" ht="72" customHeight="1" x14ac:dyDescent="0.25">
      <c r="B39" s="5"/>
      <c r="C39" s="5"/>
      <c r="D39" s="130" t="s">
        <v>639</v>
      </c>
      <c r="E39" s="5" t="s">
        <v>631</v>
      </c>
      <c r="F39" s="5" t="s">
        <v>640</v>
      </c>
      <c r="G39" s="5" t="s">
        <v>197</v>
      </c>
      <c r="H39" s="137">
        <v>359030.1</v>
      </c>
    </row>
    <row r="40" spans="2:9" s="230" customFormat="1" ht="72" customHeight="1" x14ac:dyDescent="0.25">
      <c r="B40" s="7"/>
      <c r="C40" s="7"/>
      <c r="D40" s="48"/>
      <c r="E40" s="7"/>
      <c r="F40" s="7"/>
      <c r="G40" s="7"/>
      <c r="H40" s="173"/>
    </row>
    <row r="41" spans="2:9" ht="72" customHeight="1" x14ac:dyDescent="0.3">
      <c r="C41" s="4"/>
      <c r="D41" s="375" t="s">
        <v>130</v>
      </c>
      <c r="E41" s="375"/>
      <c r="F41" s="383" t="s">
        <v>109</v>
      </c>
      <c r="G41" s="383"/>
      <c r="I41" s="44"/>
    </row>
    <row r="42" spans="2:9" ht="17.25" x14ac:dyDescent="0.3"/>
    <row r="43" spans="2:9" ht="17.25" x14ac:dyDescent="0.3"/>
    <row r="44" spans="2:9" ht="17.25" x14ac:dyDescent="0.3"/>
    <row r="45" spans="2:9" ht="17.25" x14ac:dyDescent="0.3"/>
    <row r="46" spans="2:9" ht="17.25" x14ac:dyDescent="0.3"/>
    <row r="47" spans="2:9" ht="17.25" x14ac:dyDescent="0.3"/>
    <row r="48" spans="2:9" ht="17.25" x14ac:dyDescent="0.3"/>
    <row r="49" ht="17.25" x14ac:dyDescent="0.3"/>
    <row r="50" ht="17.25" x14ac:dyDescent="0.3"/>
    <row r="51" ht="17.25" x14ac:dyDescent="0.3"/>
    <row r="52" ht="17.25" x14ac:dyDescent="0.3"/>
    <row r="53" ht="17.25" x14ac:dyDescent="0.3"/>
    <row r="54" ht="17.25" x14ac:dyDescent="0.3"/>
    <row r="55" ht="17.25" x14ac:dyDescent="0.3"/>
    <row r="56" ht="17.25" x14ac:dyDescent="0.3"/>
    <row r="57" ht="17.25" x14ac:dyDescent="0.3"/>
    <row r="58" ht="17.25" x14ac:dyDescent="0.3"/>
    <row r="59" ht="17.25" x14ac:dyDescent="0.3"/>
    <row r="60" ht="17.25" x14ac:dyDescent="0.3"/>
    <row r="61" ht="17.25" x14ac:dyDescent="0.3"/>
    <row r="62" ht="17.25" x14ac:dyDescent="0.3"/>
    <row r="63" ht="17.25" x14ac:dyDescent="0.3"/>
    <row r="64" ht="17.25" x14ac:dyDescent="0.3"/>
    <row r="65" ht="17.25" x14ac:dyDescent="0.3"/>
    <row r="66" ht="17.25" x14ac:dyDescent="0.3"/>
    <row r="67" ht="17.25" x14ac:dyDescent="0.3"/>
    <row r="68" ht="17.25" x14ac:dyDescent="0.3"/>
    <row r="69" ht="17.25" x14ac:dyDescent="0.3"/>
    <row r="70" ht="17.25" x14ac:dyDescent="0.3"/>
    <row r="71" ht="17.25" x14ac:dyDescent="0.3"/>
    <row r="72" ht="17.25" x14ac:dyDescent="0.3"/>
    <row r="73" ht="17.25" x14ac:dyDescent="0.3"/>
    <row r="74" ht="17.25" x14ac:dyDescent="0.3"/>
    <row r="75" ht="17.25" x14ac:dyDescent="0.3"/>
    <row r="76" ht="17.25" x14ac:dyDescent="0.3"/>
    <row r="77" ht="17.25" x14ac:dyDescent="0.3"/>
    <row r="78" ht="17.25" x14ac:dyDescent="0.3"/>
    <row r="79" ht="17.25" x14ac:dyDescent="0.3"/>
  </sheetData>
  <mergeCells count="14">
    <mergeCell ref="A1:H1"/>
    <mergeCell ref="A2:H2"/>
    <mergeCell ref="A3:H3"/>
    <mergeCell ref="B9:G9"/>
    <mergeCell ref="D41:E41"/>
    <mergeCell ref="B4:G4"/>
    <mergeCell ref="B6:B7"/>
    <mergeCell ref="C6:D6"/>
    <mergeCell ref="E6:E7"/>
    <mergeCell ref="F6:F7"/>
    <mergeCell ref="G6:G7"/>
    <mergeCell ref="F41:G41"/>
    <mergeCell ref="B8:G8"/>
    <mergeCell ref="B37:G37"/>
  </mergeCells>
  <pageMargins left="0.7" right="0.7" top="0.75" bottom="0.75" header="0.3" footer="0.3"/>
  <pageSetup paperSize="9" scale="50" orientation="landscape" verticalDpi="300" r:id="rId1"/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2"/>
  <sheetViews>
    <sheetView zoomScaleNormal="100" workbookViewId="0">
      <selection activeCell="H100" sqref="B7:H308"/>
    </sheetView>
  </sheetViews>
  <sheetFormatPr defaultRowHeight="17.25" x14ac:dyDescent="0.3"/>
  <cols>
    <col min="1" max="1" width="9.140625" style="1"/>
    <col min="2" max="2" width="12.28515625" style="1" customWidth="1"/>
    <col min="3" max="4" width="10.140625" style="1" customWidth="1"/>
    <col min="5" max="5" width="13.28515625" style="1" customWidth="1"/>
    <col min="6" max="6" width="15.7109375" style="365" customWidth="1"/>
    <col min="7" max="7" width="69.42578125" style="1" customWidth="1"/>
    <col min="8" max="8" width="32.28515625" style="1" customWidth="1"/>
    <col min="9" max="9" width="18.5703125" style="1" bestFit="1" customWidth="1"/>
    <col min="10" max="10" width="23.140625" style="1" customWidth="1"/>
    <col min="11" max="11" width="16" style="1" customWidth="1"/>
    <col min="12" max="12" width="22.140625" style="1" customWidth="1"/>
    <col min="13" max="13" width="11.7109375" style="1" customWidth="1"/>
    <col min="14" max="14" width="10.5703125" style="1" customWidth="1"/>
    <col min="15" max="15" width="10.7109375" style="1" customWidth="1"/>
    <col min="16" max="16" width="10" style="1" customWidth="1"/>
    <col min="17" max="16384" width="9.140625" style="1"/>
  </cols>
  <sheetData>
    <row r="1" spans="2:8" x14ac:dyDescent="0.3">
      <c r="H1" s="2" t="s">
        <v>647</v>
      </c>
    </row>
    <row r="2" spans="2:8" x14ac:dyDescent="0.3">
      <c r="H2" s="15" t="s">
        <v>100</v>
      </c>
    </row>
    <row r="3" spans="2:8" x14ac:dyDescent="0.3">
      <c r="H3" s="15" t="s">
        <v>57</v>
      </c>
    </row>
    <row r="4" spans="2:8" x14ac:dyDescent="0.3">
      <c r="H4" s="2"/>
    </row>
    <row r="5" spans="2:8" ht="45" customHeight="1" x14ac:dyDescent="0.3">
      <c r="B5" s="372" t="s">
        <v>33</v>
      </c>
      <c r="C5" s="372"/>
      <c r="D5" s="372"/>
      <c r="E5" s="372"/>
      <c r="F5" s="372"/>
      <c r="G5" s="372"/>
      <c r="H5" s="372"/>
    </row>
    <row r="6" spans="2:8" x14ac:dyDescent="0.3">
      <c r="H6" s="3"/>
    </row>
    <row r="7" spans="2:8" x14ac:dyDescent="0.3">
      <c r="B7" s="441"/>
      <c r="C7" s="441"/>
      <c r="D7" s="441"/>
      <c r="E7" s="441"/>
      <c r="F7" s="442"/>
      <c r="G7" s="441"/>
      <c r="H7" s="443" t="s">
        <v>27</v>
      </c>
    </row>
    <row r="8" spans="2:8" ht="106.5" customHeight="1" x14ac:dyDescent="0.3">
      <c r="B8" s="444" t="s">
        <v>34</v>
      </c>
      <c r="C8" s="445"/>
      <c r="D8" s="446"/>
      <c r="E8" s="444" t="s">
        <v>35</v>
      </c>
      <c r="F8" s="446"/>
      <c r="G8" s="447" t="s">
        <v>1</v>
      </c>
      <c r="H8" s="448" t="s">
        <v>196</v>
      </c>
    </row>
    <row r="9" spans="2:8" s="257" customFormat="1" ht="40.5" customHeight="1" x14ac:dyDescent="0.3">
      <c r="B9" s="449" t="s">
        <v>36</v>
      </c>
      <c r="C9" s="449" t="s">
        <v>37</v>
      </c>
      <c r="D9" s="449" t="s">
        <v>38</v>
      </c>
      <c r="E9" s="450" t="s">
        <v>23</v>
      </c>
      <c r="F9" s="450" t="s">
        <v>24</v>
      </c>
      <c r="G9" s="451"/>
      <c r="H9" s="450" t="s">
        <v>10</v>
      </c>
    </row>
    <row r="10" spans="2:8" s="13" customFormat="1" ht="24.75" customHeight="1" x14ac:dyDescent="0.3">
      <c r="B10" s="452"/>
      <c r="C10" s="452"/>
      <c r="D10" s="452"/>
      <c r="E10" s="453"/>
      <c r="F10" s="449"/>
      <c r="G10" s="453" t="s">
        <v>32</v>
      </c>
      <c r="H10" s="133">
        <v>-9994547.3000000007</v>
      </c>
    </row>
    <row r="11" spans="2:8" x14ac:dyDescent="0.3">
      <c r="B11" s="454"/>
      <c r="C11" s="454"/>
      <c r="D11" s="454"/>
      <c r="E11" s="454"/>
      <c r="F11" s="449"/>
      <c r="G11" s="454" t="s">
        <v>2</v>
      </c>
      <c r="H11" s="133"/>
    </row>
    <row r="12" spans="2:8" s="13" customFormat="1" ht="34.5" x14ac:dyDescent="0.3">
      <c r="B12" s="453"/>
      <c r="C12" s="453"/>
      <c r="D12" s="453"/>
      <c r="E12" s="453"/>
      <c r="F12" s="449"/>
      <c r="G12" s="453" t="s">
        <v>0</v>
      </c>
      <c r="H12" s="133">
        <v>-10353577.4</v>
      </c>
    </row>
    <row r="13" spans="2:8" s="13" customFormat="1" x14ac:dyDescent="0.3">
      <c r="B13" s="453"/>
      <c r="C13" s="453"/>
      <c r="D13" s="453"/>
      <c r="E13" s="453"/>
      <c r="F13" s="449"/>
      <c r="G13" s="454" t="s">
        <v>2</v>
      </c>
      <c r="H13" s="133"/>
    </row>
    <row r="14" spans="2:8" s="13" customFormat="1" ht="19.5" customHeight="1" x14ac:dyDescent="0.3">
      <c r="B14" s="450" t="s">
        <v>346</v>
      </c>
      <c r="C14" s="455"/>
      <c r="D14" s="455"/>
      <c r="E14" s="455"/>
      <c r="F14" s="450"/>
      <c r="G14" s="456" t="s">
        <v>358</v>
      </c>
      <c r="H14" s="133">
        <v>-9037576.9000000004</v>
      </c>
    </row>
    <row r="15" spans="2:8" x14ac:dyDescent="0.3">
      <c r="B15" s="455"/>
      <c r="C15" s="455"/>
      <c r="D15" s="455"/>
      <c r="E15" s="455"/>
      <c r="F15" s="450"/>
      <c r="G15" s="457" t="s">
        <v>2</v>
      </c>
      <c r="H15" s="17"/>
    </row>
    <row r="16" spans="2:8" ht="34.5" x14ac:dyDescent="0.3">
      <c r="B16" s="455"/>
      <c r="C16" s="450" t="s">
        <v>132</v>
      </c>
      <c r="D16" s="455"/>
      <c r="E16" s="455"/>
      <c r="F16" s="450"/>
      <c r="G16" s="456" t="s">
        <v>359</v>
      </c>
      <c r="H16" s="133">
        <v>-3004764.8000000003</v>
      </c>
    </row>
    <row r="17" spans="2:8" x14ac:dyDescent="0.3">
      <c r="B17" s="455"/>
      <c r="C17" s="455"/>
      <c r="D17" s="455"/>
      <c r="E17" s="455"/>
      <c r="F17" s="450"/>
      <c r="G17" s="457" t="s">
        <v>2</v>
      </c>
      <c r="H17" s="98"/>
    </row>
    <row r="18" spans="2:8" ht="34.5" x14ac:dyDescent="0.3">
      <c r="B18" s="455"/>
      <c r="C18" s="455"/>
      <c r="D18" s="450" t="s">
        <v>132</v>
      </c>
      <c r="E18" s="455"/>
      <c r="F18" s="450"/>
      <c r="G18" s="456" t="s">
        <v>360</v>
      </c>
      <c r="H18" s="133">
        <v>-3004764.8000000003</v>
      </c>
    </row>
    <row r="19" spans="2:8" x14ac:dyDescent="0.3">
      <c r="B19" s="455"/>
      <c r="C19" s="458"/>
      <c r="D19" s="458"/>
      <c r="E19" s="458"/>
      <c r="F19" s="459"/>
      <c r="G19" s="457" t="s">
        <v>2</v>
      </c>
      <c r="H19" s="98"/>
    </row>
    <row r="20" spans="2:8" s="13" customFormat="1" ht="19.5" customHeight="1" x14ac:dyDescent="0.3">
      <c r="B20" s="460"/>
      <c r="C20" s="461"/>
      <c r="D20" s="461"/>
      <c r="E20" s="450" t="s">
        <v>282</v>
      </c>
      <c r="F20" s="450"/>
      <c r="G20" s="462" t="s">
        <v>283</v>
      </c>
      <c r="H20" s="133">
        <v>-3004764.8000000003</v>
      </c>
    </row>
    <row r="21" spans="2:8" x14ac:dyDescent="0.3">
      <c r="B21" s="460"/>
      <c r="C21" s="463"/>
      <c r="D21" s="463"/>
      <c r="E21" s="457"/>
      <c r="F21" s="450"/>
      <c r="G21" s="464" t="s">
        <v>2</v>
      </c>
      <c r="H21" s="98"/>
    </row>
    <row r="22" spans="2:8" ht="86.25" x14ac:dyDescent="0.3">
      <c r="B22" s="460"/>
      <c r="C22" s="463"/>
      <c r="D22" s="463"/>
      <c r="E22" s="457"/>
      <c r="F22" s="450" t="s">
        <v>280</v>
      </c>
      <c r="G22" s="456" t="s">
        <v>332</v>
      </c>
      <c r="H22" s="133">
        <v>-863948.20000000007</v>
      </c>
    </row>
    <row r="23" spans="2:8" x14ac:dyDescent="0.3">
      <c r="B23" s="460"/>
      <c r="C23" s="463"/>
      <c r="D23" s="463"/>
      <c r="E23" s="457"/>
      <c r="F23" s="455"/>
      <c r="G23" s="457" t="s">
        <v>98</v>
      </c>
      <c r="H23" s="98"/>
    </row>
    <row r="24" spans="2:8" ht="34.5" x14ac:dyDescent="0.3">
      <c r="B24" s="460"/>
      <c r="C24" s="463"/>
      <c r="D24" s="463"/>
      <c r="E24" s="457"/>
      <c r="F24" s="455"/>
      <c r="G24" s="465" t="s">
        <v>12</v>
      </c>
      <c r="H24" s="98">
        <v>-863948.20000000007</v>
      </c>
    </row>
    <row r="25" spans="2:8" ht="34.5" x14ac:dyDescent="0.3">
      <c r="B25" s="460"/>
      <c r="C25" s="463"/>
      <c r="D25" s="463"/>
      <c r="E25" s="457"/>
      <c r="F25" s="455"/>
      <c r="G25" s="457" t="s">
        <v>89</v>
      </c>
      <c r="H25" s="98"/>
    </row>
    <row r="26" spans="2:8" x14ac:dyDescent="0.3">
      <c r="B26" s="460"/>
      <c r="C26" s="463"/>
      <c r="D26" s="463"/>
      <c r="E26" s="457"/>
      <c r="F26" s="455"/>
      <c r="G26" s="457" t="s">
        <v>90</v>
      </c>
      <c r="H26" s="98">
        <v>-863948.20000000007</v>
      </c>
    </row>
    <row r="27" spans="2:8" x14ac:dyDescent="0.3">
      <c r="B27" s="460"/>
      <c r="C27" s="463"/>
      <c r="D27" s="463"/>
      <c r="E27" s="457"/>
      <c r="F27" s="455"/>
      <c r="G27" s="457" t="s">
        <v>91</v>
      </c>
      <c r="H27" s="98">
        <v>-863948.20000000007</v>
      </c>
    </row>
    <row r="28" spans="2:8" x14ac:dyDescent="0.3">
      <c r="B28" s="460"/>
      <c r="C28" s="463"/>
      <c r="D28" s="463"/>
      <c r="E28" s="457"/>
      <c r="F28" s="455"/>
      <c r="G28" s="457" t="s">
        <v>92</v>
      </c>
      <c r="H28" s="98">
        <v>-863948.20000000007</v>
      </c>
    </row>
    <row r="29" spans="2:8" x14ac:dyDescent="0.3">
      <c r="B29" s="460"/>
      <c r="C29" s="463"/>
      <c r="D29" s="463"/>
      <c r="E29" s="457"/>
      <c r="F29" s="455"/>
      <c r="G29" s="457" t="s">
        <v>93</v>
      </c>
      <c r="H29" s="98">
        <v>-858188.4</v>
      </c>
    </row>
    <row r="30" spans="2:8" x14ac:dyDescent="0.3">
      <c r="B30" s="460"/>
      <c r="C30" s="463"/>
      <c r="D30" s="463"/>
      <c r="E30" s="457"/>
      <c r="F30" s="455"/>
      <c r="G30" s="457" t="s">
        <v>131</v>
      </c>
      <c r="H30" s="98">
        <v>-858188.4</v>
      </c>
    </row>
    <row r="31" spans="2:8" x14ac:dyDescent="0.3">
      <c r="B31" s="460"/>
      <c r="C31" s="463"/>
      <c r="D31" s="463"/>
      <c r="E31" s="457"/>
      <c r="F31" s="455"/>
      <c r="G31" s="457" t="s">
        <v>114</v>
      </c>
      <c r="H31" s="98">
        <v>-5759.8</v>
      </c>
    </row>
    <row r="32" spans="2:8" x14ac:dyDescent="0.3">
      <c r="B32" s="460"/>
      <c r="C32" s="463"/>
      <c r="D32" s="463"/>
      <c r="E32" s="457"/>
      <c r="F32" s="455"/>
      <c r="G32" s="457" t="s">
        <v>115</v>
      </c>
      <c r="H32" s="98">
        <v>-5759.8</v>
      </c>
    </row>
    <row r="33" spans="2:8" ht="73.5" customHeight="1" x14ac:dyDescent="0.3">
      <c r="B33" s="460"/>
      <c r="C33" s="463"/>
      <c r="D33" s="463"/>
      <c r="E33" s="457"/>
      <c r="F33" s="450" t="s">
        <v>322</v>
      </c>
      <c r="G33" s="456" t="s">
        <v>323</v>
      </c>
      <c r="H33" s="133">
        <v>-2140816.6</v>
      </c>
    </row>
    <row r="34" spans="2:8" x14ac:dyDescent="0.3">
      <c r="B34" s="460"/>
      <c r="C34" s="463"/>
      <c r="D34" s="463"/>
      <c r="E34" s="457"/>
      <c r="F34" s="455"/>
      <c r="G34" s="457" t="s">
        <v>98</v>
      </c>
      <c r="H34" s="466"/>
    </row>
    <row r="35" spans="2:8" ht="34.5" x14ac:dyDescent="0.3">
      <c r="B35" s="460"/>
      <c r="C35" s="463"/>
      <c r="D35" s="463"/>
      <c r="E35" s="457"/>
      <c r="F35" s="455"/>
      <c r="G35" s="465" t="s">
        <v>12</v>
      </c>
      <c r="H35" s="100">
        <v>-2140816.6</v>
      </c>
    </row>
    <row r="36" spans="2:8" ht="34.5" x14ac:dyDescent="0.3">
      <c r="B36" s="460"/>
      <c r="C36" s="463"/>
      <c r="D36" s="463"/>
      <c r="E36" s="457"/>
      <c r="F36" s="455"/>
      <c r="G36" s="457" t="s">
        <v>89</v>
      </c>
      <c r="H36" s="466"/>
    </row>
    <row r="37" spans="2:8" x14ac:dyDescent="0.3">
      <c r="B37" s="460"/>
      <c r="C37" s="463"/>
      <c r="D37" s="463"/>
      <c r="E37" s="457"/>
      <c r="F37" s="455"/>
      <c r="G37" s="457" t="s">
        <v>90</v>
      </c>
      <c r="H37" s="98">
        <v>-2140816.6</v>
      </c>
    </row>
    <row r="38" spans="2:8" x14ac:dyDescent="0.3">
      <c r="B38" s="460"/>
      <c r="C38" s="463"/>
      <c r="D38" s="463"/>
      <c r="E38" s="457"/>
      <c r="F38" s="455"/>
      <c r="G38" s="457" t="s">
        <v>91</v>
      </c>
      <c r="H38" s="98">
        <v>-2140816.6</v>
      </c>
    </row>
    <row r="39" spans="2:8" x14ac:dyDescent="0.3">
      <c r="B39" s="460"/>
      <c r="C39" s="463"/>
      <c r="D39" s="463"/>
      <c r="E39" s="457"/>
      <c r="F39" s="455"/>
      <c r="G39" s="457" t="s">
        <v>92</v>
      </c>
      <c r="H39" s="98">
        <v>-2140816.6</v>
      </c>
    </row>
    <row r="40" spans="2:8" x14ac:dyDescent="0.3">
      <c r="B40" s="460"/>
      <c r="C40" s="463"/>
      <c r="D40" s="463"/>
      <c r="E40" s="457"/>
      <c r="F40" s="455"/>
      <c r="G40" s="457" t="s">
        <v>93</v>
      </c>
      <c r="H40" s="98">
        <v>-2126545.8000000003</v>
      </c>
    </row>
    <row r="41" spans="2:8" x14ac:dyDescent="0.3">
      <c r="B41" s="460"/>
      <c r="C41" s="463"/>
      <c r="D41" s="463"/>
      <c r="E41" s="457"/>
      <c r="F41" s="455"/>
      <c r="G41" s="457" t="s">
        <v>131</v>
      </c>
      <c r="H41" s="98">
        <v>-2126545.8000000003</v>
      </c>
    </row>
    <row r="42" spans="2:8" x14ac:dyDescent="0.3">
      <c r="B42" s="460"/>
      <c r="C42" s="463"/>
      <c r="D42" s="463"/>
      <c r="E42" s="457"/>
      <c r="F42" s="455"/>
      <c r="G42" s="457" t="s">
        <v>114</v>
      </c>
      <c r="H42" s="98">
        <v>-14270.8</v>
      </c>
    </row>
    <row r="43" spans="2:8" x14ac:dyDescent="0.3">
      <c r="B43" s="460"/>
      <c r="C43" s="463"/>
      <c r="D43" s="463"/>
      <c r="E43" s="457"/>
      <c r="F43" s="455"/>
      <c r="G43" s="457" t="s">
        <v>115</v>
      </c>
      <c r="H43" s="98">
        <v>-14270.8</v>
      </c>
    </row>
    <row r="44" spans="2:8" ht="34.5" x14ac:dyDescent="0.3">
      <c r="B44" s="461"/>
      <c r="C44" s="467" t="s">
        <v>344</v>
      </c>
      <c r="D44" s="468"/>
      <c r="E44" s="469"/>
      <c r="F44" s="470"/>
      <c r="G44" s="471" t="s">
        <v>345</v>
      </c>
      <c r="H44" s="17">
        <v>-2773269.1</v>
      </c>
    </row>
    <row r="45" spans="2:8" x14ac:dyDescent="0.3">
      <c r="B45" s="461"/>
      <c r="C45" s="472"/>
      <c r="D45" s="472"/>
      <c r="E45" s="473"/>
      <c r="F45" s="474"/>
      <c r="G45" s="475" t="s">
        <v>2</v>
      </c>
      <c r="H45" s="17"/>
    </row>
    <row r="46" spans="2:8" x14ac:dyDescent="0.3">
      <c r="B46" s="461"/>
      <c r="C46" s="457"/>
      <c r="D46" s="456" t="s">
        <v>346</v>
      </c>
      <c r="E46" s="476"/>
      <c r="F46" s="450"/>
      <c r="G46" s="456" t="s">
        <v>347</v>
      </c>
      <c r="H46" s="17">
        <v>-2773269.1</v>
      </c>
    </row>
    <row r="47" spans="2:8" x14ac:dyDescent="0.3">
      <c r="B47" s="461"/>
      <c r="C47" s="457"/>
      <c r="D47" s="457"/>
      <c r="E47" s="476"/>
      <c r="F47" s="450"/>
      <c r="G47" s="457" t="s">
        <v>2</v>
      </c>
      <c r="H47" s="17"/>
    </row>
    <row r="48" spans="2:8" ht="34.5" x14ac:dyDescent="0.3">
      <c r="B48" s="461"/>
      <c r="C48" s="457"/>
      <c r="D48" s="457"/>
      <c r="E48" s="476"/>
      <c r="F48" s="450"/>
      <c r="G48" s="457" t="s">
        <v>6</v>
      </c>
      <c r="H48" s="17">
        <v>-2773269.1</v>
      </c>
    </row>
    <row r="49" spans="2:8" x14ac:dyDescent="0.3">
      <c r="B49" s="461"/>
      <c r="C49" s="457"/>
      <c r="D49" s="457"/>
      <c r="E49" s="476"/>
      <c r="F49" s="450"/>
      <c r="G49" s="457" t="s">
        <v>2</v>
      </c>
      <c r="H49" s="17"/>
    </row>
    <row r="50" spans="2:8" x14ac:dyDescent="0.3">
      <c r="B50" s="461"/>
      <c r="C50" s="456"/>
      <c r="D50" s="456"/>
      <c r="E50" s="477">
        <v>1004</v>
      </c>
      <c r="F50" s="478"/>
      <c r="G50" s="479" t="s">
        <v>338</v>
      </c>
      <c r="H50" s="17">
        <v>-2773269.1</v>
      </c>
    </row>
    <row r="51" spans="2:8" x14ac:dyDescent="0.3">
      <c r="B51" s="461"/>
      <c r="C51" s="457"/>
      <c r="D51" s="457"/>
      <c r="E51" s="480"/>
      <c r="F51" s="478"/>
      <c r="G51" s="481" t="s">
        <v>2</v>
      </c>
      <c r="H51" s="17"/>
    </row>
    <row r="52" spans="2:8" ht="51.75" x14ac:dyDescent="0.3">
      <c r="B52" s="461"/>
      <c r="C52" s="463"/>
      <c r="D52" s="463"/>
      <c r="E52" s="454"/>
      <c r="F52" s="450" t="s">
        <v>339</v>
      </c>
      <c r="G52" s="456" t="s">
        <v>331</v>
      </c>
      <c r="H52" s="17">
        <v>-41482.5</v>
      </c>
    </row>
    <row r="53" spans="2:8" x14ac:dyDescent="0.3">
      <c r="B53" s="461"/>
      <c r="C53" s="463"/>
      <c r="D53" s="463"/>
      <c r="E53" s="454"/>
      <c r="F53" s="455"/>
      <c r="G53" s="457" t="s">
        <v>98</v>
      </c>
      <c r="H53" s="17"/>
    </row>
    <row r="54" spans="2:8" ht="40.5" customHeight="1" x14ac:dyDescent="0.3">
      <c r="B54" s="461"/>
      <c r="C54" s="463"/>
      <c r="D54" s="463"/>
      <c r="E54" s="454"/>
      <c r="F54" s="455"/>
      <c r="G54" s="465" t="s">
        <v>287</v>
      </c>
      <c r="H54" s="17">
        <v>-41482.5</v>
      </c>
    </row>
    <row r="55" spans="2:8" ht="34.5" x14ac:dyDescent="0.3">
      <c r="B55" s="461"/>
      <c r="C55" s="463"/>
      <c r="D55" s="463"/>
      <c r="E55" s="454"/>
      <c r="F55" s="455"/>
      <c r="G55" s="457" t="s">
        <v>89</v>
      </c>
      <c r="H55" s="17"/>
    </row>
    <row r="56" spans="2:8" x14ac:dyDescent="0.3">
      <c r="B56" s="461"/>
      <c r="C56" s="463"/>
      <c r="D56" s="463"/>
      <c r="E56" s="454"/>
      <c r="F56" s="455"/>
      <c r="G56" s="457" t="s">
        <v>90</v>
      </c>
      <c r="H56" s="17">
        <v>-41482.5</v>
      </c>
    </row>
    <row r="57" spans="2:8" x14ac:dyDescent="0.3">
      <c r="B57" s="461"/>
      <c r="C57" s="463"/>
      <c r="D57" s="463"/>
      <c r="E57" s="454"/>
      <c r="F57" s="455"/>
      <c r="G57" s="457" t="s">
        <v>198</v>
      </c>
      <c r="H57" s="17">
        <v>-41482.5</v>
      </c>
    </row>
    <row r="58" spans="2:8" x14ac:dyDescent="0.3">
      <c r="B58" s="461"/>
      <c r="C58" s="463"/>
      <c r="D58" s="463"/>
      <c r="E58" s="454"/>
      <c r="F58" s="455"/>
      <c r="G58" s="457" t="s">
        <v>199</v>
      </c>
      <c r="H58" s="17">
        <v>-41482.5</v>
      </c>
    </row>
    <row r="59" spans="2:8" x14ac:dyDescent="0.3">
      <c r="B59" s="461"/>
      <c r="C59" s="463"/>
      <c r="D59" s="463"/>
      <c r="E59" s="454"/>
      <c r="F59" s="455"/>
      <c r="G59" s="457" t="s">
        <v>275</v>
      </c>
      <c r="H59" s="17">
        <v>-41482.5</v>
      </c>
    </row>
    <row r="60" spans="2:8" ht="86.25" x14ac:dyDescent="0.3">
      <c r="B60" s="461"/>
      <c r="C60" s="463"/>
      <c r="D60" s="463"/>
      <c r="E60" s="454"/>
      <c r="F60" s="450" t="s">
        <v>276</v>
      </c>
      <c r="G60" s="456" t="s">
        <v>277</v>
      </c>
      <c r="H60" s="17">
        <v>-83000</v>
      </c>
    </row>
    <row r="61" spans="2:8" x14ac:dyDescent="0.3">
      <c r="B61" s="461"/>
      <c r="C61" s="463"/>
      <c r="D61" s="463"/>
      <c r="E61" s="454"/>
      <c r="F61" s="455"/>
      <c r="G61" s="457" t="s">
        <v>98</v>
      </c>
      <c r="H61" s="17"/>
    </row>
    <row r="62" spans="2:8" ht="34.5" x14ac:dyDescent="0.3">
      <c r="B62" s="461"/>
      <c r="C62" s="463"/>
      <c r="D62" s="463"/>
      <c r="E62" s="454"/>
      <c r="F62" s="455"/>
      <c r="G62" s="465" t="s">
        <v>287</v>
      </c>
      <c r="H62" s="17">
        <v>-83000</v>
      </c>
    </row>
    <row r="63" spans="2:8" ht="34.5" x14ac:dyDescent="0.3">
      <c r="B63" s="461"/>
      <c r="C63" s="463"/>
      <c r="D63" s="463"/>
      <c r="E63" s="454"/>
      <c r="F63" s="455"/>
      <c r="G63" s="457" t="s">
        <v>89</v>
      </c>
      <c r="H63" s="17"/>
    </row>
    <row r="64" spans="2:8" x14ac:dyDescent="0.3">
      <c r="B64" s="461"/>
      <c r="C64" s="463"/>
      <c r="D64" s="463"/>
      <c r="E64" s="454"/>
      <c r="F64" s="455"/>
      <c r="G64" s="457" t="s">
        <v>90</v>
      </c>
      <c r="H64" s="17">
        <v>-83000</v>
      </c>
    </row>
    <row r="65" spans="2:8" x14ac:dyDescent="0.3">
      <c r="B65" s="461"/>
      <c r="C65" s="463"/>
      <c r="D65" s="463"/>
      <c r="E65" s="454"/>
      <c r="F65" s="455"/>
      <c r="G65" s="457" t="s">
        <v>198</v>
      </c>
      <c r="H65" s="17">
        <v>-83000</v>
      </c>
    </row>
    <row r="66" spans="2:8" x14ac:dyDescent="0.3">
      <c r="B66" s="461"/>
      <c r="C66" s="463"/>
      <c r="D66" s="463"/>
      <c r="E66" s="454"/>
      <c r="F66" s="455"/>
      <c r="G66" s="457" t="s">
        <v>199</v>
      </c>
      <c r="H66" s="17">
        <v>-83000</v>
      </c>
    </row>
    <row r="67" spans="2:8" x14ac:dyDescent="0.3">
      <c r="B67" s="461"/>
      <c r="C67" s="463"/>
      <c r="D67" s="463"/>
      <c r="E67" s="454"/>
      <c r="F67" s="455"/>
      <c r="G67" s="457" t="s">
        <v>275</v>
      </c>
      <c r="H67" s="17">
        <v>-83000</v>
      </c>
    </row>
    <row r="68" spans="2:8" ht="86.25" x14ac:dyDescent="0.3">
      <c r="B68" s="461"/>
      <c r="C68" s="463"/>
      <c r="D68" s="463"/>
      <c r="E68" s="454"/>
      <c r="F68" s="450" t="s">
        <v>314</v>
      </c>
      <c r="G68" s="456" t="s">
        <v>315</v>
      </c>
      <c r="H68" s="17">
        <v>-648786.6</v>
      </c>
    </row>
    <row r="69" spans="2:8" x14ac:dyDescent="0.3">
      <c r="B69" s="461"/>
      <c r="C69" s="463"/>
      <c r="D69" s="463"/>
      <c r="E69" s="454"/>
      <c r="F69" s="455"/>
      <c r="G69" s="457" t="s">
        <v>98</v>
      </c>
      <c r="H69" s="138"/>
    </row>
    <row r="70" spans="2:8" ht="34.5" x14ac:dyDescent="0.3">
      <c r="B70" s="461"/>
      <c r="C70" s="463"/>
      <c r="D70" s="463"/>
      <c r="E70" s="454"/>
      <c r="F70" s="455"/>
      <c r="G70" s="465" t="s">
        <v>287</v>
      </c>
      <c r="H70" s="138">
        <v>-648786.6</v>
      </c>
    </row>
    <row r="71" spans="2:8" ht="34.5" x14ac:dyDescent="0.3">
      <c r="B71" s="461"/>
      <c r="C71" s="463"/>
      <c r="D71" s="463"/>
      <c r="E71" s="454"/>
      <c r="F71" s="455"/>
      <c r="G71" s="457" t="s">
        <v>89</v>
      </c>
      <c r="H71" s="138"/>
    </row>
    <row r="72" spans="2:8" x14ac:dyDescent="0.3">
      <c r="B72" s="461"/>
      <c r="C72" s="463"/>
      <c r="D72" s="463"/>
      <c r="E72" s="454"/>
      <c r="F72" s="455"/>
      <c r="G72" s="457" t="s">
        <v>90</v>
      </c>
      <c r="H72" s="138">
        <v>-648786.6</v>
      </c>
    </row>
    <row r="73" spans="2:8" x14ac:dyDescent="0.3">
      <c r="B73" s="461"/>
      <c r="C73" s="463"/>
      <c r="D73" s="463"/>
      <c r="E73" s="454"/>
      <c r="F73" s="455"/>
      <c r="G73" s="457" t="s">
        <v>91</v>
      </c>
      <c r="H73" s="138">
        <v>-648786.6</v>
      </c>
    </row>
    <row r="74" spans="2:8" x14ac:dyDescent="0.3">
      <c r="B74" s="461"/>
      <c r="C74" s="463"/>
      <c r="D74" s="463"/>
      <c r="E74" s="454"/>
      <c r="F74" s="455"/>
      <c r="G74" s="457" t="s">
        <v>92</v>
      </c>
      <c r="H74" s="138">
        <v>-648786.6</v>
      </c>
    </row>
    <row r="75" spans="2:8" x14ac:dyDescent="0.3">
      <c r="B75" s="461"/>
      <c r="C75" s="463"/>
      <c r="D75" s="463"/>
      <c r="E75" s="454"/>
      <c r="F75" s="455"/>
      <c r="G75" s="457" t="s">
        <v>93</v>
      </c>
      <c r="H75" s="138">
        <v>-648786.6</v>
      </c>
    </row>
    <row r="76" spans="2:8" x14ac:dyDescent="0.3">
      <c r="B76" s="461"/>
      <c r="C76" s="463"/>
      <c r="D76" s="463"/>
      <c r="E76" s="454"/>
      <c r="F76" s="455"/>
      <c r="G76" s="457" t="s">
        <v>131</v>
      </c>
      <c r="H76" s="138">
        <v>-648786.6</v>
      </c>
    </row>
    <row r="77" spans="2:8" ht="51.75" x14ac:dyDescent="0.3">
      <c r="B77" s="461"/>
      <c r="C77" s="463"/>
      <c r="D77" s="463"/>
      <c r="E77" s="454"/>
      <c r="F77" s="450" t="s">
        <v>340</v>
      </c>
      <c r="G77" s="456" t="s">
        <v>316</v>
      </c>
      <c r="H77" s="17">
        <v>-2000000</v>
      </c>
    </row>
    <row r="78" spans="2:8" x14ac:dyDescent="0.3">
      <c r="B78" s="461"/>
      <c r="C78" s="463"/>
      <c r="D78" s="463"/>
      <c r="E78" s="454"/>
      <c r="F78" s="450"/>
      <c r="G78" s="457" t="s">
        <v>98</v>
      </c>
      <c r="H78" s="17"/>
    </row>
    <row r="79" spans="2:8" ht="34.5" x14ac:dyDescent="0.3">
      <c r="B79" s="461"/>
      <c r="C79" s="463"/>
      <c r="D79" s="463"/>
      <c r="E79" s="454"/>
      <c r="F79" s="450"/>
      <c r="G79" s="465" t="s">
        <v>287</v>
      </c>
      <c r="H79" s="138">
        <v>-2000000</v>
      </c>
    </row>
    <row r="80" spans="2:8" ht="34.5" x14ac:dyDescent="0.3">
      <c r="B80" s="461"/>
      <c r="C80" s="463"/>
      <c r="D80" s="463"/>
      <c r="E80" s="454"/>
      <c r="F80" s="450"/>
      <c r="G80" s="457" t="s">
        <v>89</v>
      </c>
      <c r="H80" s="138"/>
    </row>
    <row r="81" spans="2:8" x14ac:dyDescent="0.3">
      <c r="B81" s="461"/>
      <c r="C81" s="463"/>
      <c r="D81" s="463"/>
      <c r="E81" s="454"/>
      <c r="F81" s="450"/>
      <c r="G81" s="457" t="s">
        <v>90</v>
      </c>
      <c r="H81" s="138">
        <v>-2000000</v>
      </c>
    </row>
    <row r="82" spans="2:8" x14ac:dyDescent="0.3">
      <c r="B82" s="461"/>
      <c r="C82" s="463"/>
      <c r="D82" s="463"/>
      <c r="E82" s="454"/>
      <c r="F82" s="450"/>
      <c r="G82" s="457" t="s">
        <v>91</v>
      </c>
      <c r="H82" s="138">
        <v>-2000000</v>
      </c>
    </row>
    <row r="83" spans="2:8" x14ac:dyDescent="0.3">
      <c r="B83" s="461"/>
      <c r="C83" s="463"/>
      <c r="D83" s="463"/>
      <c r="E83" s="454"/>
      <c r="F83" s="450"/>
      <c r="G83" s="457" t="s">
        <v>92</v>
      </c>
      <c r="H83" s="138">
        <v>-2000000</v>
      </c>
    </row>
    <row r="84" spans="2:8" x14ac:dyDescent="0.3">
      <c r="B84" s="461"/>
      <c r="C84" s="463"/>
      <c r="D84" s="463"/>
      <c r="E84" s="454"/>
      <c r="F84" s="450"/>
      <c r="G84" s="457" t="s">
        <v>93</v>
      </c>
      <c r="H84" s="138">
        <v>-2000000</v>
      </c>
    </row>
    <row r="85" spans="2:8" x14ac:dyDescent="0.3">
      <c r="B85" s="461"/>
      <c r="C85" s="463"/>
      <c r="D85" s="463"/>
      <c r="E85" s="454"/>
      <c r="F85" s="450"/>
      <c r="G85" s="457" t="s">
        <v>94</v>
      </c>
      <c r="H85" s="138">
        <v>-2000000</v>
      </c>
    </row>
    <row r="86" spans="2:8" s="13" customFormat="1" x14ac:dyDescent="0.3">
      <c r="B86" s="461"/>
      <c r="C86" s="461" t="s">
        <v>3</v>
      </c>
      <c r="D86" s="461"/>
      <c r="E86" s="453"/>
      <c r="F86" s="449"/>
      <c r="G86" s="453" t="s">
        <v>4</v>
      </c>
      <c r="H86" s="17">
        <v>-3272648</v>
      </c>
    </row>
    <row r="87" spans="2:8" x14ac:dyDescent="0.3">
      <c r="B87" s="461"/>
      <c r="C87" s="461"/>
      <c r="D87" s="461"/>
      <c r="E87" s="454"/>
      <c r="F87" s="449"/>
      <c r="G87" s="454" t="s">
        <v>2</v>
      </c>
      <c r="H87" s="454"/>
    </row>
    <row r="88" spans="2:8" s="13" customFormat="1" x14ac:dyDescent="0.3">
      <c r="B88" s="461"/>
      <c r="C88" s="461"/>
      <c r="D88" s="461" t="s">
        <v>13</v>
      </c>
      <c r="E88" s="453"/>
      <c r="F88" s="449"/>
      <c r="G88" s="456" t="s">
        <v>25</v>
      </c>
      <c r="H88" s="17">
        <v>-3272648</v>
      </c>
    </row>
    <row r="89" spans="2:8" x14ac:dyDescent="0.3">
      <c r="B89" s="461"/>
      <c r="C89" s="461"/>
      <c r="D89" s="463"/>
      <c r="E89" s="454"/>
      <c r="F89" s="449"/>
      <c r="G89" s="454" t="s">
        <v>2</v>
      </c>
      <c r="H89" s="17"/>
    </row>
    <row r="90" spans="2:8" ht="34.5" x14ac:dyDescent="0.3">
      <c r="B90" s="461"/>
      <c r="C90" s="461"/>
      <c r="D90" s="463"/>
      <c r="E90" s="455"/>
      <c r="F90" s="449"/>
      <c r="G90" s="454" t="s">
        <v>0</v>
      </c>
      <c r="H90" s="17">
        <v>-3272648</v>
      </c>
    </row>
    <row r="91" spans="2:8" x14ac:dyDescent="0.3">
      <c r="B91" s="461"/>
      <c r="C91" s="461"/>
      <c r="D91" s="463"/>
      <c r="E91" s="455"/>
      <c r="F91" s="449"/>
      <c r="G91" s="454" t="s">
        <v>2</v>
      </c>
      <c r="H91" s="17"/>
    </row>
    <row r="92" spans="2:8" s="13" customFormat="1" ht="20.25" customHeight="1" x14ac:dyDescent="0.3">
      <c r="B92" s="461"/>
      <c r="C92" s="461"/>
      <c r="D92" s="461"/>
      <c r="E92" s="450">
        <v>1049</v>
      </c>
      <c r="F92" s="449"/>
      <c r="G92" s="456" t="s">
        <v>11</v>
      </c>
      <c r="H92" s="17">
        <v>1008445.7999999998</v>
      </c>
    </row>
    <row r="93" spans="2:8" ht="21.75" customHeight="1" x14ac:dyDescent="0.3">
      <c r="B93" s="461"/>
      <c r="C93" s="461"/>
      <c r="D93" s="463"/>
      <c r="E93" s="455"/>
      <c r="F93" s="449"/>
      <c r="G93" s="454" t="s">
        <v>2</v>
      </c>
      <c r="H93" s="17"/>
    </row>
    <row r="94" spans="2:8" s="13" customFormat="1" ht="86.25" customHeight="1" x14ac:dyDescent="0.3">
      <c r="B94" s="461"/>
      <c r="C94" s="461"/>
      <c r="D94" s="461"/>
      <c r="E94" s="450"/>
      <c r="F94" s="456" t="s">
        <v>288</v>
      </c>
      <c r="G94" s="456" t="s">
        <v>341</v>
      </c>
      <c r="H94" s="17">
        <v>-294140</v>
      </c>
    </row>
    <row r="95" spans="2:8" ht="21.75" customHeight="1" x14ac:dyDescent="0.3">
      <c r="B95" s="461"/>
      <c r="C95" s="461"/>
      <c r="D95" s="463"/>
      <c r="E95" s="455"/>
      <c r="F95" s="457"/>
      <c r="G95" s="457" t="s">
        <v>98</v>
      </c>
      <c r="H95" s="138"/>
    </row>
    <row r="96" spans="2:8" ht="36.75" customHeight="1" x14ac:dyDescent="0.3">
      <c r="B96" s="461"/>
      <c r="C96" s="461"/>
      <c r="D96" s="463"/>
      <c r="E96" s="455"/>
      <c r="F96" s="457"/>
      <c r="G96" s="465" t="s">
        <v>12</v>
      </c>
      <c r="H96" s="138">
        <v>-294140</v>
      </c>
    </row>
    <row r="97" spans="2:10" ht="21.75" customHeight="1" x14ac:dyDescent="0.3">
      <c r="B97" s="461"/>
      <c r="C97" s="461"/>
      <c r="D97" s="463"/>
      <c r="E97" s="455"/>
      <c r="F97" s="457"/>
      <c r="G97" s="457" t="s">
        <v>89</v>
      </c>
      <c r="H97" s="138"/>
    </row>
    <row r="98" spans="2:10" ht="21.75" customHeight="1" x14ac:dyDescent="0.3">
      <c r="B98" s="461"/>
      <c r="C98" s="461"/>
      <c r="D98" s="463"/>
      <c r="E98" s="455"/>
      <c r="F98" s="457"/>
      <c r="G98" s="457" t="s">
        <v>90</v>
      </c>
      <c r="H98" s="138">
        <v>-294140</v>
      </c>
      <c r="J98" s="366"/>
    </row>
    <row r="99" spans="2:10" ht="21.75" customHeight="1" x14ac:dyDescent="0.3">
      <c r="B99" s="461"/>
      <c r="C99" s="461"/>
      <c r="D99" s="463"/>
      <c r="E99" s="455"/>
      <c r="F99" s="457"/>
      <c r="G99" s="457" t="s">
        <v>198</v>
      </c>
      <c r="H99" s="138">
        <v>-294140</v>
      </c>
    </row>
    <row r="100" spans="2:10" ht="21.75" customHeight="1" x14ac:dyDescent="0.3">
      <c r="B100" s="461"/>
      <c r="C100" s="461"/>
      <c r="D100" s="463"/>
      <c r="E100" s="455"/>
      <c r="F100" s="457"/>
      <c r="G100" s="457" t="s">
        <v>609</v>
      </c>
      <c r="H100" s="138">
        <v>-37300</v>
      </c>
    </row>
    <row r="101" spans="2:10" ht="33.75" customHeight="1" x14ac:dyDescent="0.3">
      <c r="B101" s="461"/>
      <c r="C101" s="461"/>
      <c r="D101" s="463"/>
      <c r="E101" s="455"/>
      <c r="F101" s="457"/>
      <c r="G101" s="482" t="s">
        <v>610</v>
      </c>
      <c r="H101" s="138">
        <v>-37300</v>
      </c>
    </row>
    <row r="102" spans="2:10" ht="21.75" customHeight="1" x14ac:dyDescent="0.3">
      <c r="B102" s="461"/>
      <c r="C102" s="461"/>
      <c r="D102" s="463"/>
      <c r="E102" s="455"/>
      <c r="F102" s="457"/>
      <c r="G102" s="457" t="s">
        <v>611</v>
      </c>
      <c r="H102" s="138">
        <v>-34300</v>
      </c>
    </row>
    <row r="103" spans="2:10" ht="21.75" customHeight="1" x14ac:dyDescent="0.3">
      <c r="B103" s="461"/>
      <c r="C103" s="461"/>
      <c r="D103" s="463"/>
      <c r="E103" s="455"/>
      <c r="F103" s="457"/>
      <c r="G103" s="457" t="s">
        <v>622</v>
      </c>
      <c r="H103" s="138">
        <v>-3000</v>
      </c>
    </row>
    <row r="104" spans="2:10" ht="34.5" x14ac:dyDescent="0.3">
      <c r="B104" s="461"/>
      <c r="C104" s="461"/>
      <c r="D104" s="463"/>
      <c r="E104" s="455"/>
      <c r="F104" s="457"/>
      <c r="G104" s="457" t="s">
        <v>625</v>
      </c>
      <c r="H104" s="138">
        <v>-2840</v>
      </c>
    </row>
    <row r="105" spans="2:10" x14ac:dyDescent="0.3">
      <c r="B105" s="461"/>
      <c r="C105" s="461"/>
      <c r="D105" s="463"/>
      <c r="E105" s="455"/>
      <c r="F105" s="457"/>
      <c r="G105" s="457" t="s">
        <v>626</v>
      </c>
      <c r="H105" s="138">
        <v>-840</v>
      </c>
    </row>
    <row r="106" spans="2:10" x14ac:dyDescent="0.3">
      <c r="B106" s="461"/>
      <c r="C106" s="461"/>
      <c r="D106" s="463"/>
      <c r="E106" s="455"/>
      <c r="F106" s="457"/>
      <c r="G106" s="457" t="s">
        <v>627</v>
      </c>
      <c r="H106" s="138">
        <v>-840</v>
      </c>
    </row>
    <row r="107" spans="2:10" x14ac:dyDescent="0.3">
      <c r="B107" s="461"/>
      <c r="C107" s="461"/>
      <c r="D107" s="463"/>
      <c r="E107" s="455"/>
      <c r="F107" s="457"/>
      <c r="G107" s="457" t="s">
        <v>623</v>
      </c>
      <c r="H107" s="138">
        <v>-2000</v>
      </c>
    </row>
    <row r="108" spans="2:10" x14ac:dyDescent="0.3">
      <c r="B108" s="461"/>
      <c r="C108" s="461"/>
      <c r="D108" s="463"/>
      <c r="E108" s="455"/>
      <c r="F108" s="457"/>
      <c r="G108" s="457" t="s">
        <v>624</v>
      </c>
      <c r="H108" s="138">
        <v>-2000</v>
      </c>
    </row>
    <row r="109" spans="2:10" x14ac:dyDescent="0.3">
      <c r="B109" s="461"/>
      <c r="C109" s="461"/>
      <c r="D109" s="463"/>
      <c r="E109" s="455"/>
      <c r="F109" s="457"/>
      <c r="G109" s="457" t="s">
        <v>285</v>
      </c>
      <c r="H109" s="138">
        <v>-155000</v>
      </c>
    </row>
    <row r="110" spans="2:10" ht="34.5" x14ac:dyDescent="0.3">
      <c r="B110" s="461"/>
      <c r="C110" s="461"/>
      <c r="D110" s="463"/>
      <c r="E110" s="455"/>
      <c r="F110" s="482"/>
      <c r="G110" s="482" t="s">
        <v>289</v>
      </c>
      <c r="H110" s="138">
        <v>-155000</v>
      </c>
    </row>
    <row r="111" spans="2:10" x14ac:dyDescent="0.3">
      <c r="B111" s="461"/>
      <c r="C111" s="461"/>
      <c r="D111" s="463"/>
      <c r="E111" s="455"/>
      <c r="F111" s="457"/>
      <c r="G111" s="457" t="s">
        <v>290</v>
      </c>
      <c r="H111" s="138">
        <v>-155000</v>
      </c>
    </row>
    <row r="112" spans="2:10" x14ac:dyDescent="0.3">
      <c r="B112" s="461"/>
      <c r="C112" s="461"/>
      <c r="D112" s="463"/>
      <c r="E112" s="455"/>
      <c r="F112" s="457"/>
      <c r="G112" s="457" t="s">
        <v>199</v>
      </c>
      <c r="H112" s="138">
        <v>-99000</v>
      </c>
    </row>
    <row r="113" spans="2:9" ht="51.75" x14ac:dyDescent="0.3">
      <c r="B113" s="461"/>
      <c r="C113" s="461"/>
      <c r="D113" s="463"/>
      <c r="E113" s="455"/>
      <c r="F113" s="457"/>
      <c r="G113" s="457" t="s">
        <v>286</v>
      </c>
      <c r="H113" s="138">
        <v>-99000</v>
      </c>
    </row>
    <row r="114" spans="2:9" s="13" customFormat="1" ht="54.75" customHeight="1" x14ac:dyDescent="0.3">
      <c r="B114" s="461"/>
      <c r="C114" s="461"/>
      <c r="D114" s="461"/>
      <c r="E114" s="450"/>
      <c r="F114" s="450" t="s">
        <v>342</v>
      </c>
      <c r="G114" s="456" t="s">
        <v>343</v>
      </c>
      <c r="H114" s="17">
        <v>-100000</v>
      </c>
    </row>
    <row r="115" spans="2:9" ht="21.75" customHeight="1" x14ac:dyDescent="0.3">
      <c r="B115" s="461"/>
      <c r="C115" s="461"/>
      <c r="D115" s="463"/>
      <c r="E115" s="455"/>
      <c r="F115" s="450"/>
      <c r="G115" s="457" t="s">
        <v>98</v>
      </c>
      <c r="H115" s="17"/>
    </row>
    <row r="116" spans="2:9" ht="21.75" customHeight="1" x14ac:dyDescent="0.3">
      <c r="B116" s="461"/>
      <c r="C116" s="461"/>
      <c r="D116" s="463"/>
      <c r="E116" s="455"/>
      <c r="F116" s="450"/>
      <c r="G116" s="465" t="s">
        <v>12</v>
      </c>
      <c r="H116" s="138">
        <v>-100000</v>
      </c>
    </row>
    <row r="117" spans="2:9" ht="21.75" customHeight="1" x14ac:dyDescent="0.3">
      <c r="B117" s="461"/>
      <c r="C117" s="461"/>
      <c r="D117" s="463"/>
      <c r="E117" s="455"/>
      <c r="F117" s="450"/>
      <c r="G117" s="457" t="s">
        <v>89</v>
      </c>
      <c r="H117" s="138"/>
    </row>
    <row r="118" spans="2:9" ht="21.75" customHeight="1" x14ac:dyDescent="0.3">
      <c r="B118" s="461"/>
      <c r="C118" s="461"/>
      <c r="D118" s="463"/>
      <c r="E118" s="455"/>
      <c r="F118" s="450"/>
      <c r="G118" s="457" t="s">
        <v>90</v>
      </c>
      <c r="H118" s="138">
        <v>-100000</v>
      </c>
    </row>
    <row r="119" spans="2:9" ht="21.75" customHeight="1" x14ac:dyDescent="0.3">
      <c r="B119" s="461"/>
      <c r="C119" s="461"/>
      <c r="D119" s="463"/>
      <c r="E119" s="455"/>
      <c r="F119" s="450"/>
      <c r="G119" s="457" t="s">
        <v>198</v>
      </c>
      <c r="H119" s="138">
        <v>-100000</v>
      </c>
    </row>
    <row r="120" spans="2:9" ht="21.75" customHeight="1" x14ac:dyDescent="0.3">
      <c r="B120" s="461"/>
      <c r="C120" s="461"/>
      <c r="D120" s="463"/>
      <c r="E120" s="455"/>
      <c r="F120" s="450"/>
      <c r="G120" s="457" t="s">
        <v>285</v>
      </c>
      <c r="H120" s="138">
        <v>-80000</v>
      </c>
    </row>
    <row r="121" spans="2:9" ht="29.25" customHeight="1" x14ac:dyDescent="0.3">
      <c r="B121" s="461"/>
      <c r="C121" s="461"/>
      <c r="D121" s="463"/>
      <c r="E121" s="455"/>
      <c r="F121" s="450"/>
      <c r="G121" s="457" t="s">
        <v>289</v>
      </c>
      <c r="H121" s="138">
        <v>-80000</v>
      </c>
    </row>
    <row r="122" spans="2:9" ht="21.75" customHeight="1" x14ac:dyDescent="0.3">
      <c r="B122" s="461"/>
      <c r="C122" s="461"/>
      <c r="D122" s="463"/>
      <c r="E122" s="455"/>
      <c r="F122" s="450"/>
      <c r="G122" s="457" t="s">
        <v>290</v>
      </c>
      <c r="H122" s="138">
        <v>-80000</v>
      </c>
    </row>
    <row r="123" spans="2:9" ht="21.75" customHeight="1" x14ac:dyDescent="0.3">
      <c r="B123" s="461"/>
      <c r="C123" s="461"/>
      <c r="D123" s="463"/>
      <c r="E123" s="455"/>
      <c r="F123" s="450"/>
      <c r="G123" s="457" t="s">
        <v>199</v>
      </c>
      <c r="H123" s="138">
        <v>-20000</v>
      </c>
    </row>
    <row r="124" spans="2:9" ht="21.75" customHeight="1" x14ac:dyDescent="0.3">
      <c r="B124" s="461"/>
      <c r="C124" s="461"/>
      <c r="D124" s="463"/>
      <c r="E124" s="455"/>
      <c r="F124" s="450"/>
      <c r="G124" s="457" t="s">
        <v>275</v>
      </c>
      <c r="H124" s="138">
        <v>-20000</v>
      </c>
    </row>
    <row r="125" spans="2:9" s="13" customFormat="1" ht="34.5" x14ac:dyDescent="0.3">
      <c r="B125" s="461"/>
      <c r="C125" s="461"/>
      <c r="D125" s="483"/>
      <c r="E125" s="483"/>
      <c r="F125" s="450" t="s">
        <v>86</v>
      </c>
      <c r="G125" s="484" t="s">
        <v>87</v>
      </c>
      <c r="H125" s="17">
        <v>3265375.6</v>
      </c>
    </row>
    <row r="126" spans="2:9" ht="21" customHeight="1" x14ac:dyDescent="0.3">
      <c r="B126" s="461"/>
      <c r="C126" s="461"/>
      <c r="D126" s="485"/>
      <c r="E126" s="485"/>
      <c r="F126" s="449"/>
      <c r="G126" s="457" t="s">
        <v>5</v>
      </c>
      <c r="H126" s="23"/>
    </row>
    <row r="127" spans="2:9" s="13" customFormat="1" ht="34.5" x14ac:dyDescent="0.3">
      <c r="B127" s="461"/>
      <c r="C127" s="461"/>
      <c r="D127" s="483"/>
      <c r="E127" s="483"/>
      <c r="F127" s="449"/>
      <c r="G127" s="486" t="s">
        <v>0</v>
      </c>
      <c r="H127" s="24">
        <v>3265375.6</v>
      </c>
      <c r="I127" s="367"/>
    </row>
    <row r="128" spans="2:9" ht="34.5" x14ac:dyDescent="0.3">
      <c r="B128" s="461"/>
      <c r="C128" s="461"/>
      <c r="D128" s="485"/>
      <c r="E128" s="485"/>
      <c r="F128" s="449"/>
      <c r="G128" s="457" t="s">
        <v>95</v>
      </c>
      <c r="H128" s="23"/>
    </row>
    <row r="129" spans="2:9" x14ac:dyDescent="0.3">
      <c r="B129" s="461"/>
      <c r="C129" s="461"/>
      <c r="D129" s="485"/>
      <c r="E129" s="485"/>
      <c r="F129" s="449"/>
      <c r="G129" s="457" t="s">
        <v>90</v>
      </c>
      <c r="H129" s="23">
        <v>3265375.6</v>
      </c>
    </row>
    <row r="130" spans="2:9" x14ac:dyDescent="0.3">
      <c r="B130" s="461"/>
      <c r="C130" s="461"/>
      <c r="D130" s="485"/>
      <c r="E130" s="485"/>
      <c r="F130" s="449"/>
      <c r="G130" s="457" t="s">
        <v>91</v>
      </c>
      <c r="H130" s="23">
        <v>3265375.6</v>
      </c>
    </row>
    <row r="131" spans="2:9" x14ac:dyDescent="0.3">
      <c r="B131" s="461"/>
      <c r="C131" s="461"/>
      <c r="D131" s="485"/>
      <c r="E131" s="485"/>
      <c r="F131" s="449"/>
      <c r="G131" s="457" t="s">
        <v>92</v>
      </c>
      <c r="H131" s="23">
        <v>3265375.6</v>
      </c>
    </row>
    <row r="132" spans="2:9" x14ac:dyDescent="0.3">
      <c r="B132" s="461"/>
      <c r="C132" s="461"/>
      <c r="D132" s="485"/>
      <c r="E132" s="485"/>
      <c r="F132" s="449"/>
      <c r="G132" s="457" t="s">
        <v>93</v>
      </c>
      <c r="H132" s="23">
        <v>3219190.1</v>
      </c>
    </row>
    <row r="133" spans="2:9" x14ac:dyDescent="0.3">
      <c r="B133" s="461"/>
      <c r="C133" s="461"/>
      <c r="D133" s="485"/>
      <c r="E133" s="485"/>
      <c r="F133" s="449"/>
      <c r="G133" s="487" t="s">
        <v>94</v>
      </c>
      <c r="H133" s="23">
        <v>3219190.1</v>
      </c>
    </row>
    <row r="134" spans="2:9" x14ac:dyDescent="0.3">
      <c r="B134" s="461"/>
      <c r="C134" s="461"/>
      <c r="D134" s="485"/>
      <c r="E134" s="485"/>
      <c r="F134" s="449"/>
      <c r="G134" s="457" t="s">
        <v>114</v>
      </c>
      <c r="H134" s="23">
        <v>46185.5</v>
      </c>
    </row>
    <row r="135" spans="2:9" x14ac:dyDescent="0.3">
      <c r="B135" s="461"/>
      <c r="C135" s="461"/>
      <c r="D135" s="485"/>
      <c r="E135" s="485"/>
      <c r="F135" s="449"/>
      <c r="G135" s="457" t="s">
        <v>115</v>
      </c>
      <c r="H135" s="23">
        <v>46185.5</v>
      </c>
    </row>
    <row r="136" spans="2:9" s="13" customFormat="1" x14ac:dyDescent="0.3">
      <c r="B136" s="461"/>
      <c r="C136" s="461"/>
      <c r="D136" s="483"/>
      <c r="E136" s="483"/>
      <c r="F136" s="449" t="s">
        <v>96</v>
      </c>
      <c r="G136" s="488" t="s">
        <v>97</v>
      </c>
      <c r="H136" s="17">
        <v>-939767.8</v>
      </c>
      <c r="I136" s="136"/>
    </row>
    <row r="137" spans="2:9" x14ac:dyDescent="0.3">
      <c r="B137" s="461"/>
      <c r="C137" s="461"/>
      <c r="D137" s="485"/>
      <c r="E137" s="485"/>
      <c r="F137" s="449"/>
      <c r="G137" s="457" t="s">
        <v>98</v>
      </c>
      <c r="H137" s="23"/>
    </row>
    <row r="138" spans="2:9" s="13" customFormat="1" x14ac:dyDescent="0.3">
      <c r="B138" s="461"/>
      <c r="C138" s="461"/>
      <c r="D138" s="483"/>
      <c r="E138" s="483"/>
      <c r="F138" s="449"/>
      <c r="G138" s="486" t="s">
        <v>99</v>
      </c>
      <c r="H138" s="24">
        <v>-1038899.9</v>
      </c>
    </row>
    <row r="139" spans="2:9" ht="34.5" x14ac:dyDescent="0.3">
      <c r="B139" s="461"/>
      <c r="C139" s="461"/>
      <c r="D139" s="485"/>
      <c r="E139" s="485"/>
      <c r="F139" s="449"/>
      <c r="G139" s="457" t="s">
        <v>89</v>
      </c>
      <c r="H139" s="23"/>
    </row>
    <row r="140" spans="2:9" x14ac:dyDescent="0.3">
      <c r="B140" s="461"/>
      <c r="C140" s="461"/>
      <c r="D140" s="485"/>
      <c r="E140" s="485"/>
      <c r="F140" s="449"/>
      <c r="G140" s="457" t="s">
        <v>90</v>
      </c>
      <c r="H140" s="23">
        <v>-1038899.9</v>
      </c>
    </row>
    <row r="141" spans="2:9" x14ac:dyDescent="0.3">
      <c r="B141" s="461"/>
      <c r="C141" s="461"/>
      <c r="D141" s="485"/>
      <c r="E141" s="485"/>
      <c r="F141" s="449"/>
      <c r="G141" s="457" t="s">
        <v>91</v>
      </c>
      <c r="H141" s="23">
        <v>-1038899.9</v>
      </c>
    </row>
    <row r="142" spans="2:9" x14ac:dyDescent="0.3">
      <c r="B142" s="461"/>
      <c r="C142" s="461"/>
      <c r="D142" s="485"/>
      <c r="E142" s="485"/>
      <c r="F142" s="449"/>
      <c r="G142" s="457" t="s">
        <v>92</v>
      </c>
      <c r="H142" s="23">
        <v>-1038899.9</v>
      </c>
    </row>
    <row r="143" spans="2:9" x14ac:dyDescent="0.3">
      <c r="B143" s="461"/>
      <c r="C143" s="461"/>
      <c r="D143" s="485"/>
      <c r="E143" s="485"/>
      <c r="F143" s="449"/>
      <c r="G143" s="457" t="s">
        <v>93</v>
      </c>
      <c r="H143" s="23">
        <v>-1038899.9</v>
      </c>
    </row>
    <row r="144" spans="2:9" x14ac:dyDescent="0.3">
      <c r="B144" s="461"/>
      <c r="C144" s="461"/>
      <c r="D144" s="485"/>
      <c r="E144" s="485"/>
      <c r="F144" s="449"/>
      <c r="G144" s="457" t="s">
        <v>94</v>
      </c>
      <c r="H144" s="23">
        <v>-1038899.9</v>
      </c>
    </row>
    <row r="145" spans="2:9" s="13" customFormat="1" ht="34.5" x14ac:dyDescent="0.3">
      <c r="B145" s="461"/>
      <c r="C145" s="461"/>
      <c r="D145" s="483"/>
      <c r="E145" s="483"/>
      <c r="F145" s="449"/>
      <c r="G145" s="486" t="s">
        <v>0</v>
      </c>
      <c r="H145" s="24">
        <v>99132.099999999991</v>
      </c>
    </row>
    <row r="146" spans="2:9" ht="34.5" x14ac:dyDescent="0.3">
      <c r="B146" s="461"/>
      <c r="C146" s="461"/>
      <c r="D146" s="485"/>
      <c r="E146" s="485"/>
      <c r="F146" s="449"/>
      <c r="G146" s="457" t="s">
        <v>95</v>
      </c>
      <c r="H146" s="23"/>
    </row>
    <row r="147" spans="2:9" x14ac:dyDescent="0.3">
      <c r="B147" s="461"/>
      <c r="C147" s="461"/>
      <c r="D147" s="485"/>
      <c r="E147" s="485"/>
      <c r="F147" s="449"/>
      <c r="G147" s="457" t="s">
        <v>90</v>
      </c>
      <c r="H147" s="23">
        <v>99132.099999999991</v>
      </c>
    </row>
    <row r="148" spans="2:9" x14ac:dyDescent="0.3">
      <c r="B148" s="461"/>
      <c r="C148" s="461"/>
      <c r="D148" s="485"/>
      <c r="E148" s="485"/>
      <c r="F148" s="449"/>
      <c r="G148" s="457" t="s">
        <v>91</v>
      </c>
      <c r="H148" s="23">
        <v>99132.099999999991</v>
      </c>
    </row>
    <row r="149" spans="2:9" x14ac:dyDescent="0.3">
      <c r="B149" s="461"/>
      <c r="C149" s="461"/>
      <c r="D149" s="485"/>
      <c r="E149" s="485"/>
      <c r="F149" s="449"/>
      <c r="G149" s="457" t="s">
        <v>92</v>
      </c>
      <c r="H149" s="23">
        <v>99132.099999999991</v>
      </c>
    </row>
    <row r="150" spans="2:9" x14ac:dyDescent="0.3">
      <c r="B150" s="461"/>
      <c r="C150" s="461"/>
      <c r="D150" s="485"/>
      <c r="E150" s="485"/>
      <c r="F150" s="449"/>
      <c r="G150" s="457" t="s">
        <v>93</v>
      </c>
      <c r="H150" s="23">
        <v>82915.599999999991</v>
      </c>
    </row>
    <row r="151" spans="2:9" x14ac:dyDescent="0.3">
      <c r="B151" s="461"/>
      <c r="C151" s="461"/>
      <c r="D151" s="485"/>
      <c r="E151" s="485"/>
      <c r="F151" s="449"/>
      <c r="G151" s="457" t="s">
        <v>94</v>
      </c>
      <c r="H151" s="23">
        <v>82915.599999999991</v>
      </c>
    </row>
    <row r="152" spans="2:9" x14ac:dyDescent="0.3">
      <c r="B152" s="461"/>
      <c r="C152" s="461"/>
      <c r="D152" s="485"/>
      <c r="E152" s="485"/>
      <c r="F152" s="449"/>
      <c r="G152" s="457" t="s">
        <v>114</v>
      </c>
      <c r="H152" s="23">
        <v>16216.5</v>
      </c>
      <c r="I152" s="366"/>
    </row>
    <row r="153" spans="2:9" x14ac:dyDescent="0.3">
      <c r="B153" s="461"/>
      <c r="C153" s="461"/>
      <c r="D153" s="485"/>
      <c r="E153" s="485"/>
      <c r="F153" s="449"/>
      <c r="G153" s="457" t="s">
        <v>115</v>
      </c>
      <c r="H153" s="23">
        <v>16216.5</v>
      </c>
    </row>
    <row r="154" spans="2:9" ht="51.75" x14ac:dyDescent="0.3">
      <c r="B154" s="461"/>
      <c r="C154" s="461"/>
      <c r="D154" s="485"/>
      <c r="E154" s="485"/>
      <c r="F154" s="450" t="s">
        <v>436</v>
      </c>
      <c r="G154" s="456" t="s">
        <v>437</v>
      </c>
      <c r="H154" s="24">
        <v>-923022</v>
      </c>
    </row>
    <row r="155" spans="2:9" x14ac:dyDescent="0.3">
      <c r="B155" s="461"/>
      <c r="C155" s="461"/>
      <c r="D155" s="485"/>
      <c r="E155" s="485"/>
      <c r="F155" s="455"/>
      <c r="G155" s="457" t="s">
        <v>98</v>
      </c>
      <c r="H155" s="23"/>
    </row>
    <row r="156" spans="2:9" ht="34.5" x14ac:dyDescent="0.3">
      <c r="B156" s="461"/>
      <c r="C156" s="461"/>
      <c r="D156" s="485"/>
      <c r="E156" s="485"/>
      <c r="F156" s="455"/>
      <c r="G156" s="465" t="s">
        <v>12</v>
      </c>
      <c r="H156" s="23">
        <v>-923022</v>
      </c>
    </row>
    <row r="157" spans="2:9" ht="34.5" x14ac:dyDescent="0.3">
      <c r="B157" s="461"/>
      <c r="C157" s="461"/>
      <c r="D157" s="485"/>
      <c r="E157" s="485"/>
      <c r="F157" s="455"/>
      <c r="G157" s="457" t="s">
        <v>89</v>
      </c>
      <c r="H157" s="23"/>
    </row>
    <row r="158" spans="2:9" x14ac:dyDescent="0.3">
      <c r="B158" s="461"/>
      <c r="C158" s="461"/>
      <c r="D158" s="485"/>
      <c r="E158" s="485"/>
      <c r="F158" s="455"/>
      <c r="G158" s="457" t="s">
        <v>90</v>
      </c>
      <c r="H158" s="23">
        <v>-923022</v>
      </c>
    </row>
    <row r="159" spans="2:9" x14ac:dyDescent="0.3">
      <c r="B159" s="461"/>
      <c r="C159" s="461"/>
      <c r="D159" s="485"/>
      <c r="E159" s="485"/>
      <c r="F159" s="455"/>
      <c r="G159" s="457" t="s">
        <v>91</v>
      </c>
      <c r="H159" s="23">
        <v>-923022</v>
      </c>
    </row>
    <row r="160" spans="2:9" x14ac:dyDescent="0.3">
      <c r="B160" s="461"/>
      <c r="C160" s="461"/>
      <c r="D160" s="485"/>
      <c r="E160" s="485"/>
      <c r="F160" s="455"/>
      <c r="G160" s="457" t="s">
        <v>92</v>
      </c>
      <c r="H160" s="23">
        <v>-923022</v>
      </c>
    </row>
    <row r="161" spans="2:9" x14ac:dyDescent="0.3">
      <c r="B161" s="461"/>
      <c r="C161" s="461"/>
      <c r="D161" s="485"/>
      <c r="E161" s="485"/>
      <c r="F161" s="455"/>
      <c r="G161" s="457" t="s">
        <v>93</v>
      </c>
      <c r="H161" s="23">
        <v>-1062322</v>
      </c>
    </row>
    <row r="162" spans="2:9" x14ac:dyDescent="0.3">
      <c r="B162" s="461"/>
      <c r="C162" s="461"/>
      <c r="D162" s="485"/>
      <c r="E162" s="485"/>
      <c r="F162" s="455"/>
      <c r="G162" s="457" t="s">
        <v>131</v>
      </c>
      <c r="H162" s="23">
        <v>-1062322</v>
      </c>
    </row>
    <row r="163" spans="2:9" x14ac:dyDescent="0.3">
      <c r="B163" s="461"/>
      <c r="C163" s="461"/>
      <c r="D163" s="485"/>
      <c r="E163" s="485"/>
      <c r="F163" s="455"/>
      <c r="G163" s="457" t="s">
        <v>114</v>
      </c>
      <c r="H163" s="23">
        <v>139300</v>
      </c>
    </row>
    <row r="164" spans="2:9" x14ac:dyDescent="0.3">
      <c r="B164" s="461"/>
      <c r="C164" s="461"/>
      <c r="D164" s="485"/>
      <c r="E164" s="485"/>
      <c r="F164" s="455"/>
      <c r="G164" s="457" t="s">
        <v>115</v>
      </c>
      <c r="H164" s="23">
        <v>139300</v>
      </c>
    </row>
    <row r="165" spans="2:9" x14ac:dyDescent="0.3">
      <c r="B165" s="461"/>
      <c r="C165" s="461"/>
      <c r="D165" s="485"/>
      <c r="E165" s="450" t="s">
        <v>318</v>
      </c>
      <c r="F165" s="450"/>
      <c r="G165" s="456" t="s">
        <v>243</v>
      </c>
      <c r="H165" s="24">
        <v>-4281093.8</v>
      </c>
    </row>
    <row r="166" spans="2:9" x14ac:dyDescent="0.3">
      <c r="B166" s="461"/>
      <c r="C166" s="461"/>
      <c r="D166" s="485"/>
      <c r="E166" s="455"/>
      <c r="F166" s="450"/>
      <c r="G166" s="457" t="s">
        <v>2</v>
      </c>
      <c r="H166" s="23"/>
      <c r="I166" s="366"/>
    </row>
    <row r="167" spans="2:9" ht="51.75" x14ac:dyDescent="0.3">
      <c r="B167" s="461"/>
      <c r="C167" s="461"/>
      <c r="D167" s="485"/>
      <c r="E167" s="455"/>
      <c r="F167" s="489" t="s">
        <v>577</v>
      </c>
      <c r="G167" s="484" t="s">
        <v>578</v>
      </c>
      <c r="H167" s="24">
        <v>-897502.89999999991</v>
      </c>
    </row>
    <row r="168" spans="2:9" x14ac:dyDescent="0.3">
      <c r="B168" s="461"/>
      <c r="C168" s="461"/>
      <c r="D168" s="485"/>
      <c r="E168" s="455"/>
      <c r="F168" s="490"/>
      <c r="G168" s="491" t="s">
        <v>98</v>
      </c>
      <c r="H168" s="23"/>
    </row>
    <row r="169" spans="2:9" ht="34.5" x14ac:dyDescent="0.3">
      <c r="B169" s="461"/>
      <c r="C169" s="461"/>
      <c r="D169" s="485"/>
      <c r="E169" s="455"/>
      <c r="F169" s="490"/>
      <c r="G169" s="492" t="s">
        <v>12</v>
      </c>
      <c r="H169" s="23">
        <v>-897502.89999999991</v>
      </c>
      <c r="I169" s="366"/>
    </row>
    <row r="170" spans="2:9" ht="34.5" x14ac:dyDescent="0.3">
      <c r="B170" s="461"/>
      <c r="C170" s="461"/>
      <c r="D170" s="485"/>
      <c r="E170" s="455"/>
      <c r="F170" s="490"/>
      <c r="G170" s="491" t="s">
        <v>89</v>
      </c>
      <c r="H170" s="23"/>
    </row>
    <row r="171" spans="2:9" x14ac:dyDescent="0.3">
      <c r="B171" s="461"/>
      <c r="C171" s="461"/>
      <c r="D171" s="485"/>
      <c r="E171" s="455"/>
      <c r="F171" s="491"/>
      <c r="G171" s="491" t="s">
        <v>90</v>
      </c>
      <c r="H171" s="23">
        <v>-897502.89999999991</v>
      </c>
    </row>
    <row r="172" spans="2:9" x14ac:dyDescent="0.3">
      <c r="B172" s="461"/>
      <c r="C172" s="461"/>
      <c r="D172" s="485"/>
      <c r="E172" s="455"/>
      <c r="F172" s="491"/>
      <c r="G172" s="491" t="s">
        <v>91</v>
      </c>
      <c r="H172" s="23">
        <v>-897502.89999999991</v>
      </c>
    </row>
    <row r="173" spans="2:9" x14ac:dyDescent="0.3">
      <c r="B173" s="461"/>
      <c r="C173" s="461"/>
      <c r="D173" s="485"/>
      <c r="E173" s="455"/>
      <c r="F173" s="491"/>
      <c r="G173" s="491" t="s">
        <v>92</v>
      </c>
      <c r="H173" s="23">
        <v>-897502.89999999991</v>
      </c>
    </row>
    <row r="174" spans="2:9" x14ac:dyDescent="0.3">
      <c r="B174" s="461"/>
      <c r="C174" s="461"/>
      <c r="D174" s="485"/>
      <c r="E174" s="455"/>
      <c r="F174" s="491"/>
      <c r="G174" s="491" t="s">
        <v>93</v>
      </c>
      <c r="H174" s="23">
        <v>-897502.89999999991</v>
      </c>
    </row>
    <row r="175" spans="2:9" x14ac:dyDescent="0.3">
      <c r="B175" s="461"/>
      <c r="C175" s="461"/>
      <c r="D175" s="485"/>
      <c r="E175" s="455"/>
      <c r="F175" s="493"/>
      <c r="G175" s="491" t="s">
        <v>94</v>
      </c>
      <c r="H175" s="23">
        <v>-897502.89999999991</v>
      </c>
    </row>
    <row r="176" spans="2:9" ht="51.75" x14ac:dyDescent="0.3">
      <c r="B176" s="461"/>
      <c r="C176" s="461"/>
      <c r="D176" s="485"/>
      <c r="E176" s="455"/>
      <c r="F176" s="450" t="s">
        <v>579</v>
      </c>
      <c r="G176" s="456" t="s">
        <v>580</v>
      </c>
      <c r="H176" s="24">
        <v>-432957.1</v>
      </c>
    </row>
    <row r="177" spans="2:8" x14ac:dyDescent="0.3">
      <c r="B177" s="461"/>
      <c r="C177" s="461"/>
      <c r="D177" s="485"/>
      <c r="E177" s="455"/>
      <c r="F177" s="455"/>
      <c r="G177" s="457" t="s">
        <v>98</v>
      </c>
      <c r="H177" s="23"/>
    </row>
    <row r="178" spans="2:8" ht="34.5" x14ac:dyDescent="0.3">
      <c r="B178" s="461"/>
      <c r="C178" s="461"/>
      <c r="D178" s="485"/>
      <c r="E178" s="455"/>
      <c r="F178" s="455"/>
      <c r="G178" s="465" t="s">
        <v>12</v>
      </c>
      <c r="H178" s="23">
        <v>-432957.1</v>
      </c>
    </row>
    <row r="179" spans="2:8" ht="34.5" x14ac:dyDescent="0.3">
      <c r="B179" s="461"/>
      <c r="C179" s="461"/>
      <c r="D179" s="485"/>
      <c r="E179" s="455"/>
      <c r="F179" s="455"/>
      <c r="G179" s="457" t="s">
        <v>89</v>
      </c>
      <c r="H179" s="23"/>
    </row>
    <row r="180" spans="2:8" x14ac:dyDescent="0.3">
      <c r="B180" s="461"/>
      <c r="C180" s="461"/>
      <c r="D180" s="485"/>
      <c r="E180" s="455"/>
      <c r="F180" s="455"/>
      <c r="G180" s="457" t="s">
        <v>90</v>
      </c>
      <c r="H180" s="23">
        <v>-432957.1</v>
      </c>
    </row>
    <row r="181" spans="2:8" x14ac:dyDescent="0.3">
      <c r="B181" s="461"/>
      <c r="C181" s="461"/>
      <c r="D181" s="485"/>
      <c r="E181" s="455"/>
      <c r="F181" s="455"/>
      <c r="G181" s="457" t="s">
        <v>91</v>
      </c>
      <c r="H181" s="23">
        <v>-432957.1</v>
      </c>
    </row>
    <row r="182" spans="2:8" x14ac:dyDescent="0.3">
      <c r="B182" s="461"/>
      <c r="C182" s="461"/>
      <c r="D182" s="485"/>
      <c r="E182" s="455"/>
      <c r="F182" s="455"/>
      <c r="G182" s="457" t="s">
        <v>92</v>
      </c>
      <c r="H182" s="23">
        <v>-432957.1</v>
      </c>
    </row>
    <row r="183" spans="2:8" x14ac:dyDescent="0.3">
      <c r="B183" s="461"/>
      <c r="C183" s="461"/>
      <c r="D183" s="485"/>
      <c r="E183" s="455"/>
      <c r="F183" s="455"/>
      <c r="G183" s="457" t="s">
        <v>93</v>
      </c>
      <c r="H183" s="23">
        <v>-432957.1</v>
      </c>
    </row>
    <row r="184" spans="2:8" x14ac:dyDescent="0.3">
      <c r="B184" s="461"/>
      <c r="C184" s="461"/>
      <c r="D184" s="485"/>
      <c r="E184" s="455"/>
      <c r="F184" s="455"/>
      <c r="G184" s="457" t="s">
        <v>131</v>
      </c>
      <c r="H184" s="23">
        <v>-432957.1</v>
      </c>
    </row>
    <row r="185" spans="2:8" ht="51.75" x14ac:dyDescent="0.3">
      <c r="B185" s="461"/>
      <c r="C185" s="461"/>
      <c r="D185" s="485"/>
      <c r="E185" s="485"/>
      <c r="F185" s="456" t="s">
        <v>320</v>
      </c>
      <c r="G185" s="456" t="s">
        <v>321</v>
      </c>
      <c r="H185" s="24">
        <v>-446589.9</v>
      </c>
    </row>
    <row r="186" spans="2:8" x14ac:dyDescent="0.3">
      <c r="B186" s="461"/>
      <c r="C186" s="461"/>
      <c r="D186" s="485"/>
      <c r="E186" s="485"/>
      <c r="F186" s="457"/>
      <c r="G186" s="457" t="s">
        <v>98</v>
      </c>
      <c r="H186" s="23"/>
    </row>
    <row r="187" spans="2:8" ht="34.5" x14ac:dyDescent="0.3">
      <c r="B187" s="461"/>
      <c r="C187" s="461"/>
      <c r="D187" s="485"/>
      <c r="E187" s="485"/>
      <c r="F187" s="457"/>
      <c r="G187" s="465" t="s">
        <v>12</v>
      </c>
      <c r="H187" s="23">
        <v>-446589.9</v>
      </c>
    </row>
    <row r="188" spans="2:8" ht="34.5" x14ac:dyDescent="0.3">
      <c r="B188" s="461"/>
      <c r="C188" s="461"/>
      <c r="D188" s="485"/>
      <c r="E188" s="485"/>
      <c r="F188" s="457"/>
      <c r="G188" s="457" t="s">
        <v>89</v>
      </c>
      <c r="H188" s="23"/>
    </row>
    <row r="189" spans="2:8" x14ac:dyDescent="0.3">
      <c r="B189" s="461"/>
      <c r="C189" s="461"/>
      <c r="D189" s="485"/>
      <c r="E189" s="485"/>
      <c r="F189" s="457"/>
      <c r="G189" s="457" t="s">
        <v>90</v>
      </c>
      <c r="H189" s="23">
        <v>-446589.9</v>
      </c>
    </row>
    <row r="190" spans="2:8" x14ac:dyDescent="0.3">
      <c r="B190" s="461"/>
      <c r="C190" s="461"/>
      <c r="D190" s="485"/>
      <c r="E190" s="485"/>
      <c r="F190" s="457"/>
      <c r="G190" s="457" t="s">
        <v>198</v>
      </c>
      <c r="H190" s="23">
        <v>-446589.9</v>
      </c>
    </row>
    <row r="191" spans="2:8" x14ac:dyDescent="0.3">
      <c r="B191" s="461"/>
      <c r="C191" s="461"/>
      <c r="D191" s="485"/>
      <c r="E191" s="485"/>
      <c r="F191" s="457"/>
      <c r="G191" s="457" t="s">
        <v>609</v>
      </c>
      <c r="H191" s="23">
        <v>-43193</v>
      </c>
    </row>
    <row r="192" spans="2:8" x14ac:dyDescent="0.3">
      <c r="B192" s="461"/>
      <c r="C192" s="461"/>
      <c r="D192" s="485"/>
      <c r="E192" s="485"/>
      <c r="F192" s="457"/>
      <c r="G192" s="457" t="s">
        <v>610</v>
      </c>
      <c r="H192" s="23">
        <v>-43193</v>
      </c>
    </row>
    <row r="193" spans="2:8" x14ac:dyDescent="0.3">
      <c r="B193" s="461"/>
      <c r="C193" s="461"/>
      <c r="D193" s="485"/>
      <c r="E193" s="485"/>
      <c r="F193" s="457"/>
      <c r="G193" s="457" t="s">
        <v>611</v>
      </c>
      <c r="H193" s="23">
        <v>-43193</v>
      </c>
    </row>
    <row r="194" spans="2:8" x14ac:dyDescent="0.3">
      <c r="B194" s="461"/>
      <c r="C194" s="461"/>
      <c r="D194" s="485"/>
      <c r="E194" s="485"/>
      <c r="F194" s="457"/>
      <c r="G194" s="457" t="s">
        <v>285</v>
      </c>
      <c r="H194" s="23">
        <v>-368297.3</v>
      </c>
    </row>
    <row r="195" spans="2:8" ht="34.5" x14ac:dyDescent="0.3">
      <c r="B195" s="461"/>
      <c r="C195" s="461"/>
      <c r="D195" s="485"/>
      <c r="E195" s="485"/>
      <c r="F195" s="457"/>
      <c r="G195" s="457" t="s">
        <v>289</v>
      </c>
      <c r="H195" s="23">
        <v>-368297.3</v>
      </c>
    </row>
    <row r="196" spans="2:8" x14ac:dyDescent="0.3">
      <c r="B196" s="461"/>
      <c r="C196" s="461"/>
      <c r="D196" s="485"/>
      <c r="E196" s="485"/>
      <c r="F196" s="457"/>
      <c r="G196" s="457" t="s">
        <v>290</v>
      </c>
      <c r="H196" s="23">
        <v>-368297.3</v>
      </c>
    </row>
    <row r="197" spans="2:8" x14ac:dyDescent="0.3">
      <c r="B197" s="461"/>
      <c r="C197" s="461"/>
      <c r="D197" s="485"/>
      <c r="E197" s="485"/>
      <c r="F197" s="457"/>
      <c r="G197" s="457" t="s">
        <v>199</v>
      </c>
      <c r="H197" s="23">
        <v>-35099.599999999999</v>
      </c>
    </row>
    <row r="198" spans="2:8" x14ac:dyDescent="0.3">
      <c r="B198" s="461"/>
      <c r="C198" s="461"/>
      <c r="D198" s="485"/>
      <c r="E198" s="485"/>
      <c r="F198" s="455"/>
      <c r="G198" s="457" t="s">
        <v>275</v>
      </c>
      <c r="H198" s="23">
        <v>-35099.599999999999</v>
      </c>
    </row>
    <row r="199" spans="2:8" ht="51.75" x14ac:dyDescent="0.3">
      <c r="B199" s="461"/>
      <c r="C199" s="461"/>
      <c r="D199" s="485"/>
      <c r="E199" s="485"/>
      <c r="F199" s="450" t="s">
        <v>607</v>
      </c>
      <c r="G199" s="456" t="s">
        <v>608</v>
      </c>
      <c r="H199" s="24">
        <v>-2287062.2999999998</v>
      </c>
    </row>
    <row r="200" spans="2:8" x14ac:dyDescent="0.3">
      <c r="B200" s="461"/>
      <c r="C200" s="461"/>
      <c r="D200" s="485"/>
      <c r="E200" s="485"/>
      <c r="F200" s="455"/>
      <c r="G200" s="457" t="s">
        <v>98</v>
      </c>
      <c r="H200" s="23"/>
    </row>
    <row r="201" spans="2:8" ht="34.5" x14ac:dyDescent="0.3">
      <c r="B201" s="461"/>
      <c r="C201" s="461"/>
      <c r="D201" s="485"/>
      <c r="E201" s="485"/>
      <c r="F201" s="455"/>
      <c r="G201" s="465" t="s">
        <v>12</v>
      </c>
      <c r="H201" s="23">
        <v>-2287062.2999999998</v>
      </c>
    </row>
    <row r="202" spans="2:8" ht="34.5" x14ac:dyDescent="0.3">
      <c r="B202" s="461"/>
      <c r="C202" s="461"/>
      <c r="D202" s="485"/>
      <c r="E202" s="485"/>
      <c r="F202" s="455"/>
      <c r="G202" s="457" t="s">
        <v>89</v>
      </c>
      <c r="H202" s="23"/>
    </row>
    <row r="203" spans="2:8" x14ac:dyDescent="0.3">
      <c r="B203" s="461"/>
      <c r="C203" s="461"/>
      <c r="D203" s="485"/>
      <c r="E203" s="485"/>
      <c r="F203" s="455"/>
      <c r="G203" s="457" t="s">
        <v>90</v>
      </c>
      <c r="H203" s="23">
        <v>-2287062.2999999998</v>
      </c>
    </row>
    <row r="204" spans="2:8" x14ac:dyDescent="0.3">
      <c r="B204" s="461"/>
      <c r="C204" s="461"/>
      <c r="D204" s="485"/>
      <c r="E204" s="485"/>
      <c r="F204" s="455"/>
      <c r="G204" s="457" t="s">
        <v>91</v>
      </c>
      <c r="H204" s="23">
        <v>-2287062.2999999998</v>
      </c>
    </row>
    <row r="205" spans="2:8" x14ac:dyDescent="0.3">
      <c r="B205" s="461"/>
      <c r="C205" s="461"/>
      <c r="D205" s="485"/>
      <c r="E205" s="485"/>
      <c r="F205" s="455"/>
      <c r="G205" s="457" t="s">
        <v>92</v>
      </c>
      <c r="H205" s="23">
        <v>-2287062.2999999998</v>
      </c>
    </row>
    <row r="206" spans="2:8" x14ac:dyDescent="0.3">
      <c r="B206" s="461"/>
      <c r="C206" s="461"/>
      <c r="D206" s="485"/>
      <c r="E206" s="485"/>
      <c r="F206" s="455"/>
      <c r="G206" s="457" t="s">
        <v>93</v>
      </c>
      <c r="H206" s="23">
        <v>-2259228.2999999998</v>
      </c>
    </row>
    <row r="207" spans="2:8" x14ac:dyDescent="0.3">
      <c r="B207" s="461"/>
      <c r="C207" s="461"/>
      <c r="D207" s="485"/>
      <c r="E207" s="485"/>
      <c r="F207" s="455"/>
      <c r="G207" s="457" t="s">
        <v>131</v>
      </c>
      <c r="H207" s="23">
        <v>-2259228.2999999998</v>
      </c>
    </row>
    <row r="208" spans="2:8" x14ac:dyDescent="0.3">
      <c r="B208" s="461"/>
      <c r="C208" s="461"/>
      <c r="D208" s="485"/>
      <c r="E208" s="485"/>
      <c r="F208" s="455"/>
      <c r="G208" s="457" t="s">
        <v>114</v>
      </c>
      <c r="H208" s="23">
        <v>-27834</v>
      </c>
    </row>
    <row r="209" spans="2:8" x14ac:dyDescent="0.3">
      <c r="B209" s="461"/>
      <c r="C209" s="461"/>
      <c r="D209" s="485"/>
      <c r="E209" s="485"/>
      <c r="F209" s="455"/>
      <c r="G209" s="457" t="s">
        <v>115</v>
      </c>
      <c r="H209" s="23">
        <v>-27834</v>
      </c>
    </row>
    <row r="210" spans="2:8" ht="103.5" x14ac:dyDescent="0.3">
      <c r="B210" s="461"/>
      <c r="C210" s="461"/>
      <c r="D210" s="485"/>
      <c r="E210" s="485"/>
      <c r="F210" s="450" t="s">
        <v>573</v>
      </c>
      <c r="G210" s="456" t="s">
        <v>574</v>
      </c>
      <c r="H210" s="24">
        <v>-108490.8</v>
      </c>
    </row>
    <row r="211" spans="2:8" x14ac:dyDescent="0.3">
      <c r="B211" s="461"/>
      <c r="C211" s="461"/>
      <c r="D211" s="485"/>
      <c r="E211" s="485"/>
      <c r="F211" s="476"/>
      <c r="G211" s="457" t="s">
        <v>98</v>
      </c>
      <c r="H211" s="23"/>
    </row>
    <row r="212" spans="2:8" ht="34.5" x14ac:dyDescent="0.3">
      <c r="B212" s="461"/>
      <c r="C212" s="461"/>
      <c r="D212" s="485"/>
      <c r="E212" s="485"/>
      <c r="F212" s="476"/>
      <c r="G212" s="465" t="s">
        <v>12</v>
      </c>
      <c r="H212" s="23">
        <v>-108490.8</v>
      </c>
    </row>
    <row r="213" spans="2:8" ht="34.5" x14ac:dyDescent="0.3">
      <c r="B213" s="461"/>
      <c r="C213" s="461"/>
      <c r="D213" s="485"/>
      <c r="E213" s="485"/>
      <c r="F213" s="476"/>
      <c r="G213" s="457" t="s">
        <v>89</v>
      </c>
      <c r="H213" s="23"/>
    </row>
    <row r="214" spans="2:8" x14ac:dyDescent="0.3">
      <c r="B214" s="461"/>
      <c r="C214" s="461"/>
      <c r="D214" s="485"/>
      <c r="E214" s="485"/>
      <c r="F214" s="476"/>
      <c r="G214" s="457" t="s">
        <v>90</v>
      </c>
      <c r="H214" s="23">
        <v>-108490.8</v>
      </c>
    </row>
    <row r="215" spans="2:8" x14ac:dyDescent="0.3">
      <c r="B215" s="461"/>
      <c r="C215" s="461"/>
      <c r="D215" s="485"/>
      <c r="E215" s="485"/>
      <c r="F215" s="476"/>
      <c r="G215" s="457" t="s">
        <v>91</v>
      </c>
      <c r="H215" s="23">
        <v>-108490.8</v>
      </c>
    </row>
    <row r="216" spans="2:8" x14ac:dyDescent="0.3">
      <c r="B216" s="461"/>
      <c r="C216" s="461"/>
      <c r="D216" s="485"/>
      <c r="E216" s="485"/>
      <c r="F216" s="476"/>
      <c r="G216" s="457" t="s">
        <v>92</v>
      </c>
      <c r="H216" s="23">
        <v>-108490.8</v>
      </c>
    </row>
    <row r="217" spans="2:8" x14ac:dyDescent="0.3">
      <c r="B217" s="461"/>
      <c r="C217" s="461"/>
      <c r="D217" s="485"/>
      <c r="E217" s="485"/>
      <c r="F217" s="476"/>
      <c r="G217" s="457" t="s">
        <v>93</v>
      </c>
      <c r="H217" s="23">
        <v>-37846.1</v>
      </c>
    </row>
    <row r="218" spans="2:8" x14ac:dyDescent="0.3">
      <c r="B218" s="461"/>
      <c r="C218" s="461"/>
      <c r="D218" s="485"/>
      <c r="E218" s="485"/>
      <c r="F218" s="476"/>
      <c r="G218" s="457" t="s">
        <v>131</v>
      </c>
      <c r="H218" s="23">
        <v>-37846.1</v>
      </c>
    </row>
    <row r="219" spans="2:8" x14ac:dyDescent="0.3">
      <c r="B219" s="461"/>
      <c r="C219" s="461"/>
      <c r="D219" s="485"/>
      <c r="E219" s="485"/>
      <c r="F219" s="476"/>
      <c r="G219" s="457" t="s">
        <v>114</v>
      </c>
      <c r="H219" s="23">
        <v>-70644.7</v>
      </c>
    </row>
    <row r="220" spans="2:8" x14ac:dyDescent="0.3">
      <c r="B220" s="461"/>
      <c r="C220" s="461"/>
      <c r="D220" s="485"/>
      <c r="E220" s="485"/>
      <c r="F220" s="476"/>
      <c r="G220" s="457" t="s">
        <v>115</v>
      </c>
      <c r="H220" s="23">
        <v>-70644.7</v>
      </c>
    </row>
    <row r="221" spans="2:8" ht="69" x14ac:dyDescent="0.3">
      <c r="B221" s="461"/>
      <c r="C221" s="461"/>
      <c r="D221" s="485"/>
      <c r="E221" s="485"/>
      <c r="F221" s="489" t="s">
        <v>575</v>
      </c>
      <c r="G221" s="484" t="s">
        <v>576</v>
      </c>
      <c r="H221" s="24">
        <v>-108490.8</v>
      </c>
    </row>
    <row r="222" spans="2:8" x14ac:dyDescent="0.3">
      <c r="B222" s="461"/>
      <c r="C222" s="461"/>
      <c r="D222" s="485"/>
      <c r="E222" s="485"/>
      <c r="F222" s="490"/>
      <c r="G222" s="491" t="s">
        <v>98</v>
      </c>
      <c r="H222" s="23"/>
    </row>
    <row r="223" spans="2:8" ht="34.5" x14ac:dyDescent="0.3">
      <c r="B223" s="461"/>
      <c r="C223" s="461"/>
      <c r="D223" s="485"/>
      <c r="E223" s="485"/>
      <c r="F223" s="490"/>
      <c r="G223" s="492" t="s">
        <v>12</v>
      </c>
      <c r="H223" s="23">
        <v>-108490.8</v>
      </c>
    </row>
    <row r="224" spans="2:8" ht="34.5" x14ac:dyDescent="0.3">
      <c r="B224" s="461"/>
      <c r="C224" s="461"/>
      <c r="D224" s="485"/>
      <c r="E224" s="485"/>
      <c r="F224" s="491"/>
      <c r="G224" s="491" t="s">
        <v>89</v>
      </c>
      <c r="H224" s="23"/>
    </row>
    <row r="225" spans="2:8" x14ac:dyDescent="0.3">
      <c r="B225" s="461"/>
      <c r="C225" s="461"/>
      <c r="D225" s="485"/>
      <c r="E225" s="485"/>
      <c r="F225" s="491"/>
      <c r="G225" s="491" t="s">
        <v>90</v>
      </c>
      <c r="H225" s="23">
        <v>-108490.8</v>
      </c>
    </row>
    <row r="226" spans="2:8" x14ac:dyDescent="0.3">
      <c r="B226" s="461"/>
      <c r="C226" s="461"/>
      <c r="D226" s="485"/>
      <c r="E226" s="485"/>
      <c r="F226" s="491"/>
      <c r="G226" s="491" t="s">
        <v>91</v>
      </c>
      <c r="H226" s="23">
        <v>-108490.8</v>
      </c>
    </row>
    <row r="227" spans="2:8" x14ac:dyDescent="0.3">
      <c r="B227" s="461"/>
      <c r="C227" s="461"/>
      <c r="D227" s="485"/>
      <c r="E227" s="485"/>
      <c r="F227" s="491"/>
      <c r="G227" s="491" t="s">
        <v>92</v>
      </c>
      <c r="H227" s="23">
        <v>-108490.8</v>
      </c>
    </row>
    <row r="228" spans="2:8" x14ac:dyDescent="0.3">
      <c r="B228" s="461"/>
      <c r="C228" s="461"/>
      <c r="D228" s="485"/>
      <c r="E228" s="485"/>
      <c r="F228" s="491"/>
      <c r="G228" s="491" t="s">
        <v>93</v>
      </c>
      <c r="H228" s="23">
        <v>-37846.1</v>
      </c>
    </row>
    <row r="229" spans="2:8" x14ac:dyDescent="0.3">
      <c r="B229" s="461"/>
      <c r="C229" s="461"/>
      <c r="D229" s="485"/>
      <c r="E229" s="485"/>
      <c r="F229" s="491"/>
      <c r="G229" s="491" t="s">
        <v>131</v>
      </c>
      <c r="H229" s="23">
        <v>-37846.1</v>
      </c>
    </row>
    <row r="230" spans="2:8" x14ac:dyDescent="0.3">
      <c r="B230" s="461"/>
      <c r="C230" s="461"/>
      <c r="D230" s="485"/>
      <c r="E230" s="485"/>
      <c r="F230" s="491"/>
      <c r="G230" s="491" t="s">
        <v>114</v>
      </c>
      <c r="H230" s="23">
        <v>-70644.7</v>
      </c>
    </row>
    <row r="231" spans="2:8" x14ac:dyDescent="0.3">
      <c r="B231" s="461"/>
      <c r="C231" s="461"/>
      <c r="D231" s="485"/>
      <c r="E231" s="485"/>
      <c r="F231" s="491"/>
      <c r="G231" s="491" t="s">
        <v>115</v>
      </c>
      <c r="H231" s="23">
        <v>-70644.7</v>
      </c>
    </row>
    <row r="232" spans="2:8" ht="28.5" customHeight="1" x14ac:dyDescent="0.3">
      <c r="B232" s="461"/>
      <c r="C232" s="450" t="s">
        <v>348</v>
      </c>
      <c r="D232" s="455"/>
      <c r="E232" s="455"/>
      <c r="F232" s="450"/>
      <c r="G232" s="456" t="s">
        <v>349</v>
      </c>
      <c r="H232" s="24">
        <v>13105</v>
      </c>
    </row>
    <row r="233" spans="2:8" x14ac:dyDescent="0.3">
      <c r="B233" s="461"/>
      <c r="C233" s="455"/>
      <c r="D233" s="455"/>
      <c r="E233" s="455"/>
      <c r="F233" s="450"/>
      <c r="G233" s="457" t="s">
        <v>2</v>
      </c>
      <c r="H233" s="23"/>
    </row>
    <row r="234" spans="2:8" ht="34.5" x14ac:dyDescent="0.3">
      <c r="B234" s="461"/>
      <c r="C234" s="455"/>
      <c r="D234" s="450" t="s">
        <v>132</v>
      </c>
      <c r="E234" s="455"/>
      <c r="F234" s="450"/>
      <c r="G234" s="456" t="s">
        <v>349</v>
      </c>
      <c r="H234" s="24">
        <v>13105</v>
      </c>
    </row>
    <row r="235" spans="2:8" x14ac:dyDescent="0.3">
      <c r="B235" s="461"/>
      <c r="C235" s="455"/>
      <c r="D235" s="455"/>
      <c r="E235" s="455"/>
      <c r="F235" s="450"/>
      <c r="G235" s="457" t="s">
        <v>2</v>
      </c>
      <c r="H235" s="23"/>
    </row>
    <row r="236" spans="2:8" ht="34.5" x14ac:dyDescent="0.3">
      <c r="B236" s="461"/>
      <c r="C236" s="450"/>
      <c r="D236" s="450"/>
      <c r="E236" s="456" t="s">
        <v>352</v>
      </c>
      <c r="F236" s="450"/>
      <c r="G236" s="456" t="s">
        <v>353</v>
      </c>
      <c r="H236" s="24">
        <v>13105</v>
      </c>
    </row>
    <row r="237" spans="2:8" x14ac:dyDescent="0.3">
      <c r="B237" s="461"/>
      <c r="C237" s="455"/>
      <c r="D237" s="455"/>
      <c r="E237" s="457"/>
      <c r="F237" s="450"/>
      <c r="G237" s="457" t="s">
        <v>2</v>
      </c>
      <c r="H237" s="23"/>
    </row>
    <row r="238" spans="2:8" ht="103.5" x14ac:dyDescent="0.3">
      <c r="B238" s="461"/>
      <c r="C238" s="455"/>
      <c r="D238" s="455"/>
      <c r="E238" s="455"/>
      <c r="F238" s="450" t="s">
        <v>317</v>
      </c>
      <c r="G238" s="456" t="s">
        <v>354</v>
      </c>
      <c r="H238" s="24">
        <v>13105</v>
      </c>
    </row>
    <row r="239" spans="2:8" x14ac:dyDescent="0.3">
      <c r="B239" s="461"/>
      <c r="C239" s="455"/>
      <c r="D239" s="455"/>
      <c r="E239" s="455"/>
      <c r="F239" s="455"/>
      <c r="G239" s="457" t="s">
        <v>98</v>
      </c>
      <c r="H239" s="23"/>
    </row>
    <row r="240" spans="2:8" ht="34.5" x14ac:dyDescent="0.3">
      <c r="B240" s="461"/>
      <c r="C240" s="455"/>
      <c r="D240" s="455"/>
      <c r="E240" s="455"/>
      <c r="F240" s="455"/>
      <c r="G240" s="465" t="s">
        <v>12</v>
      </c>
      <c r="H240" s="23">
        <v>13105</v>
      </c>
    </row>
    <row r="241" spans="2:8" ht="34.5" x14ac:dyDescent="0.3">
      <c r="B241" s="461"/>
      <c r="C241" s="455"/>
      <c r="D241" s="455"/>
      <c r="E241" s="455"/>
      <c r="F241" s="455"/>
      <c r="G241" s="457" t="s">
        <v>89</v>
      </c>
      <c r="H241" s="23"/>
    </row>
    <row r="242" spans="2:8" x14ac:dyDescent="0.3">
      <c r="B242" s="461"/>
      <c r="C242" s="455"/>
      <c r="D242" s="455"/>
      <c r="E242" s="455"/>
      <c r="F242" s="455"/>
      <c r="G242" s="457" t="s">
        <v>90</v>
      </c>
      <c r="H242" s="23">
        <v>13105</v>
      </c>
    </row>
    <row r="243" spans="2:8" x14ac:dyDescent="0.3">
      <c r="B243" s="461"/>
      <c r="C243" s="455"/>
      <c r="D243" s="455"/>
      <c r="E243" s="455"/>
      <c r="F243" s="455"/>
      <c r="G243" s="457" t="s">
        <v>91</v>
      </c>
      <c r="H243" s="23">
        <v>13105</v>
      </c>
    </row>
    <row r="244" spans="2:8" x14ac:dyDescent="0.3">
      <c r="B244" s="461"/>
      <c r="C244" s="455"/>
      <c r="D244" s="455"/>
      <c r="E244" s="455"/>
      <c r="F244" s="455"/>
      <c r="G244" s="457" t="s">
        <v>92</v>
      </c>
      <c r="H244" s="23">
        <v>13105</v>
      </c>
    </row>
    <row r="245" spans="2:8" x14ac:dyDescent="0.3">
      <c r="B245" s="461"/>
      <c r="C245" s="455"/>
      <c r="D245" s="455"/>
      <c r="E245" s="455"/>
      <c r="F245" s="455"/>
      <c r="G245" s="457" t="s">
        <v>93</v>
      </c>
      <c r="H245" s="23">
        <v>13105</v>
      </c>
    </row>
    <row r="246" spans="2:8" x14ac:dyDescent="0.3">
      <c r="B246" s="461"/>
      <c r="C246" s="455"/>
      <c r="D246" s="455"/>
      <c r="E246" s="455"/>
      <c r="F246" s="455"/>
      <c r="G246" s="457" t="s">
        <v>131</v>
      </c>
      <c r="H246" s="23">
        <v>13105</v>
      </c>
    </row>
    <row r="247" spans="2:8" ht="34.5" x14ac:dyDescent="0.3">
      <c r="B247" s="450" t="s">
        <v>356</v>
      </c>
      <c r="C247" s="455"/>
      <c r="D247" s="455"/>
      <c r="E247" s="455"/>
      <c r="F247" s="450"/>
      <c r="G247" s="456" t="s">
        <v>357</v>
      </c>
      <c r="H247" s="24">
        <v>-1316000.5</v>
      </c>
    </row>
    <row r="248" spans="2:8" x14ac:dyDescent="0.3">
      <c r="B248" s="455"/>
      <c r="C248" s="455"/>
      <c r="D248" s="455"/>
      <c r="E248" s="455"/>
      <c r="F248" s="450"/>
      <c r="G248" s="457" t="s">
        <v>2</v>
      </c>
      <c r="H248" s="24"/>
    </row>
    <row r="249" spans="2:8" x14ac:dyDescent="0.3">
      <c r="B249" s="455"/>
      <c r="C249" s="450" t="s">
        <v>350</v>
      </c>
      <c r="D249" s="455"/>
      <c r="E249" s="455"/>
      <c r="F249" s="450"/>
      <c r="G249" s="456" t="s">
        <v>351</v>
      </c>
      <c r="H249" s="24">
        <v>-872000</v>
      </c>
    </row>
    <row r="250" spans="2:8" x14ac:dyDescent="0.3">
      <c r="B250" s="455"/>
      <c r="C250" s="455"/>
      <c r="D250" s="455"/>
      <c r="E250" s="455"/>
      <c r="F250" s="450"/>
      <c r="G250" s="457" t="s">
        <v>2</v>
      </c>
      <c r="H250" s="24"/>
    </row>
    <row r="251" spans="2:8" x14ac:dyDescent="0.3">
      <c r="B251" s="455"/>
      <c r="C251" s="455"/>
      <c r="D251" s="450" t="s">
        <v>132</v>
      </c>
      <c r="E251" s="455"/>
      <c r="F251" s="450"/>
      <c r="G251" s="456" t="s">
        <v>351</v>
      </c>
      <c r="H251" s="24">
        <v>-872000</v>
      </c>
    </row>
    <row r="252" spans="2:8" x14ac:dyDescent="0.3">
      <c r="B252" s="455"/>
      <c r="C252" s="455"/>
      <c r="D252" s="455"/>
      <c r="E252" s="455"/>
      <c r="F252" s="450"/>
      <c r="G252" s="457" t="s">
        <v>2</v>
      </c>
      <c r="H252" s="24"/>
    </row>
    <row r="253" spans="2:8" x14ac:dyDescent="0.3">
      <c r="B253" s="455"/>
      <c r="C253" s="455"/>
      <c r="D253" s="455"/>
      <c r="E253" s="450">
        <v>1072</v>
      </c>
      <c r="F253" s="450"/>
      <c r="G253" s="456" t="s">
        <v>239</v>
      </c>
      <c r="H253" s="24">
        <v>-872000</v>
      </c>
    </row>
    <row r="254" spans="2:8" x14ac:dyDescent="0.3">
      <c r="B254" s="455"/>
      <c r="C254" s="455"/>
      <c r="D254" s="455"/>
      <c r="E254" s="455"/>
      <c r="F254" s="450"/>
      <c r="G254" s="457" t="s">
        <v>2</v>
      </c>
      <c r="H254" s="24"/>
    </row>
    <row r="255" spans="2:8" ht="86.25" x14ac:dyDescent="0.3">
      <c r="B255" s="455"/>
      <c r="C255" s="455"/>
      <c r="D255" s="455"/>
      <c r="E255" s="455"/>
      <c r="F255" s="450" t="s">
        <v>280</v>
      </c>
      <c r="G255" s="456" t="s">
        <v>281</v>
      </c>
      <c r="H255" s="24">
        <v>-872000</v>
      </c>
    </row>
    <row r="256" spans="2:8" x14ac:dyDescent="0.3">
      <c r="B256" s="455"/>
      <c r="C256" s="455"/>
      <c r="D256" s="455"/>
      <c r="E256" s="455"/>
      <c r="F256" s="455"/>
      <c r="G256" s="457" t="s">
        <v>98</v>
      </c>
      <c r="H256" s="23"/>
    </row>
    <row r="257" spans="2:10" ht="34.5" x14ac:dyDescent="0.3">
      <c r="B257" s="455"/>
      <c r="C257" s="455"/>
      <c r="D257" s="455"/>
      <c r="E257" s="455"/>
      <c r="F257" s="455"/>
      <c r="G257" s="465" t="s">
        <v>287</v>
      </c>
      <c r="H257" s="23">
        <v>-872000</v>
      </c>
    </row>
    <row r="258" spans="2:10" ht="34.5" x14ac:dyDescent="0.3">
      <c r="B258" s="455"/>
      <c r="C258" s="455"/>
      <c r="D258" s="455"/>
      <c r="E258" s="455"/>
      <c r="F258" s="455"/>
      <c r="G258" s="457" t="s">
        <v>89</v>
      </c>
      <c r="H258" s="23"/>
    </row>
    <row r="259" spans="2:10" x14ac:dyDescent="0.3">
      <c r="B259" s="455"/>
      <c r="C259" s="455"/>
      <c r="D259" s="455"/>
      <c r="E259" s="455"/>
      <c r="F259" s="455"/>
      <c r="G259" s="457" t="s">
        <v>90</v>
      </c>
      <c r="H259" s="23">
        <v>-872000</v>
      </c>
    </row>
    <row r="260" spans="2:10" x14ac:dyDescent="0.3">
      <c r="B260" s="455"/>
      <c r="C260" s="455"/>
      <c r="D260" s="455"/>
      <c r="E260" s="455"/>
      <c r="F260" s="455"/>
      <c r="G260" s="457" t="s">
        <v>91</v>
      </c>
      <c r="H260" s="23">
        <v>-872000</v>
      </c>
    </row>
    <row r="261" spans="2:10" x14ac:dyDescent="0.3">
      <c r="B261" s="455"/>
      <c r="C261" s="455"/>
      <c r="D261" s="455"/>
      <c r="E261" s="455"/>
      <c r="F261" s="455"/>
      <c r="G261" s="457" t="s">
        <v>92</v>
      </c>
      <c r="H261" s="23">
        <v>-872000</v>
      </c>
    </row>
    <row r="262" spans="2:10" x14ac:dyDescent="0.3">
      <c r="B262" s="455"/>
      <c r="C262" s="455"/>
      <c r="D262" s="455"/>
      <c r="E262" s="455"/>
      <c r="F262" s="455"/>
      <c r="G262" s="457" t="s">
        <v>93</v>
      </c>
      <c r="H262" s="23">
        <v>-800000</v>
      </c>
    </row>
    <row r="263" spans="2:10" x14ac:dyDescent="0.3">
      <c r="B263" s="455"/>
      <c r="C263" s="455"/>
      <c r="D263" s="455"/>
      <c r="E263" s="455"/>
      <c r="F263" s="455"/>
      <c r="G263" s="457" t="s">
        <v>131</v>
      </c>
      <c r="H263" s="23">
        <v>-800000</v>
      </c>
    </row>
    <row r="264" spans="2:10" x14ac:dyDescent="0.3">
      <c r="B264" s="455"/>
      <c r="C264" s="455"/>
      <c r="D264" s="455"/>
      <c r="E264" s="455"/>
      <c r="F264" s="455"/>
      <c r="G264" s="457" t="s">
        <v>114</v>
      </c>
      <c r="H264" s="23">
        <v>-72000</v>
      </c>
    </row>
    <row r="265" spans="2:10" x14ac:dyDescent="0.3">
      <c r="B265" s="455"/>
      <c r="C265" s="455"/>
      <c r="D265" s="455"/>
      <c r="E265" s="455"/>
      <c r="F265" s="455"/>
      <c r="G265" s="457" t="s">
        <v>115</v>
      </c>
      <c r="H265" s="23">
        <v>-72000</v>
      </c>
    </row>
    <row r="266" spans="2:10" x14ac:dyDescent="0.3">
      <c r="B266" s="461"/>
      <c r="C266" s="450" t="s">
        <v>346</v>
      </c>
      <c r="D266" s="455"/>
      <c r="E266" s="455"/>
      <c r="F266" s="450"/>
      <c r="G266" s="456" t="s">
        <v>355</v>
      </c>
      <c r="H266" s="24">
        <v>-444000.50000000006</v>
      </c>
    </row>
    <row r="267" spans="2:10" x14ac:dyDescent="0.3">
      <c r="B267" s="461"/>
      <c r="C267" s="455"/>
      <c r="D267" s="455"/>
      <c r="E267" s="455"/>
      <c r="F267" s="450"/>
      <c r="G267" s="457" t="s">
        <v>2</v>
      </c>
      <c r="H267" s="23"/>
    </row>
    <row r="268" spans="2:10" x14ac:dyDescent="0.3">
      <c r="B268" s="461"/>
      <c r="C268" s="455"/>
      <c r="D268" s="450" t="s">
        <v>132</v>
      </c>
      <c r="E268" s="455"/>
      <c r="F268" s="450"/>
      <c r="G268" s="456" t="s">
        <v>355</v>
      </c>
      <c r="H268" s="24">
        <v>-444000.50000000006</v>
      </c>
    </row>
    <row r="269" spans="2:10" x14ac:dyDescent="0.3">
      <c r="B269" s="461"/>
      <c r="C269" s="455"/>
      <c r="D269" s="455"/>
      <c r="E269" s="455"/>
      <c r="F269" s="450"/>
      <c r="G269" s="457" t="s">
        <v>2</v>
      </c>
      <c r="H269" s="23"/>
    </row>
    <row r="270" spans="2:10" s="13" customFormat="1" x14ac:dyDescent="0.3">
      <c r="B270" s="461"/>
      <c r="C270" s="450"/>
      <c r="D270" s="450"/>
      <c r="E270" s="450" t="s">
        <v>318</v>
      </c>
      <c r="F270" s="450"/>
      <c r="G270" s="456" t="s">
        <v>243</v>
      </c>
      <c r="H270" s="24">
        <v>-444000.50000000006</v>
      </c>
      <c r="J270" s="136"/>
    </row>
    <row r="271" spans="2:10" x14ac:dyDescent="0.3">
      <c r="B271" s="461"/>
      <c r="C271" s="455"/>
      <c r="D271" s="455"/>
      <c r="E271" s="455"/>
      <c r="F271" s="450"/>
      <c r="G271" s="457" t="s">
        <v>2</v>
      </c>
      <c r="H271" s="23"/>
    </row>
    <row r="272" spans="2:10" s="13" customFormat="1" ht="86.25" x14ac:dyDescent="0.3">
      <c r="B272" s="461"/>
      <c r="C272" s="450"/>
      <c r="D272" s="450"/>
      <c r="E272" s="450"/>
      <c r="F272" s="450" t="s">
        <v>322</v>
      </c>
      <c r="G272" s="456" t="s">
        <v>335</v>
      </c>
      <c r="H272" s="24">
        <v>-405158.80000000005</v>
      </c>
      <c r="J272" s="136"/>
    </row>
    <row r="273" spans="2:8" x14ac:dyDescent="0.3">
      <c r="B273" s="461"/>
      <c r="C273" s="455"/>
      <c r="D273" s="455"/>
      <c r="E273" s="455"/>
      <c r="F273" s="455"/>
      <c r="G273" s="457" t="s">
        <v>98</v>
      </c>
      <c r="H273" s="23"/>
    </row>
    <row r="274" spans="2:8" ht="34.5" x14ac:dyDescent="0.3">
      <c r="B274" s="461"/>
      <c r="C274" s="455"/>
      <c r="D274" s="455"/>
      <c r="E274" s="455"/>
      <c r="F274" s="455"/>
      <c r="G274" s="465" t="s">
        <v>12</v>
      </c>
      <c r="H274" s="23">
        <v>-405158.80000000005</v>
      </c>
    </row>
    <row r="275" spans="2:8" ht="34.5" x14ac:dyDescent="0.3">
      <c r="B275" s="461"/>
      <c r="C275" s="455"/>
      <c r="D275" s="455"/>
      <c r="E275" s="455"/>
      <c r="F275" s="455"/>
      <c r="G275" s="457" t="s">
        <v>89</v>
      </c>
      <c r="H275" s="23"/>
    </row>
    <row r="276" spans="2:8" x14ac:dyDescent="0.3">
      <c r="B276" s="461"/>
      <c r="C276" s="455"/>
      <c r="D276" s="455"/>
      <c r="E276" s="455"/>
      <c r="F276" s="455"/>
      <c r="G276" s="457" t="s">
        <v>90</v>
      </c>
      <c r="H276" s="23">
        <v>-405158.80000000005</v>
      </c>
    </row>
    <row r="277" spans="2:8" x14ac:dyDescent="0.3">
      <c r="B277" s="461"/>
      <c r="C277" s="455"/>
      <c r="D277" s="455"/>
      <c r="E277" s="455"/>
      <c r="F277" s="455"/>
      <c r="G277" s="457" t="s">
        <v>91</v>
      </c>
      <c r="H277" s="23">
        <v>-405158.80000000005</v>
      </c>
    </row>
    <row r="278" spans="2:8" x14ac:dyDescent="0.3">
      <c r="B278" s="461"/>
      <c r="C278" s="455"/>
      <c r="D278" s="455"/>
      <c r="E278" s="455"/>
      <c r="F278" s="455"/>
      <c r="G278" s="457" t="s">
        <v>92</v>
      </c>
      <c r="H278" s="23">
        <v>-405158.80000000005</v>
      </c>
    </row>
    <row r="279" spans="2:8" x14ac:dyDescent="0.3">
      <c r="B279" s="461"/>
      <c r="C279" s="455"/>
      <c r="D279" s="455"/>
      <c r="E279" s="455"/>
      <c r="F279" s="455"/>
      <c r="G279" s="457" t="s">
        <v>93</v>
      </c>
      <c r="H279" s="23">
        <v>-405158.80000000005</v>
      </c>
    </row>
    <row r="280" spans="2:8" x14ac:dyDescent="0.3">
      <c r="B280" s="461"/>
      <c r="C280" s="455"/>
      <c r="D280" s="455"/>
      <c r="E280" s="455"/>
      <c r="F280" s="455"/>
      <c r="G280" s="457" t="s">
        <v>131</v>
      </c>
      <c r="H280" s="23">
        <v>-405158.80000000005</v>
      </c>
    </row>
    <row r="281" spans="2:8" s="13" customFormat="1" ht="69" x14ac:dyDescent="0.3">
      <c r="B281" s="461"/>
      <c r="C281" s="450"/>
      <c r="D281" s="450"/>
      <c r="E281" s="450"/>
      <c r="F281" s="450" t="s">
        <v>317</v>
      </c>
      <c r="G281" s="456" t="s">
        <v>336</v>
      </c>
      <c r="H281" s="24">
        <v>-38841.699999999997</v>
      </c>
    </row>
    <row r="282" spans="2:8" x14ac:dyDescent="0.3">
      <c r="B282" s="461"/>
      <c r="C282" s="455"/>
      <c r="D282" s="455"/>
      <c r="E282" s="455"/>
      <c r="F282" s="455"/>
      <c r="G282" s="457" t="s">
        <v>98</v>
      </c>
      <c r="H282" s="23"/>
    </row>
    <row r="283" spans="2:8" ht="34.5" x14ac:dyDescent="0.3">
      <c r="B283" s="461"/>
      <c r="C283" s="455"/>
      <c r="D283" s="455"/>
      <c r="E283" s="455"/>
      <c r="F283" s="455"/>
      <c r="G283" s="465" t="s">
        <v>12</v>
      </c>
      <c r="H283" s="23">
        <v>-38841.699999999997</v>
      </c>
    </row>
    <row r="284" spans="2:8" ht="34.5" x14ac:dyDescent="0.3">
      <c r="B284" s="461"/>
      <c r="C284" s="461"/>
      <c r="D284" s="485"/>
      <c r="E284" s="485"/>
      <c r="F284" s="455"/>
      <c r="G284" s="457" t="s">
        <v>89</v>
      </c>
      <c r="H284" s="23"/>
    </row>
    <row r="285" spans="2:8" x14ac:dyDescent="0.3">
      <c r="B285" s="461"/>
      <c r="C285" s="461"/>
      <c r="D285" s="485"/>
      <c r="E285" s="485"/>
      <c r="F285" s="455"/>
      <c r="G285" s="457" t="s">
        <v>90</v>
      </c>
      <c r="H285" s="23">
        <v>-38841.699999999997</v>
      </c>
    </row>
    <row r="286" spans="2:8" x14ac:dyDescent="0.3">
      <c r="B286" s="461"/>
      <c r="C286" s="461"/>
      <c r="D286" s="485"/>
      <c r="E286" s="485"/>
      <c r="F286" s="455"/>
      <c r="G286" s="457" t="s">
        <v>198</v>
      </c>
      <c r="H286" s="23">
        <v>-38841.699999999997</v>
      </c>
    </row>
    <row r="287" spans="2:8" x14ac:dyDescent="0.3">
      <c r="B287" s="461"/>
      <c r="C287" s="461"/>
      <c r="D287" s="485"/>
      <c r="E287" s="485"/>
      <c r="F287" s="455"/>
      <c r="G287" s="457" t="s">
        <v>199</v>
      </c>
      <c r="H287" s="23">
        <v>-38841.699999999997</v>
      </c>
    </row>
    <row r="288" spans="2:8" x14ac:dyDescent="0.3">
      <c r="B288" s="461"/>
      <c r="C288" s="461"/>
      <c r="D288" s="485"/>
      <c r="E288" s="485"/>
      <c r="F288" s="455"/>
      <c r="G288" s="457" t="s">
        <v>275</v>
      </c>
      <c r="H288" s="23">
        <v>-38841.699999999997</v>
      </c>
    </row>
    <row r="289" spans="2:8" x14ac:dyDescent="0.3">
      <c r="B289" s="494"/>
      <c r="C289" s="495"/>
      <c r="D289" s="495"/>
      <c r="E289" s="494"/>
      <c r="F289" s="495"/>
      <c r="G289" s="456" t="s">
        <v>85</v>
      </c>
      <c r="H289" s="235">
        <v>359030.1</v>
      </c>
    </row>
    <row r="290" spans="2:8" x14ac:dyDescent="0.3">
      <c r="B290" s="494"/>
      <c r="C290" s="495"/>
      <c r="D290" s="495"/>
      <c r="E290" s="494"/>
      <c r="F290" s="495"/>
      <c r="G290" s="457" t="s">
        <v>2</v>
      </c>
      <c r="H290" s="235"/>
    </row>
    <row r="291" spans="2:8" ht="34.5" x14ac:dyDescent="0.3">
      <c r="B291" s="494" t="s">
        <v>628</v>
      </c>
      <c r="C291" s="495"/>
      <c r="D291" s="495"/>
      <c r="E291" s="494"/>
      <c r="F291" s="496"/>
      <c r="G291" s="497" t="s">
        <v>629</v>
      </c>
      <c r="H291" s="235">
        <v>359030.1</v>
      </c>
    </row>
    <row r="292" spans="2:8" x14ac:dyDescent="0.3">
      <c r="B292" s="494"/>
      <c r="C292" s="494"/>
      <c r="D292" s="495"/>
      <c r="E292" s="494"/>
      <c r="F292" s="496"/>
      <c r="G292" s="498" t="s">
        <v>2</v>
      </c>
      <c r="H292" s="235"/>
    </row>
    <row r="293" spans="2:8" x14ac:dyDescent="0.3">
      <c r="B293" s="494"/>
      <c r="C293" s="494" t="s">
        <v>132</v>
      </c>
      <c r="D293" s="495"/>
      <c r="E293" s="494"/>
      <c r="F293" s="496"/>
      <c r="G293" s="497" t="s">
        <v>630</v>
      </c>
      <c r="H293" s="235">
        <v>359030.1</v>
      </c>
    </row>
    <row r="294" spans="2:8" x14ac:dyDescent="0.3">
      <c r="B294" s="494"/>
      <c r="C294" s="494"/>
      <c r="D294" s="494"/>
      <c r="E294" s="494"/>
      <c r="F294" s="496"/>
      <c r="G294" s="498" t="s">
        <v>2</v>
      </c>
      <c r="H294" s="235"/>
    </row>
    <row r="295" spans="2:8" x14ac:dyDescent="0.3">
      <c r="B295" s="494"/>
      <c r="C295" s="494"/>
      <c r="D295" s="494" t="s">
        <v>132</v>
      </c>
      <c r="E295" s="494"/>
      <c r="F295" s="496"/>
      <c r="G295" s="497" t="s">
        <v>631</v>
      </c>
      <c r="H295" s="235">
        <v>359030.1</v>
      </c>
    </row>
    <row r="296" spans="2:8" x14ac:dyDescent="0.3">
      <c r="B296" s="494"/>
      <c r="C296" s="495"/>
      <c r="D296" s="495"/>
      <c r="E296" s="494"/>
      <c r="F296" s="496"/>
      <c r="G296" s="498" t="s">
        <v>2</v>
      </c>
      <c r="H296" s="235"/>
    </row>
    <row r="297" spans="2:8" x14ac:dyDescent="0.3">
      <c r="B297" s="494"/>
      <c r="C297" s="495"/>
      <c r="D297" s="495"/>
      <c r="E297" s="499"/>
      <c r="F297" s="500"/>
      <c r="G297" s="486" t="s">
        <v>85</v>
      </c>
      <c r="H297" s="235">
        <v>359030.1</v>
      </c>
    </row>
    <row r="298" spans="2:8" x14ac:dyDescent="0.3">
      <c r="B298" s="494"/>
      <c r="C298" s="494"/>
      <c r="D298" s="495"/>
      <c r="E298" s="494"/>
      <c r="F298" s="496"/>
      <c r="G298" s="498" t="s">
        <v>2</v>
      </c>
      <c r="H298" s="235"/>
    </row>
    <row r="299" spans="2:8" x14ac:dyDescent="0.3">
      <c r="B299" s="494"/>
      <c r="C299" s="494"/>
      <c r="D299" s="495"/>
      <c r="E299" s="494" t="s">
        <v>632</v>
      </c>
      <c r="F299" s="501"/>
      <c r="G299" s="501" t="s">
        <v>631</v>
      </c>
      <c r="H299" s="235">
        <v>359030.1</v>
      </c>
    </row>
    <row r="300" spans="2:8" x14ac:dyDescent="0.3">
      <c r="B300" s="502"/>
      <c r="C300" s="502"/>
      <c r="D300" s="502"/>
      <c r="E300" s="502"/>
      <c r="F300" s="503"/>
      <c r="G300" s="504" t="s">
        <v>2</v>
      </c>
      <c r="H300" s="24"/>
    </row>
    <row r="301" spans="2:8" x14ac:dyDescent="0.3">
      <c r="B301" s="502"/>
      <c r="C301" s="502"/>
      <c r="D301" s="502"/>
      <c r="E301" s="502"/>
      <c r="F301" s="505">
        <v>11001</v>
      </c>
      <c r="G301" s="506" t="s">
        <v>631</v>
      </c>
      <c r="H301" s="23">
        <v>359030.1</v>
      </c>
    </row>
    <row r="302" spans="2:8" x14ac:dyDescent="0.3">
      <c r="B302" s="502"/>
      <c r="C302" s="507"/>
      <c r="D302" s="507"/>
      <c r="E302" s="502"/>
      <c r="F302" s="503"/>
      <c r="G302" s="504" t="s">
        <v>5</v>
      </c>
      <c r="H302" s="23"/>
    </row>
    <row r="303" spans="2:8" x14ac:dyDescent="0.3">
      <c r="B303" s="502"/>
      <c r="C303" s="507"/>
      <c r="D303" s="507"/>
      <c r="E303" s="502"/>
      <c r="F303" s="508"/>
      <c r="G303" s="509" t="s">
        <v>85</v>
      </c>
      <c r="H303" s="23">
        <v>359030.1</v>
      </c>
    </row>
    <row r="304" spans="2:8" ht="34.5" x14ac:dyDescent="0.3">
      <c r="B304" s="510"/>
      <c r="C304" s="511"/>
      <c r="D304" s="512"/>
      <c r="E304" s="512"/>
      <c r="F304" s="512"/>
      <c r="G304" s="504" t="s">
        <v>633</v>
      </c>
      <c r="H304" s="23"/>
    </row>
    <row r="305" spans="2:8" x14ac:dyDescent="0.3">
      <c r="B305" s="510"/>
      <c r="C305" s="511"/>
      <c r="D305" s="512"/>
      <c r="E305" s="512"/>
      <c r="F305" s="512"/>
      <c r="G305" s="504" t="s">
        <v>90</v>
      </c>
      <c r="H305" s="23">
        <v>359030.1</v>
      </c>
    </row>
    <row r="306" spans="2:8" x14ac:dyDescent="0.3">
      <c r="B306" s="510"/>
      <c r="C306" s="511"/>
      <c r="D306" s="512"/>
      <c r="E306" s="512"/>
      <c r="F306" s="512"/>
      <c r="G306" s="504" t="s">
        <v>634</v>
      </c>
      <c r="H306" s="23">
        <v>359030.1</v>
      </c>
    </row>
    <row r="307" spans="2:8" x14ac:dyDescent="0.3">
      <c r="B307" s="510"/>
      <c r="C307" s="511"/>
      <c r="D307" s="512"/>
      <c r="E307" s="512"/>
      <c r="F307" s="512"/>
      <c r="G307" s="504" t="s">
        <v>635</v>
      </c>
      <c r="H307" s="23">
        <v>359030.1</v>
      </c>
    </row>
    <row r="308" spans="2:8" x14ac:dyDescent="0.3">
      <c r="B308" s="510"/>
      <c r="C308" s="511"/>
      <c r="D308" s="512"/>
      <c r="E308" s="512"/>
      <c r="F308" s="512"/>
      <c r="G308" s="504" t="s">
        <v>636</v>
      </c>
      <c r="H308" s="23">
        <v>359030.1</v>
      </c>
    </row>
    <row r="309" spans="2:8" x14ac:dyDescent="0.3">
      <c r="B309" s="368"/>
      <c r="C309" s="368"/>
      <c r="F309" s="129"/>
      <c r="G309" s="7"/>
      <c r="H309" s="25"/>
    </row>
    <row r="310" spans="2:8" s="7" customFormat="1" ht="67.5" customHeight="1" x14ac:dyDescent="0.3">
      <c r="D310" s="384" t="s">
        <v>108</v>
      </c>
      <c r="E310" s="384"/>
      <c r="F310" s="384"/>
      <c r="G310" s="32" t="s">
        <v>109</v>
      </c>
    </row>
    <row r="311" spans="2:8" ht="19.5" customHeight="1" x14ac:dyDescent="0.3">
      <c r="B311" s="33"/>
      <c r="C311" s="33"/>
      <c r="D311" s="33"/>
      <c r="E311" s="316"/>
      <c r="F311" s="369"/>
      <c r="G311" s="7"/>
      <c r="H311" s="370"/>
    </row>
    <row r="312" spans="2:8" ht="19.5" customHeight="1" x14ac:dyDescent="0.3">
      <c r="B312" s="33"/>
      <c r="E312" s="3"/>
      <c r="H312" s="370"/>
    </row>
  </sheetData>
  <mergeCells count="5">
    <mergeCell ref="D310:F310"/>
    <mergeCell ref="B5:H5"/>
    <mergeCell ref="B8:D8"/>
    <mergeCell ref="E8:F8"/>
    <mergeCell ref="G8:G9"/>
  </mergeCells>
  <pageMargins left="0.70866141732283505" right="0.70866141732283505" top="0.74803149606299202" bottom="0.74803149606299202" header="0.31496062992126" footer="0.31496062992126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96"/>
  <sheetViews>
    <sheetView zoomScaleNormal="100" workbookViewId="0">
      <selection activeCell="D17" sqref="D17"/>
    </sheetView>
  </sheetViews>
  <sheetFormatPr defaultRowHeight="17.25" x14ac:dyDescent="0.25"/>
  <cols>
    <col min="1" max="1" width="9.140625" style="324"/>
    <col min="2" max="2" width="9" style="319" customWidth="1"/>
    <col min="3" max="3" width="10.7109375" style="319" customWidth="1"/>
    <col min="4" max="4" width="54.42578125" style="364" customWidth="1"/>
    <col min="5" max="5" width="19.42578125" style="360" customWidth="1"/>
    <col min="6" max="6" width="19.5703125" style="360" customWidth="1"/>
    <col min="7" max="7" width="22.5703125" style="329" customWidth="1"/>
    <col min="8" max="8" width="21.7109375" style="360" customWidth="1"/>
    <col min="9" max="9" width="16.85546875" style="360" customWidth="1"/>
    <col min="10" max="10" width="29.42578125" style="324" customWidth="1"/>
    <col min="11" max="11" width="19.28515625" style="324" customWidth="1"/>
    <col min="12" max="12" width="23.28515625" style="324" customWidth="1"/>
    <col min="13" max="16384" width="9.140625" style="324"/>
  </cols>
  <sheetData>
    <row r="1" spans="2:10" x14ac:dyDescent="0.25">
      <c r="C1" s="320"/>
      <c r="D1" s="321"/>
      <c r="E1" s="320"/>
      <c r="F1" s="320"/>
      <c r="G1" s="322"/>
      <c r="H1" s="320"/>
      <c r="I1" s="323" t="s">
        <v>648</v>
      </c>
    </row>
    <row r="2" spans="2:10" x14ac:dyDescent="0.25">
      <c r="C2" s="320"/>
      <c r="D2" s="321"/>
      <c r="E2" s="320"/>
      <c r="F2" s="320"/>
      <c r="G2" s="322"/>
      <c r="H2" s="320"/>
      <c r="I2" s="323" t="s">
        <v>100</v>
      </c>
    </row>
    <row r="3" spans="2:10" x14ac:dyDescent="0.25">
      <c r="C3" s="320"/>
      <c r="D3" s="321"/>
      <c r="E3" s="320"/>
      <c r="F3" s="320"/>
      <c r="G3" s="322"/>
      <c r="H3" s="320"/>
      <c r="I3" s="323" t="s">
        <v>57</v>
      </c>
    </row>
    <row r="4" spans="2:10" x14ac:dyDescent="0.25">
      <c r="C4" s="320"/>
      <c r="D4" s="321"/>
      <c r="E4" s="320"/>
      <c r="F4" s="320"/>
      <c r="G4" s="322"/>
      <c r="H4" s="320"/>
      <c r="I4" s="323"/>
    </row>
    <row r="5" spans="2:10" ht="38.25" customHeight="1" x14ac:dyDescent="0.25">
      <c r="B5" s="387" t="s">
        <v>104</v>
      </c>
      <c r="C5" s="387"/>
      <c r="D5" s="387"/>
      <c r="E5" s="387"/>
      <c r="F5" s="387"/>
      <c r="G5" s="387"/>
      <c r="H5" s="387"/>
      <c r="I5" s="387"/>
    </row>
    <row r="6" spans="2:10" x14ac:dyDescent="0.3">
      <c r="B6" s="326"/>
      <c r="C6" s="326"/>
      <c r="D6" s="327"/>
      <c r="E6" s="328"/>
      <c r="F6" s="328"/>
      <c r="H6" s="388" t="s">
        <v>27</v>
      </c>
      <c r="I6" s="388"/>
    </row>
    <row r="7" spans="2:10" s="319" customFormat="1" ht="39" customHeight="1" x14ac:dyDescent="0.25">
      <c r="B7" s="389" t="s">
        <v>58</v>
      </c>
      <c r="C7" s="389"/>
      <c r="D7" s="390" t="s">
        <v>59</v>
      </c>
      <c r="E7" s="391" t="s">
        <v>31</v>
      </c>
      <c r="F7" s="391"/>
      <c r="G7" s="391"/>
      <c r="H7" s="391"/>
      <c r="I7" s="391"/>
    </row>
    <row r="8" spans="2:10" s="319" customFormat="1" ht="14.25" customHeight="1" x14ac:dyDescent="0.25">
      <c r="B8" s="389"/>
      <c r="C8" s="389"/>
      <c r="D8" s="390"/>
      <c r="E8" s="391" t="s">
        <v>60</v>
      </c>
      <c r="F8" s="391" t="s">
        <v>61</v>
      </c>
      <c r="G8" s="391"/>
      <c r="H8" s="391"/>
      <c r="I8" s="391"/>
    </row>
    <row r="9" spans="2:10" s="319" customFormat="1" ht="101.25" customHeight="1" x14ac:dyDescent="0.25">
      <c r="B9" s="333" t="s">
        <v>23</v>
      </c>
      <c r="C9" s="333" t="s">
        <v>24</v>
      </c>
      <c r="D9" s="390"/>
      <c r="E9" s="391"/>
      <c r="F9" s="332" t="s">
        <v>62</v>
      </c>
      <c r="G9" s="332" t="s">
        <v>63</v>
      </c>
      <c r="H9" s="279" t="s">
        <v>105</v>
      </c>
      <c r="I9" s="332" t="s">
        <v>64</v>
      </c>
    </row>
    <row r="10" spans="2:10" s="325" customFormat="1" ht="33" customHeight="1" x14ac:dyDescent="0.25">
      <c r="B10" s="333"/>
      <c r="C10" s="333"/>
      <c r="D10" s="331" t="s">
        <v>65</v>
      </c>
      <c r="E10" s="153">
        <f>+F10+G10+H10+I10</f>
        <v>2325607.7999999998</v>
      </c>
      <c r="F10" s="153">
        <f>+F12</f>
        <v>0</v>
      </c>
      <c r="G10" s="153">
        <f>+G12</f>
        <v>2263205.7999999998</v>
      </c>
      <c r="H10" s="153">
        <f>+H12</f>
        <v>62402</v>
      </c>
      <c r="I10" s="153">
        <f t="shared" ref="I10" si="0">+I12</f>
        <v>0</v>
      </c>
    </row>
    <row r="11" spans="2:10" x14ac:dyDescent="0.25">
      <c r="B11" s="334"/>
      <c r="C11" s="334"/>
      <c r="D11" s="335" t="s">
        <v>66</v>
      </c>
      <c r="E11" s="153"/>
      <c r="F11" s="336"/>
      <c r="G11" s="336"/>
      <c r="H11" s="337"/>
      <c r="I11" s="338"/>
    </row>
    <row r="12" spans="2:10" s="325" customFormat="1" ht="49.5" customHeight="1" x14ac:dyDescent="0.25">
      <c r="B12" s="331"/>
      <c r="C12" s="339"/>
      <c r="D12" s="340" t="s">
        <v>67</v>
      </c>
      <c r="E12" s="153">
        <f>+F12+G12+H12+I12</f>
        <v>2325607.7999999998</v>
      </c>
      <c r="F12" s="153">
        <f>F14+F75</f>
        <v>0</v>
      </c>
      <c r="G12" s="153">
        <f t="shared" ref="G12:I12" si="1">G14+G75</f>
        <v>2263205.7999999998</v>
      </c>
      <c r="H12" s="153">
        <f t="shared" si="1"/>
        <v>62402</v>
      </c>
      <c r="I12" s="153">
        <f t="shared" si="1"/>
        <v>0</v>
      </c>
    </row>
    <row r="13" spans="2:10" s="319" customFormat="1" x14ac:dyDescent="0.25">
      <c r="B13" s="341"/>
      <c r="C13" s="341"/>
      <c r="D13" s="335" t="s">
        <v>68</v>
      </c>
      <c r="E13" s="153"/>
      <c r="F13" s="342"/>
      <c r="G13" s="342"/>
      <c r="H13" s="343"/>
      <c r="I13" s="338"/>
    </row>
    <row r="14" spans="2:10" s="346" customFormat="1" ht="34.5" x14ac:dyDescent="0.25">
      <c r="B14" s="331">
        <v>1049</v>
      </c>
      <c r="C14" s="330" t="s">
        <v>69</v>
      </c>
      <c r="D14" s="344" t="s">
        <v>47</v>
      </c>
      <c r="E14" s="153">
        <f>+F14+G14+H14+I14</f>
        <v>3265375.6</v>
      </c>
      <c r="F14" s="153">
        <f>+F16+F40+F27</f>
        <v>0</v>
      </c>
      <c r="G14" s="153">
        <f>+G16+G40+G27</f>
        <v>3219190.1</v>
      </c>
      <c r="H14" s="153">
        <f>+H16+H40+H27</f>
        <v>46185.5</v>
      </c>
      <c r="I14" s="153">
        <f>+I16+I40+I27</f>
        <v>0</v>
      </c>
      <c r="J14" s="345"/>
    </row>
    <row r="15" spans="2:10" x14ac:dyDescent="0.25">
      <c r="B15" s="341"/>
      <c r="C15" s="341"/>
      <c r="D15" s="335" t="s">
        <v>68</v>
      </c>
      <c r="E15" s="154"/>
      <c r="F15" s="154"/>
      <c r="G15" s="154"/>
      <c r="H15" s="154"/>
      <c r="I15" s="338"/>
    </row>
    <row r="16" spans="2:10" s="346" customFormat="1" ht="34.5" x14ac:dyDescent="0.25">
      <c r="B16" s="331"/>
      <c r="C16" s="330" t="s">
        <v>70</v>
      </c>
      <c r="D16" s="279" t="s">
        <v>71</v>
      </c>
      <c r="E16" s="153">
        <f>+F16+G16+H16+I16</f>
        <v>173151.4</v>
      </c>
      <c r="F16" s="153">
        <f>SUM(F17:F26)</f>
        <v>0</v>
      </c>
      <c r="G16" s="153">
        <f>SUM(G17:G26)</f>
        <v>168599</v>
      </c>
      <c r="H16" s="153">
        <f>SUM(H17:H26)</f>
        <v>4552.3999999999996</v>
      </c>
      <c r="I16" s="153">
        <f>SUM(I17:I26)</f>
        <v>0</v>
      </c>
      <c r="J16" s="345"/>
    </row>
    <row r="17" spans="2:10" s="346" customFormat="1" ht="87" customHeight="1" x14ac:dyDescent="0.25">
      <c r="B17" s="331"/>
      <c r="C17" s="330"/>
      <c r="D17" s="155" t="s">
        <v>138</v>
      </c>
      <c r="E17" s="153">
        <f t="shared" ref="E17:E25" si="2">+F17+G17+H17+I17</f>
        <v>-146988.9</v>
      </c>
      <c r="F17" s="153">
        <v>0</v>
      </c>
      <c r="G17" s="153">
        <v>-146988.9</v>
      </c>
      <c r="H17" s="153">
        <v>0</v>
      </c>
      <c r="I17" s="153">
        <v>0</v>
      </c>
      <c r="J17" s="159"/>
    </row>
    <row r="18" spans="2:10" s="346" customFormat="1" ht="90" customHeight="1" x14ac:dyDescent="0.25">
      <c r="B18" s="331"/>
      <c r="C18" s="330"/>
      <c r="D18" s="155" t="s">
        <v>138</v>
      </c>
      <c r="E18" s="153">
        <f t="shared" si="2"/>
        <v>146592</v>
      </c>
      <c r="F18" s="153">
        <v>0</v>
      </c>
      <c r="G18" s="153">
        <v>146592</v>
      </c>
      <c r="H18" s="153">
        <v>0</v>
      </c>
      <c r="I18" s="153">
        <v>0</v>
      </c>
      <c r="J18" s="345"/>
    </row>
    <row r="19" spans="2:10" s="346" customFormat="1" ht="90" customHeight="1" x14ac:dyDescent="0.25">
      <c r="B19" s="331"/>
      <c r="C19" s="330"/>
      <c r="D19" s="155" t="s">
        <v>619</v>
      </c>
      <c r="E19" s="153">
        <f>F19+G19+H19+I19</f>
        <v>135966.1</v>
      </c>
      <c r="F19" s="153">
        <v>0</v>
      </c>
      <c r="G19" s="153">
        <v>135966.1</v>
      </c>
      <c r="H19" s="153">
        <v>0</v>
      </c>
      <c r="I19" s="153">
        <v>0</v>
      </c>
    </row>
    <row r="20" spans="2:10" s="346" customFormat="1" ht="88.5" customHeight="1" x14ac:dyDescent="0.25">
      <c r="B20" s="331"/>
      <c r="C20" s="330"/>
      <c r="D20" s="155" t="s">
        <v>139</v>
      </c>
      <c r="E20" s="153">
        <f t="shared" si="2"/>
        <v>-6139.4</v>
      </c>
      <c r="F20" s="153">
        <v>0</v>
      </c>
      <c r="G20" s="153">
        <v>-6139.4</v>
      </c>
      <c r="H20" s="153">
        <v>0</v>
      </c>
      <c r="I20" s="153">
        <v>0</v>
      </c>
      <c r="J20" s="347"/>
    </row>
    <row r="21" spans="2:10" s="346" customFormat="1" ht="103.5" x14ac:dyDescent="0.25">
      <c r="B21" s="331"/>
      <c r="C21" s="330"/>
      <c r="D21" s="155" t="s">
        <v>140</v>
      </c>
      <c r="E21" s="153">
        <f t="shared" si="2"/>
        <v>2298</v>
      </c>
      <c r="F21" s="153">
        <v>0</v>
      </c>
      <c r="G21" s="153">
        <v>0</v>
      </c>
      <c r="H21" s="153">
        <v>2298</v>
      </c>
      <c r="I21" s="153">
        <v>0</v>
      </c>
      <c r="J21" s="347"/>
    </row>
    <row r="22" spans="2:10" s="346" customFormat="1" ht="69" x14ac:dyDescent="0.25">
      <c r="B22" s="331"/>
      <c r="C22" s="330"/>
      <c r="D22" s="155" t="s">
        <v>141</v>
      </c>
      <c r="E22" s="153">
        <f t="shared" si="2"/>
        <v>2254.4</v>
      </c>
      <c r="F22" s="153">
        <v>0</v>
      </c>
      <c r="G22" s="153">
        <v>0</v>
      </c>
      <c r="H22" s="153">
        <v>2254.4</v>
      </c>
      <c r="I22" s="153">
        <v>0</v>
      </c>
      <c r="J22" s="347"/>
    </row>
    <row r="23" spans="2:10" s="346" customFormat="1" ht="69" x14ac:dyDescent="0.25">
      <c r="B23" s="331"/>
      <c r="C23" s="330"/>
      <c r="D23" s="147" t="s">
        <v>142</v>
      </c>
      <c r="E23" s="153">
        <f t="shared" si="2"/>
        <v>-11673.8</v>
      </c>
      <c r="F23" s="153">
        <v>0</v>
      </c>
      <c r="G23" s="153">
        <v>-11673.8</v>
      </c>
      <c r="H23" s="153">
        <v>0</v>
      </c>
      <c r="I23" s="153">
        <v>0</v>
      </c>
      <c r="J23" s="347"/>
    </row>
    <row r="24" spans="2:10" s="346" customFormat="1" ht="99.75" customHeight="1" x14ac:dyDescent="0.25">
      <c r="B24" s="331"/>
      <c r="C24" s="330"/>
      <c r="D24" s="147" t="s">
        <v>620</v>
      </c>
      <c r="E24" s="153">
        <f>F24+G24+H24+I24</f>
        <v>84540.5</v>
      </c>
      <c r="F24" s="153">
        <v>0</v>
      </c>
      <c r="G24" s="153">
        <v>84540.5</v>
      </c>
      <c r="H24" s="153">
        <v>0</v>
      </c>
      <c r="I24" s="153">
        <v>0</v>
      </c>
      <c r="J24" s="347"/>
    </row>
    <row r="25" spans="2:10" s="346" customFormat="1" ht="51.75" x14ac:dyDescent="0.25">
      <c r="B25" s="331"/>
      <c r="C25" s="330"/>
      <c r="D25" s="155" t="s">
        <v>143</v>
      </c>
      <c r="E25" s="153">
        <f t="shared" si="2"/>
        <v>-22345.4</v>
      </c>
      <c r="F25" s="153">
        <v>0</v>
      </c>
      <c r="G25" s="153">
        <v>-22345.4</v>
      </c>
      <c r="H25" s="153">
        <v>0</v>
      </c>
      <c r="I25" s="153">
        <v>0</v>
      </c>
      <c r="J25" s="347"/>
    </row>
    <row r="26" spans="2:10" s="346" customFormat="1" ht="56.25" customHeight="1" x14ac:dyDescent="0.25">
      <c r="B26" s="331"/>
      <c r="C26" s="330"/>
      <c r="D26" s="155" t="s">
        <v>144</v>
      </c>
      <c r="E26" s="153">
        <f t="shared" ref="E26:E40" si="3">+F26+G26+H26+I26</f>
        <v>-11352.1</v>
      </c>
      <c r="F26" s="153">
        <v>0</v>
      </c>
      <c r="G26" s="153">
        <v>-11352.1</v>
      </c>
      <c r="H26" s="153">
        <v>0</v>
      </c>
      <c r="I26" s="153">
        <v>0</v>
      </c>
      <c r="J26" s="347"/>
    </row>
    <row r="27" spans="2:10" ht="34.5" x14ac:dyDescent="0.25">
      <c r="B27" s="341"/>
      <c r="C27" s="330" t="s">
        <v>72</v>
      </c>
      <c r="D27" s="279" t="s">
        <v>73</v>
      </c>
      <c r="E27" s="153">
        <f t="shared" si="3"/>
        <v>529563.69999999995</v>
      </c>
      <c r="F27" s="153">
        <f>SUM(F28:F39)</f>
        <v>0</v>
      </c>
      <c r="G27" s="153">
        <f>SUM(G28:G39)</f>
        <v>522238</v>
      </c>
      <c r="H27" s="153">
        <f>SUM(H28:H39)</f>
        <v>7325.7000000000007</v>
      </c>
      <c r="I27" s="153">
        <f>SUM(I28:I39)</f>
        <v>0</v>
      </c>
    </row>
    <row r="28" spans="2:10" ht="138" x14ac:dyDescent="0.25">
      <c r="B28" s="341"/>
      <c r="C28" s="330"/>
      <c r="D28" s="155" t="s">
        <v>145</v>
      </c>
      <c r="E28" s="153">
        <f t="shared" si="3"/>
        <v>127991</v>
      </c>
      <c r="F28" s="153">
        <v>0</v>
      </c>
      <c r="G28" s="153">
        <v>127991</v>
      </c>
      <c r="H28" s="153">
        <v>0</v>
      </c>
      <c r="I28" s="153">
        <v>0</v>
      </c>
      <c r="J28" s="348"/>
    </row>
    <row r="29" spans="2:10" ht="69" x14ac:dyDescent="0.25">
      <c r="B29" s="341"/>
      <c r="C29" s="330"/>
      <c r="D29" s="155" t="s">
        <v>146</v>
      </c>
      <c r="E29" s="153">
        <f t="shared" si="3"/>
        <v>2546</v>
      </c>
      <c r="F29" s="153">
        <v>0</v>
      </c>
      <c r="G29" s="153">
        <v>0</v>
      </c>
      <c r="H29" s="153">
        <v>2546</v>
      </c>
      <c r="I29" s="153">
        <v>0</v>
      </c>
      <c r="J29" s="156"/>
    </row>
    <row r="30" spans="2:10" ht="69" x14ac:dyDescent="0.25">
      <c r="B30" s="341"/>
      <c r="C30" s="330"/>
      <c r="D30" s="155" t="s">
        <v>147</v>
      </c>
      <c r="E30" s="153">
        <f t="shared" si="3"/>
        <v>1048.5999999999999</v>
      </c>
      <c r="F30" s="153">
        <v>0</v>
      </c>
      <c r="G30" s="153">
        <v>0</v>
      </c>
      <c r="H30" s="153">
        <v>1048.5999999999999</v>
      </c>
      <c r="I30" s="153">
        <v>0</v>
      </c>
    </row>
    <row r="31" spans="2:10" ht="51.75" x14ac:dyDescent="0.25">
      <c r="B31" s="341"/>
      <c r="C31" s="330"/>
      <c r="D31" s="155" t="s">
        <v>113</v>
      </c>
      <c r="E31" s="153">
        <f t="shared" si="3"/>
        <v>-38454.6</v>
      </c>
      <c r="F31" s="153">
        <v>0</v>
      </c>
      <c r="G31" s="153">
        <v>-38454.6</v>
      </c>
      <c r="H31" s="153">
        <v>0</v>
      </c>
      <c r="I31" s="153">
        <v>0</v>
      </c>
    </row>
    <row r="32" spans="2:10" ht="51.75" x14ac:dyDescent="0.25">
      <c r="B32" s="341"/>
      <c r="C32" s="330"/>
      <c r="D32" s="155" t="s">
        <v>113</v>
      </c>
      <c r="E32" s="153">
        <f t="shared" si="3"/>
        <v>24003.3</v>
      </c>
      <c r="F32" s="153">
        <v>0</v>
      </c>
      <c r="G32" s="153">
        <v>24003.3</v>
      </c>
      <c r="H32" s="153">
        <v>0</v>
      </c>
      <c r="I32" s="153">
        <v>0</v>
      </c>
    </row>
    <row r="33" spans="2:10" ht="110.25" customHeight="1" x14ac:dyDescent="0.25">
      <c r="B33" s="341"/>
      <c r="C33" s="330"/>
      <c r="D33" s="155" t="s">
        <v>148</v>
      </c>
      <c r="E33" s="153">
        <f t="shared" si="3"/>
        <v>55948.9</v>
      </c>
      <c r="F33" s="153">
        <v>0</v>
      </c>
      <c r="G33" s="153">
        <v>55948.9</v>
      </c>
      <c r="H33" s="153">
        <v>0</v>
      </c>
      <c r="I33" s="153">
        <v>0</v>
      </c>
    </row>
    <row r="34" spans="2:10" ht="69" x14ac:dyDescent="0.25">
      <c r="B34" s="341"/>
      <c r="C34" s="330"/>
      <c r="D34" s="155" t="s">
        <v>149</v>
      </c>
      <c r="E34" s="153">
        <f t="shared" si="3"/>
        <v>230.3</v>
      </c>
      <c r="F34" s="153">
        <v>0</v>
      </c>
      <c r="G34" s="153">
        <v>0</v>
      </c>
      <c r="H34" s="153">
        <v>230.3</v>
      </c>
      <c r="I34" s="153">
        <v>0</v>
      </c>
    </row>
    <row r="35" spans="2:10" ht="69" x14ac:dyDescent="0.25">
      <c r="B35" s="341"/>
      <c r="C35" s="330"/>
      <c r="D35" s="155" t="s">
        <v>150</v>
      </c>
      <c r="E35" s="153">
        <f t="shared" si="3"/>
        <v>168.3</v>
      </c>
      <c r="F35" s="153">
        <v>0</v>
      </c>
      <c r="G35" s="153">
        <v>0</v>
      </c>
      <c r="H35" s="153">
        <v>168.3</v>
      </c>
      <c r="I35" s="153">
        <v>0</v>
      </c>
    </row>
    <row r="36" spans="2:10" ht="69" x14ac:dyDescent="0.25">
      <c r="B36" s="341"/>
      <c r="C36" s="330"/>
      <c r="D36" s="155" t="s">
        <v>151</v>
      </c>
      <c r="E36" s="153">
        <f t="shared" si="3"/>
        <v>367.5</v>
      </c>
      <c r="F36" s="153">
        <v>0</v>
      </c>
      <c r="G36" s="153">
        <v>0</v>
      </c>
      <c r="H36" s="153">
        <v>367.5</v>
      </c>
      <c r="I36" s="153">
        <v>0</v>
      </c>
    </row>
    <row r="37" spans="2:10" ht="69" x14ac:dyDescent="0.25">
      <c r="B37" s="341"/>
      <c r="C37" s="330"/>
      <c r="D37" s="157" t="s">
        <v>152</v>
      </c>
      <c r="E37" s="153">
        <f t="shared" si="3"/>
        <v>352749.4</v>
      </c>
      <c r="F37" s="153">
        <v>0</v>
      </c>
      <c r="G37" s="153">
        <v>352749.4</v>
      </c>
      <c r="H37" s="153">
        <v>0</v>
      </c>
      <c r="I37" s="153">
        <v>0</v>
      </c>
    </row>
    <row r="38" spans="2:10" ht="86.25" x14ac:dyDescent="0.25">
      <c r="B38" s="341"/>
      <c r="C38" s="330"/>
      <c r="D38" s="157" t="s">
        <v>153</v>
      </c>
      <c r="E38" s="153">
        <f t="shared" si="3"/>
        <v>1440</v>
      </c>
      <c r="F38" s="153">
        <v>0</v>
      </c>
      <c r="G38" s="153">
        <v>0</v>
      </c>
      <c r="H38" s="153">
        <v>1440</v>
      </c>
      <c r="I38" s="153">
        <v>0</v>
      </c>
    </row>
    <row r="39" spans="2:10" ht="86.25" x14ac:dyDescent="0.25">
      <c r="B39" s="341"/>
      <c r="C39" s="330"/>
      <c r="D39" s="155" t="s">
        <v>155</v>
      </c>
      <c r="E39" s="153">
        <f t="shared" si="3"/>
        <v>1525</v>
      </c>
      <c r="F39" s="153">
        <v>0</v>
      </c>
      <c r="G39" s="153">
        <v>0</v>
      </c>
      <c r="H39" s="153">
        <v>1525</v>
      </c>
      <c r="I39" s="153">
        <v>0</v>
      </c>
    </row>
    <row r="40" spans="2:10" s="346" customFormat="1" ht="34.5" x14ac:dyDescent="0.25">
      <c r="B40" s="331"/>
      <c r="C40" s="349">
        <v>3</v>
      </c>
      <c r="D40" s="279" t="s">
        <v>74</v>
      </c>
      <c r="E40" s="153">
        <f t="shared" si="3"/>
        <v>2562660.5</v>
      </c>
      <c r="F40" s="153">
        <f>SUM(F57:F73)</f>
        <v>0</v>
      </c>
      <c r="G40" s="153">
        <f>SUM(G41:G74)</f>
        <v>2528353.1</v>
      </c>
      <c r="H40" s="153">
        <f t="shared" ref="H40:I40" si="4">SUM(H41:H74)</f>
        <v>34307.399999999994</v>
      </c>
      <c r="I40" s="153">
        <f t="shared" si="4"/>
        <v>0</v>
      </c>
      <c r="J40" s="350"/>
    </row>
    <row r="41" spans="2:10" s="346" customFormat="1" ht="51.75" x14ac:dyDescent="0.25">
      <c r="B41" s="331"/>
      <c r="C41" s="349"/>
      <c r="D41" s="158" t="s">
        <v>156</v>
      </c>
      <c r="E41" s="153">
        <f t="shared" ref="E41:E56" si="5">+F41+G41+H41+I41</f>
        <v>-2487.4</v>
      </c>
      <c r="F41" s="153">
        <v>0</v>
      </c>
      <c r="G41" s="153">
        <v>-2487.4</v>
      </c>
      <c r="H41" s="153">
        <v>0</v>
      </c>
      <c r="I41" s="153">
        <v>0</v>
      </c>
      <c r="J41" s="345"/>
    </row>
    <row r="42" spans="2:10" s="346" customFormat="1" ht="69" x14ac:dyDescent="0.25">
      <c r="B42" s="331"/>
      <c r="C42" s="349"/>
      <c r="D42" s="158" t="s">
        <v>157</v>
      </c>
      <c r="E42" s="153">
        <f t="shared" si="5"/>
        <v>-2490</v>
      </c>
      <c r="F42" s="153">
        <v>0</v>
      </c>
      <c r="G42" s="153">
        <v>0</v>
      </c>
      <c r="H42" s="153">
        <v>-2490</v>
      </c>
      <c r="I42" s="153">
        <v>0</v>
      </c>
    </row>
    <row r="43" spans="2:10" s="346" customFormat="1" ht="51.75" x14ac:dyDescent="0.25">
      <c r="B43" s="331"/>
      <c r="C43" s="349"/>
      <c r="D43" s="158" t="s">
        <v>158</v>
      </c>
      <c r="E43" s="153">
        <f t="shared" si="5"/>
        <v>-3650.4</v>
      </c>
      <c r="F43" s="153">
        <v>0</v>
      </c>
      <c r="G43" s="153">
        <v>0</v>
      </c>
      <c r="H43" s="153">
        <v>-3650.4</v>
      </c>
      <c r="I43" s="153">
        <v>0</v>
      </c>
    </row>
    <row r="44" spans="2:10" s="346" customFormat="1" ht="69" x14ac:dyDescent="0.25">
      <c r="B44" s="331"/>
      <c r="C44" s="349"/>
      <c r="D44" s="158" t="s">
        <v>159</v>
      </c>
      <c r="E44" s="153">
        <f t="shared" si="5"/>
        <v>-6540.3</v>
      </c>
      <c r="F44" s="153">
        <v>0</v>
      </c>
      <c r="G44" s="153">
        <v>0</v>
      </c>
      <c r="H44" s="153">
        <v>-6540.3</v>
      </c>
      <c r="I44" s="153">
        <v>0</v>
      </c>
    </row>
    <row r="45" spans="2:10" s="346" customFormat="1" ht="51.75" x14ac:dyDescent="0.25">
      <c r="B45" s="331"/>
      <c r="C45" s="349"/>
      <c r="D45" s="147" t="s">
        <v>160</v>
      </c>
      <c r="E45" s="153">
        <f t="shared" si="5"/>
        <v>189.9</v>
      </c>
      <c r="F45" s="153">
        <v>0</v>
      </c>
      <c r="G45" s="153">
        <v>0</v>
      </c>
      <c r="H45" s="153">
        <v>189.9</v>
      </c>
      <c r="I45" s="153">
        <v>0</v>
      </c>
    </row>
    <row r="46" spans="2:10" s="346" customFormat="1" ht="51.75" x14ac:dyDescent="0.25">
      <c r="B46" s="331"/>
      <c r="C46" s="349"/>
      <c r="D46" s="147" t="s">
        <v>161</v>
      </c>
      <c r="E46" s="153">
        <f t="shared" si="5"/>
        <v>69.3</v>
      </c>
      <c r="F46" s="153">
        <v>0</v>
      </c>
      <c r="G46" s="153">
        <v>0</v>
      </c>
      <c r="H46" s="153">
        <v>69.3</v>
      </c>
      <c r="I46" s="153">
        <v>0</v>
      </c>
    </row>
    <row r="47" spans="2:10" s="346" customFormat="1" ht="51.75" x14ac:dyDescent="0.25">
      <c r="B47" s="331"/>
      <c r="C47" s="349"/>
      <c r="D47" s="147" t="s">
        <v>162</v>
      </c>
      <c r="E47" s="153">
        <f t="shared" si="5"/>
        <v>1280</v>
      </c>
      <c r="F47" s="153">
        <v>0</v>
      </c>
      <c r="G47" s="153">
        <v>0</v>
      </c>
      <c r="H47" s="153">
        <v>1280</v>
      </c>
      <c r="I47" s="153">
        <v>0</v>
      </c>
    </row>
    <row r="48" spans="2:10" s="346" customFormat="1" ht="69" x14ac:dyDescent="0.25">
      <c r="B48" s="331"/>
      <c r="C48" s="349"/>
      <c r="D48" s="155" t="s">
        <v>110</v>
      </c>
      <c r="E48" s="153">
        <f t="shared" si="5"/>
        <v>-6262.5</v>
      </c>
      <c r="F48" s="153">
        <v>0</v>
      </c>
      <c r="G48" s="153">
        <v>-6262.5</v>
      </c>
      <c r="H48" s="153">
        <v>0</v>
      </c>
      <c r="I48" s="153">
        <v>0</v>
      </c>
    </row>
    <row r="49" spans="2:9" s="346" customFormat="1" ht="51.75" x14ac:dyDescent="0.25">
      <c r="B49" s="331"/>
      <c r="C49" s="349"/>
      <c r="D49" s="155" t="s">
        <v>163</v>
      </c>
      <c r="E49" s="153">
        <f t="shared" si="5"/>
        <v>96.3</v>
      </c>
      <c r="F49" s="153">
        <v>0</v>
      </c>
      <c r="G49" s="153">
        <v>0</v>
      </c>
      <c r="H49" s="153">
        <v>96.3</v>
      </c>
      <c r="I49" s="153">
        <v>0</v>
      </c>
    </row>
    <row r="50" spans="2:9" s="346" customFormat="1" ht="51.75" x14ac:dyDescent="0.25">
      <c r="B50" s="331"/>
      <c r="C50" s="349"/>
      <c r="D50" s="155" t="s">
        <v>111</v>
      </c>
      <c r="E50" s="153">
        <f t="shared" si="5"/>
        <v>-17942.900000000001</v>
      </c>
      <c r="F50" s="153">
        <v>0</v>
      </c>
      <c r="G50" s="153">
        <v>-17942.900000000001</v>
      </c>
      <c r="H50" s="153">
        <v>0</v>
      </c>
      <c r="I50" s="153">
        <v>0</v>
      </c>
    </row>
    <row r="51" spans="2:9" s="346" customFormat="1" ht="51.75" x14ac:dyDescent="0.25">
      <c r="B51" s="331"/>
      <c r="C51" s="349"/>
      <c r="D51" s="155" t="s">
        <v>164</v>
      </c>
      <c r="E51" s="153">
        <f t="shared" si="5"/>
        <v>1615</v>
      </c>
      <c r="F51" s="153">
        <v>0</v>
      </c>
      <c r="G51" s="153">
        <v>0</v>
      </c>
      <c r="H51" s="153">
        <v>1615</v>
      </c>
      <c r="I51" s="153">
        <v>0</v>
      </c>
    </row>
    <row r="52" spans="2:9" s="346" customFormat="1" ht="51.75" x14ac:dyDescent="0.25">
      <c r="B52" s="331"/>
      <c r="C52" s="349"/>
      <c r="D52" s="155" t="s">
        <v>165</v>
      </c>
      <c r="E52" s="153">
        <f t="shared" si="5"/>
        <v>-4956.8999999999996</v>
      </c>
      <c r="F52" s="153">
        <v>0</v>
      </c>
      <c r="G52" s="153">
        <v>-4956.8999999999996</v>
      </c>
      <c r="H52" s="153">
        <v>0</v>
      </c>
      <c r="I52" s="153">
        <v>0</v>
      </c>
    </row>
    <row r="53" spans="2:9" s="346" customFormat="1" ht="51.75" x14ac:dyDescent="0.25">
      <c r="B53" s="331"/>
      <c r="C53" s="349"/>
      <c r="D53" s="155" t="s">
        <v>166</v>
      </c>
      <c r="E53" s="153">
        <f t="shared" si="5"/>
        <v>1450</v>
      </c>
      <c r="F53" s="153">
        <v>0</v>
      </c>
      <c r="G53" s="153">
        <v>0</v>
      </c>
      <c r="H53" s="153">
        <v>1450</v>
      </c>
      <c r="I53" s="153">
        <v>0</v>
      </c>
    </row>
    <row r="54" spans="2:9" s="346" customFormat="1" ht="51.75" x14ac:dyDescent="0.25">
      <c r="B54" s="331"/>
      <c r="C54" s="349"/>
      <c r="D54" s="155" t="s">
        <v>167</v>
      </c>
      <c r="E54" s="153">
        <f t="shared" si="5"/>
        <v>1399.9</v>
      </c>
      <c r="F54" s="153">
        <v>0</v>
      </c>
      <c r="G54" s="153">
        <v>0</v>
      </c>
      <c r="H54" s="153">
        <v>1399.9</v>
      </c>
      <c r="I54" s="153">
        <v>0</v>
      </c>
    </row>
    <row r="55" spans="2:9" s="346" customFormat="1" ht="51.75" x14ac:dyDescent="0.25">
      <c r="B55" s="331"/>
      <c r="C55" s="349"/>
      <c r="D55" s="155" t="s">
        <v>168</v>
      </c>
      <c r="E55" s="153">
        <f t="shared" si="5"/>
        <v>1283.8</v>
      </c>
      <c r="F55" s="153">
        <v>0</v>
      </c>
      <c r="G55" s="153">
        <v>0</v>
      </c>
      <c r="H55" s="153">
        <v>1283.8</v>
      </c>
      <c r="I55" s="153">
        <v>0</v>
      </c>
    </row>
    <row r="56" spans="2:9" s="346" customFormat="1" ht="51.75" x14ac:dyDescent="0.25">
      <c r="B56" s="331"/>
      <c r="C56" s="349"/>
      <c r="D56" s="155" t="s">
        <v>169</v>
      </c>
      <c r="E56" s="153">
        <f t="shared" si="5"/>
        <v>306400.3</v>
      </c>
      <c r="F56" s="153">
        <v>0</v>
      </c>
      <c r="G56" s="153">
        <v>306400.3</v>
      </c>
      <c r="H56" s="160">
        <v>0</v>
      </c>
      <c r="I56" s="160">
        <v>0</v>
      </c>
    </row>
    <row r="57" spans="2:9" s="346" customFormat="1" ht="51.75" x14ac:dyDescent="0.25">
      <c r="B57" s="331"/>
      <c r="C57" s="349"/>
      <c r="D57" s="155" t="s">
        <v>170</v>
      </c>
      <c r="E57" s="153">
        <f t="shared" ref="E57:E72" si="6">+F57+G57+H57+I57</f>
        <v>-8633.7000000000007</v>
      </c>
      <c r="F57" s="153">
        <v>0</v>
      </c>
      <c r="G57" s="154">
        <v>-8633.7000000000007</v>
      </c>
      <c r="H57" s="160">
        <v>0</v>
      </c>
      <c r="I57" s="160">
        <v>0</v>
      </c>
    </row>
    <row r="58" spans="2:9" s="346" customFormat="1" ht="69" x14ac:dyDescent="0.25">
      <c r="B58" s="331"/>
      <c r="C58" s="349"/>
      <c r="D58" s="147" t="s">
        <v>171</v>
      </c>
      <c r="E58" s="153">
        <f t="shared" si="6"/>
        <v>34955.599999999999</v>
      </c>
      <c r="F58" s="153">
        <v>0</v>
      </c>
      <c r="G58" s="154">
        <v>34955.599999999999</v>
      </c>
      <c r="H58" s="160">
        <v>0</v>
      </c>
      <c r="I58" s="160">
        <v>0</v>
      </c>
    </row>
    <row r="59" spans="2:9" s="346" customFormat="1" ht="51.75" x14ac:dyDescent="0.25">
      <c r="B59" s="331"/>
      <c r="C59" s="349"/>
      <c r="D59" s="155" t="s">
        <v>172</v>
      </c>
      <c r="E59" s="153">
        <f t="shared" si="6"/>
        <v>279969.40000000002</v>
      </c>
      <c r="F59" s="153">
        <v>0</v>
      </c>
      <c r="G59" s="154">
        <v>279969.40000000002</v>
      </c>
      <c r="H59" s="160">
        <v>0</v>
      </c>
      <c r="I59" s="160">
        <v>0</v>
      </c>
    </row>
    <row r="60" spans="2:9" s="346" customFormat="1" ht="51.75" x14ac:dyDescent="0.25">
      <c r="B60" s="331"/>
      <c r="C60" s="349"/>
      <c r="D60" s="155" t="s">
        <v>173</v>
      </c>
      <c r="E60" s="153">
        <f t="shared" si="6"/>
        <v>-5791</v>
      </c>
      <c r="F60" s="153">
        <v>0</v>
      </c>
      <c r="G60" s="154">
        <v>-5791</v>
      </c>
      <c r="H60" s="160">
        <v>0</v>
      </c>
      <c r="I60" s="160">
        <v>0</v>
      </c>
    </row>
    <row r="61" spans="2:9" s="346" customFormat="1" ht="34.5" x14ac:dyDescent="0.25">
      <c r="B61" s="331"/>
      <c r="C61" s="349"/>
      <c r="D61" s="155" t="s">
        <v>201</v>
      </c>
      <c r="E61" s="153">
        <f t="shared" si="6"/>
        <v>-782975.1</v>
      </c>
      <c r="F61" s="154">
        <v>0</v>
      </c>
      <c r="G61" s="154">
        <v>-782975.1</v>
      </c>
      <c r="H61" s="160">
        <v>0</v>
      </c>
      <c r="I61" s="160">
        <v>0</v>
      </c>
    </row>
    <row r="62" spans="2:9" s="346" customFormat="1" ht="51.75" x14ac:dyDescent="0.25">
      <c r="B62" s="331"/>
      <c r="C62" s="349"/>
      <c r="D62" s="155" t="s">
        <v>174</v>
      </c>
      <c r="E62" s="153">
        <f t="shared" si="6"/>
        <v>9.9</v>
      </c>
      <c r="F62" s="160">
        <v>0</v>
      </c>
      <c r="G62" s="160">
        <v>0</v>
      </c>
      <c r="H62" s="154">
        <v>9.9</v>
      </c>
      <c r="I62" s="154">
        <v>0</v>
      </c>
    </row>
    <row r="63" spans="2:9" s="346" customFormat="1" ht="51.75" x14ac:dyDescent="0.25">
      <c r="B63" s="331"/>
      <c r="C63" s="349"/>
      <c r="D63" s="155" t="s">
        <v>175</v>
      </c>
      <c r="E63" s="153">
        <f t="shared" si="6"/>
        <v>23364.6</v>
      </c>
      <c r="F63" s="160">
        <v>0</v>
      </c>
      <c r="G63" s="154">
        <v>23364.6</v>
      </c>
      <c r="H63" s="160">
        <v>0</v>
      </c>
      <c r="I63" s="160">
        <v>0</v>
      </c>
    </row>
    <row r="64" spans="2:9" s="346" customFormat="1" ht="34.5" customHeight="1" x14ac:dyDescent="0.25">
      <c r="B64" s="331"/>
      <c r="C64" s="349"/>
      <c r="D64" s="147" t="s">
        <v>176</v>
      </c>
      <c r="E64" s="153">
        <f t="shared" si="6"/>
        <v>-19580.599999999999</v>
      </c>
      <c r="F64" s="160">
        <v>0</v>
      </c>
      <c r="G64" s="154">
        <v>-19580.599999999999</v>
      </c>
      <c r="H64" s="160">
        <v>0</v>
      </c>
      <c r="I64" s="160">
        <v>0</v>
      </c>
    </row>
    <row r="65" spans="2:11" s="346" customFormat="1" ht="32.25" customHeight="1" x14ac:dyDescent="0.25">
      <c r="B65" s="331"/>
      <c r="C65" s="349"/>
      <c r="D65" s="147" t="s">
        <v>177</v>
      </c>
      <c r="E65" s="153">
        <f t="shared" si="6"/>
        <v>-31420.2</v>
      </c>
      <c r="F65" s="160">
        <v>0</v>
      </c>
      <c r="G65" s="154">
        <v>-31420.2</v>
      </c>
      <c r="H65" s="160">
        <v>0</v>
      </c>
      <c r="I65" s="160">
        <v>0</v>
      </c>
    </row>
    <row r="66" spans="2:11" s="346" customFormat="1" ht="51.75" x14ac:dyDescent="0.25">
      <c r="B66" s="331"/>
      <c r="C66" s="349"/>
      <c r="D66" s="147" t="s">
        <v>178</v>
      </c>
      <c r="E66" s="153">
        <f t="shared" si="6"/>
        <v>2198</v>
      </c>
      <c r="F66" s="160">
        <v>0</v>
      </c>
      <c r="G66" s="160">
        <v>0</v>
      </c>
      <c r="H66" s="154">
        <v>2198</v>
      </c>
      <c r="I66" s="160">
        <v>0</v>
      </c>
    </row>
    <row r="67" spans="2:11" s="346" customFormat="1" ht="51.75" x14ac:dyDescent="0.25">
      <c r="B67" s="331"/>
      <c r="C67" s="349"/>
      <c r="D67" s="147" t="s">
        <v>179</v>
      </c>
      <c r="E67" s="153">
        <f t="shared" si="6"/>
        <v>3156</v>
      </c>
      <c r="F67" s="160">
        <v>0</v>
      </c>
      <c r="G67" s="160">
        <v>0</v>
      </c>
      <c r="H67" s="154">
        <v>3156</v>
      </c>
      <c r="I67" s="160">
        <v>0</v>
      </c>
    </row>
    <row r="68" spans="2:11" s="346" customFormat="1" ht="51.75" x14ac:dyDescent="0.25">
      <c r="B68" s="331"/>
      <c r="C68" s="349"/>
      <c r="D68" s="147" t="s">
        <v>180</v>
      </c>
      <c r="E68" s="153">
        <f t="shared" si="6"/>
        <v>12</v>
      </c>
      <c r="F68" s="160">
        <v>0</v>
      </c>
      <c r="G68" s="160">
        <v>0</v>
      </c>
      <c r="H68" s="154">
        <v>12</v>
      </c>
      <c r="I68" s="160">
        <v>0</v>
      </c>
    </row>
    <row r="69" spans="2:11" s="346" customFormat="1" ht="61.5" customHeight="1" x14ac:dyDescent="0.25">
      <c r="B69" s="331"/>
      <c r="C69" s="349"/>
      <c r="D69" s="155" t="s">
        <v>181</v>
      </c>
      <c r="E69" s="153">
        <f t="shared" si="6"/>
        <v>424714.4</v>
      </c>
      <c r="F69" s="160">
        <v>0</v>
      </c>
      <c r="G69" s="154">
        <v>424714.4</v>
      </c>
      <c r="H69" s="160">
        <v>0</v>
      </c>
      <c r="I69" s="160">
        <v>0</v>
      </c>
    </row>
    <row r="70" spans="2:11" s="346" customFormat="1" ht="61.5" customHeight="1" x14ac:dyDescent="0.25">
      <c r="B70" s="331"/>
      <c r="C70" s="349"/>
      <c r="D70" s="351" t="s">
        <v>202</v>
      </c>
      <c r="E70" s="153">
        <f>F70+G70+H70+I70</f>
        <v>-38233.1</v>
      </c>
      <c r="F70" s="160">
        <f t="shared" ref="F70:I70" si="7">F69</f>
        <v>0</v>
      </c>
      <c r="G70" s="153">
        <v>-38233.1</v>
      </c>
      <c r="H70" s="160">
        <f t="shared" si="7"/>
        <v>0</v>
      </c>
      <c r="I70" s="160">
        <f t="shared" si="7"/>
        <v>0</v>
      </c>
    </row>
    <row r="71" spans="2:11" s="346" customFormat="1" ht="37.5" customHeight="1" x14ac:dyDescent="0.25">
      <c r="B71" s="331"/>
      <c r="C71" s="349"/>
      <c r="D71" s="155" t="s">
        <v>182</v>
      </c>
      <c r="E71" s="153">
        <f t="shared" si="6"/>
        <v>2379425.5</v>
      </c>
      <c r="F71" s="160">
        <v>0</v>
      </c>
      <c r="G71" s="154">
        <v>2379425.5</v>
      </c>
      <c r="H71" s="160">
        <v>0</v>
      </c>
      <c r="I71" s="160">
        <v>0</v>
      </c>
    </row>
    <row r="72" spans="2:11" s="346" customFormat="1" ht="51.75" x14ac:dyDescent="0.25">
      <c r="B72" s="331"/>
      <c r="C72" s="349"/>
      <c r="D72" s="155" t="s">
        <v>183</v>
      </c>
      <c r="E72" s="153">
        <f t="shared" si="6"/>
        <v>-2193.3000000000002</v>
      </c>
      <c r="F72" s="160">
        <v>0</v>
      </c>
      <c r="G72" s="154">
        <v>-2193.3000000000002</v>
      </c>
      <c r="H72" s="160">
        <v>0</v>
      </c>
      <c r="I72" s="160">
        <v>0</v>
      </c>
    </row>
    <row r="73" spans="2:11" s="346" customFormat="1" ht="37.5" customHeight="1" x14ac:dyDescent="0.25">
      <c r="B73" s="331"/>
      <c r="C73" s="330"/>
      <c r="D73" s="155" t="s">
        <v>184</v>
      </c>
      <c r="E73" s="153">
        <f>+F73+G73+H73+I73</f>
        <v>15829</v>
      </c>
      <c r="F73" s="160">
        <v>0</v>
      </c>
      <c r="G73" s="160">
        <v>0</v>
      </c>
      <c r="H73" s="153">
        <v>15829</v>
      </c>
      <c r="I73" s="160">
        <v>0</v>
      </c>
      <c r="J73" s="159"/>
      <c r="K73" s="352"/>
    </row>
    <row r="74" spans="2:11" s="346" customFormat="1" ht="51" customHeight="1" x14ac:dyDescent="0.25">
      <c r="B74" s="331"/>
      <c r="C74" s="330"/>
      <c r="D74" s="155" t="s">
        <v>185</v>
      </c>
      <c r="E74" s="153">
        <f>F74+G74+H74+I74</f>
        <v>18399</v>
      </c>
      <c r="F74" s="160">
        <v>0</v>
      </c>
      <c r="G74" s="160">
        <v>0</v>
      </c>
      <c r="H74" s="153">
        <v>18399</v>
      </c>
      <c r="I74" s="160">
        <v>0</v>
      </c>
      <c r="J74" s="352"/>
    </row>
    <row r="75" spans="2:11" s="346" customFormat="1" ht="30.75" customHeight="1" x14ac:dyDescent="0.25">
      <c r="B75" s="331">
        <v>1049</v>
      </c>
      <c r="C75" s="330" t="s">
        <v>75</v>
      </c>
      <c r="D75" s="331" t="s">
        <v>55</v>
      </c>
      <c r="E75" s="153">
        <f>+F75+G75+H75+I75</f>
        <v>-939767.8</v>
      </c>
      <c r="F75" s="160">
        <f>F77+F78+F80+F81+F82+F83+F84+F85+F86+F87+F88+F89+F90+F91</f>
        <v>0</v>
      </c>
      <c r="G75" s="160">
        <f>G77+G78+G80+G81+G82+G83+G84+G85+G86+G87+G88+G89+G90+G91+G79</f>
        <v>-955984.3</v>
      </c>
      <c r="H75" s="160">
        <f>H77+H78+H80+H81+H82+H83+H84+H85+H86+H87+H88+H89+H90+H91+H79</f>
        <v>16216.5</v>
      </c>
      <c r="I75" s="160">
        <f t="shared" ref="I75" si="8">I77+I78+I80+I81+I82+I83+I84+I85+I86+I87+I88+I89+I90+I91+I79</f>
        <v>0</v>
      </c>
    </row>
    <row r="76" spans="2:11" x14ac:dyDescent="0.25">
      <c r="B76" s="341"/>
      <c r="C76" s="341"/>
      <c r="D76" s="335" t="s">
        <v>68</v>
      </c>
      <c r="E76" s="154"/>
      <c r="F76" s="160"/>
      <c r="G76" s="154"/>
      <c r="H76" s="154"/>
      <c r="I76" s="353"/>
    </row>
    <row r="77" spans="2:11" ht="72" customHeight="1" x14ac:dyDescent="0.25">
      <c r="B77" s="341"/>
      <c r="C77" s="341"/>
      <c r="D77" s="161" t="s">
        <v>186</v>
      </c>
      <c r="E77" s="154">
        <f t="shared" ref="E77:E83" si="9">F77+G77+H77+I77</f>
        <v>100107.8</v>
      </c>
      <c r="F77" s="160">
        <v>0</v>
      </c>
      <c r="G77" s="154">
        <v>100107.8</v>
      </c>
      <c r="H77" s="160">
        <v>0</v>
      </c>
      <c r="I77" s="160">
        <v>0</v>
      </c>
    </row>
    <row r="78" spans="2:11" ht="72" customHeight="1" x14ac:dyDescent="0.25">
      <c r="B78" s="341"/>
      <c r="C78" s="341"/>
      <c r="D78" s="161" t="s">
        <v>187</v>
      </c>
      <c r="E78" s="154">
        <f t="shared" si="9"/>
        <v>3420</v>
      </c>
      <c r="F78" s="160">
        <v>0</v>
      </c>
      <c r="G78" s="160">
        <v>0</v>
      </c>
      <c r="H78" s="154">
        <v>3420</v>
      </c>
      <c r="I78" s="160">
        <v>0</v>
      </c>
    </row>
    <row r="79" spans="2:11" ht="72" customHeight="1" x14ac:dyDescent="0.25">
      <c r="B79" s="341"/>
      <c r="C79" s="341"/>
      <c r="D79" s="161" t="s">
        <v>558</v>
      </c>
      <c r="E79" s="154">
        <f>F79+G79+H79+I79</f>
        <v>-35827</v>
      </c>
      <c r="F79" s="160">
        <v>0</v>
      </c>
      <c r="G79" s="154">
        <v>-35827</v>
      </c>
      <c r="H79" s="154">
        <v>0</v>
      </c>
      <c r="I79" s="160">
        <v>0</v>
      </c>
    </row>
    <row r="80" spans="2:11" ht="71.25" customHeight="1" x14ac:dyDescent="0.25">
      <c r="B80" s="341"/>
      <c r="C80" s="341"/>
      <c r="D80" s="161" t="s">
        <v>188</v>
      </c>
      <c r="E80" s="154">
        <f t="shared" si="9"/>
        <v>751.5</v>
      </c>
      <c r="F80" s="160">
        <v>0</v>
      </c>
      <c r="G80" s="154">
        <v>0</v>
      </c>
      <c r="H80" s="154">
        <v>751.5</v>
      </c>
      <c r="I80" s="160">
        <v>0</v>
      </c>
    </row>
    <row r="81" spans="2:9" ht="120.75" x14ac:dyDescent="0.25">
      <c r="B81" s="341"/>
      <c r="C81" s="341"/>
      <c r="D81" s="301" t="s">
        <v>189</v>
      </c>
      <c r="E81" s="154">
        <f t="shared" si="9"/>
        <v>1060.5999999999999</v>
      </c>
      <c r="F81" s="160">
        <v>0</v>
      </c>
      <c r="G81" s="154">
        <v>1060.5999999999999</v>
      </c>
      <c r="H81" s="160">
        <v>0</v>
      </c>
      <c r="I81" s="160">
        <v>0</v>
      </c>
    </row>
    <row r="82" spans="2:9" ht="85.5" customHeight="1" x14ac:dyDescent="0.25">
      <c r="B82" s="341"/>
      <c r="C82" s="341"/>
      <c r="D82" s="161" t="s">
        <v>190</v>
      </c>
      <c r="E82" s="154">
        <f t="shared" si="9"/>
        <v>756.5</v>
      </c>
      <c r="F82" s="160">
        <v>0</v>
      </c>
      <c r="G82" s="154">
        <v>756.5</v>
      </c>
      <c r="H82" s="160">
        <v>0</v>
      </c>
      <c r="I82" s="160">
        <v>0</v>
      </c>
    </row>
    <row r="83" spans="2:9" ht="54.75" customHeight="1" x14ac:dyDescent="0.25">
      <c r="B83" s="341"/>
      <c r="C83" s="341"/>
      <c r="D83" s="301" t="s">
        <v>191</v>
      </c>
      <c r="E83" s="154">
        <f t="shared" si="9"/>
        <v>9198</v>
      </c>
      <c r="F83" s="160">
        <v>0</v>
      </c>
      <c r="G83" s="160">
        <v>0</v>
      </c>
      <c r="H83" s="154">
        <v>9198</v>
      </c>
      <c r="I83" s="160">
        <v>0</v>
      </c>
    </row>
    <row r="84" spans="2:9" ht="90.75" customHeight="1" x14ac:dyDescent="0.25">
      <c r="B84" s="341"/>
      <c r="C84" s="341"/>
      <c r="D84" s="161" t="s">
        <v>192</v>
      </c>
      <c r="E84" s="154">
        <f t="shared" ref="E84:E90" si="10">F84+G84+H84+I84</f>
        <v>627</v>
      </c>
      <c r="F84" s="160">
        <v>0</v>
      </c>
      <c r="G84" s="160">
        <v>0</v>
      </c>
      <c r="H84" s="154">
        <v>627</v>
      </c>
      <c r="I84" s="160">
        <v>0</v>
      </c>
    </row>
    <row r="85" spans="2:9" ht="37.5" customHeight="1" x14ac:dyDescent="0.25">
      <c r="B85" s="341"/>
      <c r="C85" s="341"/>
      <c r="D85" s="301" t="s">
        <v>193</v>
      </c>
      <c r="E85" s="154">
        <f t="shared" si="10"/>
        <v>-31557.8</v>
      </c>
      <c r="F85" s="160">
        <v>0</v>
      </c>
      <c r="G85" s="154">
        <v>-31557.8</v>
      </c>
      <c r="H85" s="160">
        <v>0</v>
      </c>
      <c r="I85" s="160">
        <v>0</v>
      </c>
    </row>
    <row r="86" spans="2:9" ht="34.5" x14ac:dyDescent="0.25">
      <c r="B86" s="341"/>
      <c r="C86" s="341"/>
      <c r="D86" s="301" t="s">
        <v>193</v>
      </c>
      <c r="E86" s="154">
        <f t="shared" si="10"/>
        <v>3364</v>
      </c>
      <c r="F86" s="160">
        <v>0</v>
      </c>
      <c r="G86" s="154">
        <v>3364</v>
      </c>
      <c r="H86" s="160">
        <v>0</v>
      </c>
      <c r="I86" s="160">
        <v>0</v>
      </c>
    </row>
    <row r="87" spans="2:9" ht="69" x14ac:dyDescent="0.25">
      <c r="B87" s="341"/>
      <c r="C87" s="341"/>
      <c r="D87" s="301" t="s">
        <v>154</v>
      </c>
      <c r="E87" s="154">
        <f t="shared" si="10"/>
        <v>1260</v>
      </c>
      <c r="F87" s="160">
        <v>0</v>
      </c>
      <c r="G87" s="160">
        <v>0</v>
      </c>
      <c r="H87" s="154">
        <v>1260</v>
      </c>
      <c r="I87" s="160">
        <v>0</v>
      </c>
    </row>
    <row r="88" spans="2:9" ht="86.25" x14ac:dyDescent="0.25">
      <c r="B88" s="341"/>
      <c r="C88" s="341"/>
      <c r="D88" s="301" t="s">
        <v>194</v>
      </c>
      <c r="E88" s="154">
        <f t="shared" si="10"/>
        <v>960</v>
      </c>
      <c r="F88" s="160">
        <v>0</v>
      </c>
      <c r="G88" s="160">
        <v>0</v>
      </c>
      <c r="H88" s="154">
        <v>960</v>
      </c>
      <c r="I88" s="160">
        <v>0</v>
      </c>
    </row>
    <row r="89" spans="2:9" ht="51.75" x14ac:dyDescent="0.25">
      <c r="B89" s="341"/>
      <c r="C89" s="341"/>
      <c r="D89" s="301" t="s">
        <v>195</v>
      </c>
      <c r="E89" s="154">
        <f t="shared" si="10"/>
        <v>24556.7</v>
      </c>
      <c r="F89" s="160">
        <v>0</v>
      </c>
      <c r="G89" s="154">
        <v>24556.7</v>
      </c>
      <c r="H89" s="160">
        <v>0</v>
      </c>
      <c r="I89" s="160">
        <v>0</v>
      </c>
    </row>
    <row r="90" spans="2:9" ht="92.25" customHeight="1" x14ac:dyDescent="0.25">
      <c r="B90" s="341"/>
      <c r="C90" s="341"/>
      <c r="D90" s="354" t="s">
        <v>603</v>
      </c>
      <c r="E90" s="154">
        <f t="shared" si="10"/>
        <v>20454.8</v>
      </c>
      <c r="F90" s="160">
        <v>0</v>
      </c>
      <c r="G90" s="154">
        <v>20454.8</v>
      </c>
      <c r="H90" s="160">
        <v>0</v>
      </c>
      <c r="I90" s="160">
        <v>0</v>
      </c>
    </row>
    <row r="91" spans="2:9" s="346" customFormat="1" ht="18" customHeight="1" x14ac:dyDescent="0.25">
      <c r="B91" s="331"/>
      <c r="C91" s="330"/>
      <c r="D91" s="355" t="s">
        <v>102</v>
      </c>
      <c r="E91" s="153">
        <f>F91+G91+H91+I91</f>
        <v>-1038899.9</v>
      </c>
      <c r="F91" s="160"/>
      <c r="G91" s="356">
        <f>'5.'!H138</f>
        <v>-1038899.9</v>
      </c>
      <c r="H91" s="160">
        <v>0</v>
      </c>
      <c r="I91" s="160">
        <v>0</v>
      </c>
    </row>
    <row r="92" spans="2:9" ht="18.75" customHeight="1" x14ac:dyDescent="0.25">
      <c r="D92" s="357"/>
      <c r="E92" s="357"/>
      <c r="F92" s="358"/>
      <c r="G92" s="359"/>
      <c r="H92" s="230"/>
    </row>
    <row r="93" spans="2:9" ht="18.75" customHeight="1" x14ac:dyDescent="0.25">
      <c r="D93" s="357"/>
      <c r="E93" s="357"/>
      <c r="F93" s="358"/>
      <c r="G93" s="361"/>
      <c r="H93" s="362"/>
    </row>
    <row r="94" spans="2:9" ht="18.75" customHeight="1" x14ac:dyDescent="0.25">
      <c r="D94" s="357"/>
      <c r="E94" s="357"/>
      <c r="F94" s="358"/>
      <c r="G94" s="359"/>
      <c r="H94" s="230"/>
    </row>
    <row r="95" spans="2:9" s="230" customFormat="1" ht="51.75" x14ac:dyDescent="0.25">
      <c r="D95" s="363" t="s">
        <v>108</v>
      </c>
      <c r="E95" s="162"/>
      <c r="F95" s="163"/>
      <c r="G95" s="164" t="s">
        <v>109</v>
      </c>
    </row>
    <row r="96" spans="2:9" x14ac:dyDescent="0.3">
      <c r="D96" s="26"/>
      <c r="E96" s="26"/>
      <c r="F96" s="286"/>
      <c r="G96" s="289"/>
      <c r="H96" s="26"/>
    </row>
  </sheetData>
  <mergeCells count="7"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71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60"/>
  <sheetViews>
    <sheetView zoomScaleNormal="100" workbookViewId="0">
      <selection activeCell="F60" sqref="F60"/>
    </sheetView>
  </sheetViews>
  <sheetFormatPr defaultRowHeight="17.25" x14ac:dyDescent="0.3"/>
  <cols>
    <col min="1" max="1" width="4.5703125" style="26" customWidth="1"/>
    <col min="2" max="2" width="7.140625" style="1" customWidth="1"/>
    <col min="3" max="3" width="10.5703125" style="1" customWidth="1"/>
    <col min="4" max="4" width="73.85546875" style="26" customWidth="1"/>
    <col min="5" max="6" width="18.42578125" style="26" customWidth="1"/>
    <col min="7" max="8" width="22.140625" style="26" customWidth="1"/>
    <col min="9" max="9" width="17.7109375" style="26" bestFit="1" customWidth="1"/>
    <col min="10" max="10" width="17.85546875" style="26" bestFit="1" customWidth="1"/>
    <col min="11" max="11" width="9.140625" style="26"/>
    <col min="12" max="12" width="22.140625" style="26" customWidth="1"/>
    <col min="13" max="16384" width="9.140625" style="26"/>
  </cols>
  <sheetData>
    <row r="1" spans="2:10" x14ac:dyDescent="0.3">
      <c r="D1" s="1"/>
      <c r="E1" s="288"/>
      <c r="F1" s="1"/>
      <c r="G1" s="289" t="s">
        <v>432</v>
      </c>
      <c r="H1" s="289"/>
    </row>
    <row r="2" spans="2:10" x14ac:dyDescent="0.3">
      <c r="D2" s="257"/>
      <c r="E2" s="257"/>
      <c r="F2" s="1"/>
      <c r="G2" s="289" t="s">
        <v>100</v>
      </c>
      <c r="H2" s="289"/>
    </row>
    <row r="3" spans="2:10" x14ac:dyDescent="0.3">
      <c r="D3" s="257"/>
      <c r="E3" s="257"/>
      <c r="F3" s="1"/>
      <c r="G3" s="46" t="s">
        <v>303</v>
      </c>
      <c r="H3" s="46"/>
    </row>
    <row r="4" spans="2:10" x14ac:dyDescent="0.3">
      <c r="D4" s="257"/>
      <c r="E4" s="257"/>
      <c r="F4" s="290"/>
      <c r="G4" s="290"/>
      <c r="H4" s="290"/>
    </row>
    <row r="5" spans="2:10" ht="71.25" customHeight="1" x14ac:dyDescent="0.3">
      <c r="B5" s="372" t="s">
        <v>431</v>
      </c>
      <c r="C5" s="372"/>
      <c r="D5" s="372"/>
      <c r="E5" s="372"/>
      <c r="F5" s="372"/>
      <c r="G5" s="372"/>
      <c r="H5" s="129"/>
    </row>
    <row r="6" spans="2:10" x14ac:dyDescent="0.3">
      <c r="B6" s="291"/>
      <c r="C6" s="291"/>
      <c r="D6" s="291"/>
      <c r="E6" s="291"/>
      <c r="F6" s="291"/>
      <c r="G6" s="291"/>
      <c r="H6" s="291"/>
    </row>
    <row r="7" spans="2:10" x14ac:dyDescent="0.3">
      <c r="B7" s="292"/>
      <c r="C7" s="292"/>
      <c r="D7" s="293"/>
      <c r="E7" s="294"/>
      <c r="F7" s="294"/>
      <c r="G7" s="295" t="s">
        <v>27</v>
      </c>
      <c r="H7" s="295"/>
    </row>
    <row r="8" spans="2:10" ht="56.25" customHeight="1" x14ac:dyDescent="0.3">
      <c r="B8" s="393" t="s">
        <v>35</v>
      </c>
      <c r="C8" s="393"/>
      <c r="D8" s="394" t="s">
        <v>304</v>
      </c>
      <c r="E8" s="394" t="s">
        <v>305</v>
      </c>
      <c r="F8" s="394"/>
      <c r="G8" s="394"/>
      <c r="H8" s="291"/>
    </row>
    <row r="9" spans="2:10" x14ac:dyDescent="0.3">
      <c r="B9" s="393"/>
      <c r="C9" s="393"/>
      <c r="D9" s="394"/>
      <c r="E9" s="394"/>
      <c r="F9" s="394"/>
      <c r="G9" s="394"/>
      <c r="H9" s="291"/>
    </row>
    <row r="10" spans="2:10" x14ac:dyDescent="0.3">
      <c r="B10" s="393"/>
      <c r="C10" s="393"/>
      <c r="D10" s="394"/>
      <c r="E10" s="395" t="s">
        <v>265</v>
      </c>
      <c r="F10" s="395"/>
      <c r="G10" s="395"/>
      <c r="H10" s="178"/>
    </row>
    <row r="11" spans="2:10" x14ac:dyDescent="0.3">
      <c r="B11" s="396" t="s">
        <v>306</v>
      </c>
      <c r="C11" s="396" t="s">
        <v>307</v>
      </c>
      <c r="D11" s="394"/>
      <c r="E11" s="395" t="s">
        <v>308</v>
      </c>
      <c r="F11" s="395" t="s">
        <v>309</v>
      </c>
      <c r="G11" s="395"/>
      <c r="H11" s="178"/>
    </row>
    <row r="12" spans="2:10" ht="69.75" customHeight="1" x14ac:dyDescent="0.3">
      <c r="B12" s="396"/>
      <c r="C12" s="396"/>
      <c r="D12" s="394"/>
      <c r="E12" s="395"/>
      <c r="F12" s="86" t="s">
        <v>310</v>
      </c>
      <c r="G12" s="86" t="s">
        <v>311</v>
      </c>
      <c r="H12" s="178"/>
      <c r="J12" s="44"/>
    </row>
    <row r="13" spans="2:10" ht="18" customHeight="1" x14ac:dyDescent="0.3">
      <c r="B13" s="296"/>
      <c r="C13" s="296"/>
      <c r="D13" s="297" t="s">
        <v>312</v>
      </c>
      <c r="E13" s="14">
        <v>-9833306.0999999996</v>
      </c>
      <c r="F13" s="14">
        <v>-7680398.1999999993</v>
      </c>
      <c r="G13" s="14">
        <v>-2152907.9000000004</v>
      </c>
      <c r="H13" s="179"/>
    </row>
    <row r="14" spans="2:10" x14ac:dyDescent="0.3">
      <c r="B14" s="296"/>
      <c r="C14" s="296"/>
      <c r="D14" s="298" t="s">
        <v>68</v>
      </c>
      <c r="E14" s="14"/>
      <c r="F14" s="14"/>
      <c r="G14" s="14"/>
      <c r="H14" s="179"/>
    </row>
    <row r="15" spans="2:10" ht="20.25" customHeight="1" x14ac:dyDescent="0.3">
      <c r="B15" s="296"/>
      <c r="C15" s="296"/>
      <c r="D15" s="299" t="s">
        <v>313</v>
      </c>
      <c r="E15" s="14">
        <v>-840729.9</v>
      </c>
      <c r="F15" s="14">
        <v>-111885.1</v>
      </c>
      <c r="G15" s="14">
        <v>-728844.80000000005</v>
      </c>
      <c r="H15" s="179"/>
    </row>
    <row r="16" spans="2:10" x14ac:dyDescent="0.3">
      <c r="B16" s="296"/>
      <c r="C16" s="296"/>
      <c r="D16" s="299" t="s">
        <v>284</v>
      </c>
      <c r="E16" s="87">
        <v>-8992576.1999999993</v>
      </c>
      <c r="F16" s="14">
        <v>-7568513.0999999996</v>
      </c>
      <c r="G16" s="14">
        <v>-1424063.1</v>
      </c>
      <c r="H16" s="179"/>
    </row>
    <row r="17" spans="2:9" ht="34.5" x14ac:dyDescent="0.3">
      <c r="B17" s="296"/>
      <c r="C17" s="296"/>
      <c r="D17" s="5" t="s">
        <v>12</v>
      </c>
      <c r="E17" s="87">
        <v>-9833306.0999999996</v>
      </c>
      <c r="F17" s="14">
        <v>-7680398.2000000002</v>
      </c>
      <c r="G17" s="14">
        <v>-2152907.9</v>
      </c>
      <c r="H17" s="44"/>
      <c r="I17" s="44"/>
    </row>
    <row r="18" spans="2:9" x14ac:dyDescent="0.3">
      <c r="B18" s="296"/>
      <c r="C18" s="296"/>
      <c r="D18" s="28" t="s">
        <v>2</v>
      </c>
      <c r="E18" s="87"/>
      <c r="F18" s="14"/>
      <c r="G18" s="14"/>
      <c r="H18" s="179"/>
    </row>
    <row r="19" spans="2:9" s="4" customFormat="1" x14ac:dyDescent="0.3">
      <c r="B19" s="27">
        <v>1004</v>
      </c>
      <c r="C19" s="27"/>
      <c r="D19" s="300" t="s">
        <v>204</v>
      </c>
      <c r="E19" s="60">
        <v>-2648786.6</v>
      </c>
      <c r="F19" s="60">
        <v>-2166430.7000000002</v>
      </c>
      <c r="G19" s="60">
        <v>-482355.9</v>
      </c>
      <c r="H19" s="180"/>
    </row>
    <row r="20" spans="2:9" x14ac:dyDescent="0.3">
      <c r="B20" s="28"/>
      <c r="C20" s="28"/>
      <c r="D20" s="301" t="s">
        <v>2</v>
      </c>
      <c r="E20" s="59"/>
      <c r="F20" s="59"/>
      <c r="G20" s="59"/>
      <c r="H20" s="96"/>
    </row>
    <row r="21" spans="2:9" s="4" customFormat="1" ht="72.75" customHeight="1" x14ac:dyDescent="0.3">
      <c r="B21" s="5"/>
      <c r="C21" s="5" t="s">
        <v>314</v>
      </c>
      <c r="D21" s="5" t="s">
        <v>315</v>
      </c>
      <c r="E21" s="58">
        <v>-648786.6</v>
      </c>
      <c r="F21" s="58">
        <v>-566430.69999999995</v>
      </c>
      <c r="G21" s="58">
        <v>-82355.899999999994</v>
      </c>
      <c r="H21" s="95"/>
    </row>
    <row r="22" spans="2:9" x14ac:dyDescent="0.3">
      <c r="B22" s="28"/>
      <c r="C22" s="28"/>
      <c r="D22" s="28" t="s">
        <v>98</v>
      </c>
      <c r="E22" s="59"/>
      <c r="F22" s="59"/>
      <c r="G22" s="59"/>
      <c r="H22" s="96"/>
    </row>
    <row r="23" spans="2:9" ht="36.75" customHeight="1" x14ac:dyDescent="0.3">
      <c r="B23" s="28"/>
      <c r="C23" s="28"/>
      <c r="D23" s="285" t="s">
        <v>287</v>
      </c>
      <c r="E23" s="59">
        <v>-648786.6</v>
      </c>
      <c r="F23" s="59">
        <v>-566430.69999999995</v>
      </c>
      <c r="G23" s="59">
        <v>-82355.899999999994</v>
      </c>
      <c r="H23" s="96"/>
    </row>
    <row r="24" spans="2:9" ht="34.5" x14ac:dyDescent="0.3">
      <c r="B24" s="28"/>
      <c r="C24" s="28"/>
      <c r="D24" s="28" t="s">
        <v>89</v>
      </c>
      <c r="E24" s="59"/>
      <c r="F24" s="59"/>
      <c r="G24" s="59"/>
      <c r="H24" s="96"/>
    </row>
    <row r="25" spans="2:9" x14ac:dyDescent="0.3">
      <c r="B25" s="28"/>
      <c r="C25" s="28"/>
      <c r="D25" s="28" t="s">
        <v>90</v>
      </c>
      <c r="E25" s="59">
        <v>-648786.6</v>
      </c>
      <c r="F25" s="59">
        <v>-566430.69999999995</v>
      </c>
      <c r="G25" s="59">
        <v>-82355.899999999994</v>
      </c>
      <c r="H25" s="96"/>
    </row>
    <row r="26" spans="2:9" x14ac:dyDescent="0.3">
      <c r="B26" s="28"/>
      <c r="C26" s="28"/>
      <c r="D26" s="28" t="s">
        <v>91</v>
      </c>
      <c r="E26" s="59">
        <v>-648786.6</v>
      </c>
      <c r="F26" s="59">
        <v>-566430.69999999995</v>
      </c>
      <c r="G26" s="59">
        <v>-82355.899999999994</v>
      </c>
      <c r="H26" s="96"/>
    </row>
    <row r="27" spans="2:9" x14ac:dyDescent="0.3">
      <c r="B27" s="28"/>
      <c r="C27" s="28"/>
      <c r="D27" s="28" t="s">
        <v>92</v>
      </c>
      <c r="E27" s="59">
        <v>-648786.6</v>
      </c>
      <c r="F27" s="59">
        <v>-566430.69999999995</v>
      </c>
      <c r="G27" s="59">
        <v>-82355.899999999994</v>
      </c>
      <c r="H27" s="96"/>
    </row>
    <row r="28" spans="2:9" x14ac:dyDescent="0.3">
      <c r="B28" s="28"/>
      <c r="C28" s="28"/>
      <c r="D28" s="28" t="s">
        <v>93</v>
      </c>
      <c r="E28" s="59">
        <v>-648786.6</v>
      </c>
      <c r="F28" s="59">
        <v>-566430.69999999995</v>
      </c>
      <c r="G28" s="59">
        <v>-82355.899999999994</v>
      </c>
      <c r="H28" s="96"/>
    </row>
    <row r="29" spans="2:9" x14ac:dyDescent="0.3">
      <c r="B29" s="28"/>
      <c r="C29" s="28"/>
      <c r="D29" s="28" t="s">
        <v>131</v>
      </c>
      <c r="E29" s="59">
        <v>-648786.6</v>
      </c>
      <c r="F29" s="59">
        <v>-566430.69999999995</v>
      </c>
      <c r="G29" s="59">
        <v>-82355.899999999994</v>
      </c>
      <c r="H29" s="96"/>
    </row>
    <row r="30" spans="2:9" s="4" customFormat="1" ht="53.25" customHeight="1" x14ac:dyDescent="0.3">
      <c r="B30" s="5"/>
      <c r="C30" s="5" t="s">
        <v>340</v>
      </c>
      <c r="D30" s="5" t="s">
        <v>316</v>
      </c>
      <c r="E30" s="58">
        <v>-2000000</v>
      </c>
      <c r="F30" s="58">
        <v>-1600000</v>
      </c>
      <c r="G30" s="58">
        <v>-400000</v>
      </c>
      <c r="H30" s="95"/>
    </row>
    <row r="31" spans="2:9" x14ac:dyDescent="0.3">
      <c r="B31" s="28"/>
      <c r="C31" s="28"/>
      <c r="D31" s="28" t="s">
        <v>98</v>
      </c>
      <c r="E31" s="59"/>
      <c r="F31" s="59"/>
      <c r="G31" s="59"/>
      <c r="H31" s="96"/>
    </row>
    <row r="32" spans="2:9" ht="34.5" x14ac:dyDescent="0.3">
      <c r="B32" s="28"/>
      <c r="C32" s="28"/>
      <c r="D32" s="285" t="s">
        <v>287</v>
      </c>
      <c r="E32" s="59">
        <v>-2000000</v>
      </c>
      <c r="F32" s="59">
        <v>-1600000</v>
      </c>
      <c r="G32" s="59">
        <v>-400000</v>
      </c>
      <c r="H32" s="96"/>
    </row>
    <row r="33" spans="2:8" ht="34.5" x14ac:dyDescent="0.3">
      <c r="B33" s="28"/>
      <c r="C33" s="28"/>
      <c r="D33" s="28" t="s">
        <v>89</v>
      </c>
      <c r="E33" s="59"/>
      <c r="F33" s="59"/>
      <c r="G33" s="59"/>
      <c r="H33" s="96"/>
    </row>
    <row r="34" spans="2:8" x14ac:dyDescent="0.3">
      <c r="B34" s="28"/>
      <c r="C34" s="28"/>
      <c r="D34" s="28" t="s">
        <v>90</v>
      </c>
      <c r="E34" s="59">
        <v>-2000000</v>
      </c>
      <c r="F34" s="59">
        <v>-1600000</v>
      </c>
      <c r="G34" s="59">
        <v>-400000</v>
      </c>
      <c r="H34" s="96"/>
    </row>
    <row r="35" spans="2:8" x14ac:dyDescent="0.3">
      <c r="B35" s="28"/>
      <c r="C35" s="28"/>
      <c r="D35" s="28" t="s">
        <v>91</v>
      </c>
      <c r="E35" s="59">
        <v>-2000000</v>
      </c>
      <c r="F35" s="59">
        <v>-1600000</v>
      </c>
      <c r="G35" s="59">
        <v>-400000</v>
      </c>
      <c r="H35" s="96"/>
    </row>
    <row r="36" spans="2:8" x14ac:dyDescent="0.3">
      <c r="B36" s="28"/>
      <c r="C36" s="28"/>
      <c r="D36" s="28" t="s">
        <v>92</v>
      </c>
      <c r="E36" s="59">
        <v>-2000000</v>
      </c>
      <c r="F36" s="59">
        <v>-1600000</v>
      </c>
      <c r="G36" s="59">
        <v>-400000</v>
      </c>
      <c r="H36" s="96"/>
    </row>
    <row r="37" spans="2:8" ht="18" customHeight="1" x14ac:dyDescent="0.3">
      <c r="B37" s="28"/>
      <c r="C37" s="28"/>
      <c r="D37" s="28" t="s">
        <v>93</v>
      </c>
      <c r="E37" s="59">
        <v>-2000000</v>
      </c>
      <c r="F37" s="59">
        <v>-1600000</v>
      </c>
      <c r="G37" s="59">
        <v>-400000</v>
      </c>
      <c r="H37" s="96"/>
    </row>
    <row r="38" spans="2:8" ht="18.75" customHeight="1" x14ac:dyDescent="0.3">
      <c r="B38" s="28"/>
      <c r="C38" s="28"/>
      <c r="D38" s="28" t="s">
        <v>94</v>
      </c>
      <c r="E38" s="59">
        <v>-2000000</v>
      </c>
      <c r="F38" s="98">
        <v>-1600000</v>
      </c>
      <c r="G38" s="98">
        <v>-400000</v>
      </c>
      <c r="H38" s="151"/>
    </row>
    <row r="39" spans="2:8" s="4" customFormat="1" ht="18.75" customHeight="1" x14ac:dyDescent="0.3">
      <c r="B39" s="5" t="s">
        <v>352</v>
      </c>
      <c r="C39" s="5"/>
      <c r="D39" s="5" t="s">
        <v>353</v>
      </c>
      <c r="E39" s="58">
        <v>13105</v>
      </c>
      <c r="F39" s="58">
        <v>0</v>
      </c>
      <c r="G39" s="58">
        <v>13105</v>
      </c>
      <c r="H39" s="95"/>
    </row>
    <row r="40" spans="2:8" ht="18.75" customHeight="1" x14ac:dyDescent="0.3">
      <c r="B40" s="28"/>
      <c r="C40" s="28"/>
      <c r="D40" s="28" t="s">
        <v>2</v>
      </c>
      <c r="E40" s="59"/>
      <c r="F40" s="59"/>
      <c r="G40" s="59"/>
      <c r="H40" s="96"/>
    </row>
    <row r="41" spans="2:8" s="4" customFormat="1" ht="69" customHeight="1" x14ac:dyDescent="0.3">
      <c r="B41" s="5"/>
      <c r="C41" s="5" t="s">
        <v>317</v>
      </c>
      <c r="D41" s="5" t="s">
        <v>354</v>
      </c>
      <c r="E41" s="58">
        <v>13105</v>
      </c>
      <c r="F41" s="58">
        <v>0</v>
      </c>
      <c r="G41" s="58">
        <v>13105</v>
      </c>
      <c r="H41" s="95"/>
    </row>
    <row r="42" spans="2:8" ht="18.75" customHeight="1" x14ac:dyDescent="0.3">
      <c r="B42" s="28"/>
      <c r="C42" s="28"/>
      <c r="D42" s="28" t="s">
        <v>98</v>
      </c>
      <c r="E42" s="59"/>
      <c r="F42" s="59"/>
      <c r="G42" s="59"/>
      <c r="H42" s="96"/>
    </row>
    <row r="43" spans="2:8" ht="36" customHeight="1" x14ac:dyDescent="0.3">
      <c r="B43" s="28"/>
      <c r="C43" s="28"/>
      <c r="D43" s="285" t="s">
        <v>12</v>
      </c>
      <c r="E43" s="59">
        <v>13105</v>
      </c>
      <c r="F43" s="59">
        <v>0</v>
      </c>
      <c r="G43" s="59">
        <v>13105</v>
      </c>
      <c r="H43" s="96"/>
    </row>
    <row r="44" spans="2:8" ht="18.75" customHeight="1" x14ac:dyDescent="0.3">
      <c r="B44" s="28"/>
      <c r="C44" s="28"/>
      <c r="D44" s="28" t="s">
        <v>89</v>
      </c>
      <c r="E44" s="59"/>
      <c r="F44" s="59"/>
      <c r="G44" s="59"/>
      <c r="H44" s="96"/>
    </row>
    <row r="45" spans="2:8" ht="18.75" customHeight="1" x14ac:dyDescent="0.3">
      <c r="B45" s="28"/>
      <c r="C45" s="28"/>
      <c r="D45" s="28" t="s">
        <v>90</v>
      </c>
      <c r="E45" s="59">
        <v>13105</v>
      </c>
      <c r="F45" s="59">
        <v>0</v>
      </c>
      <c r="G45" s="59">
        <v>13105</v>
      </c>
      <c r="H45" s="96"/>
    </row>
    <row r="46" spans="2:8" ht="18.75" customHeight="1" x14ac:dyDescent="0.3">
      <c r="B46" s="28"/>
      <c r="C46" s="28"/>
      <c r="D46" s="28" t="s">
        <v>91</v>
      </c>
      <c r="E46" s="59">
        <v>13105</v>
      </c>
      <c r="F46" s="59">
        <v>0</v>
      </c>
      <c r="G46" s="59">
        <v>13105</v>
      </c>
      <c r="H46" s="96"/>
    </row>
    <row r="47" spans="2:8" ht="18.75" customHeight="1" x14ac:dyDescent="0.3">
      <c r="B47" s="28"/>
      <c r="C47" s="28"/>
      <c r="D47" s="28" t="s">
        <v>92</v>
      </c>
      <c r="E47" s="59">
        <v>13105</v>
      </c>
      <c r="F47" s="59">
        <v>0</v>
      </c>
      <c r="G47" s="59">
        <v>13105</v>
      </c>
      <c r="H47" s="96"/>
    </row>
    <row r="48" spans="2:8" ht="18.75" customHeight="1" x14ac:dyDescent="0.3">
      <c r="B48" s="28"/>
      <c r="C48" s="28"/>
      <c r="D48" s="28" t="s">
        <v>93</v>
      </c>
      <c r="E48" s="59">
        <v>13105</v>
      </c>
      <c r="F48" s="59">
        <v>0</v>
      </c>
      <c r="G48" s="59">
        <v>13105</v>
      </c>
      <c r="H48" s="96"/>
    </row>
    <row r="49" spans="2:8" ht="18.75" customHeight="1" x14ac:dyDescent="0.3">
      <c r="B49" s="28"/>
      <c r="C49" s="28"/>
      <c r="D49" s="28" t="s">
        <v>131</v>
      </c>
      <c r="E49" s="59">
        <v>13105</v>
      </c>
      <c r="F49" s="59">
        <v>0</v>
      </c>
      <c r="G49" s="59">
        <v>13105</v>
      </c>
      <c r="H49" s="96"/>
    </row>
    <row r="50" spans="2:8" s="4" customFormat="1" x14ac:dyDescent="0.3">
      <c r="B50" s="300">
        <v>1049</v>
      </c>
      <c r="C50" s="155"/>
      <c r="D50" s="300" t="s">
        <v>11</v>
      </c>
      <c r="E50" s="88">
        <v>-1317162</v>
      </c>
      <c r="F50" s="88">
        <v>-913162</v>
      </c>
      <c r="G50" s="88">
        <v>-404000</v>
      </c>
      <c r="H50" s="181"/>
    </row>
    <row r="51" spans="2:8" x14ac:dyDescent="0.3">
      <c r="B51" s="301"/>
      <c r="C51" s="301"/>
      <c r="D51" s="301" t="s">
        <v>2</v>
      </c>
      <c r="E51" s="89"/>
      <c r="F51" s="89"/>
      <c r="G51" s="89"/>
      <c r="H51" s="182"/>
    </row>
    <row r="52" spans="2:8" s="4" customFormat="1" ht="72" customHeight="1" x14ac:dyDescent="0.3">
      <c r="B52" s="302"/>
      <c r="C52" s="5" t="s">
        <v>288</v>
      </c>
      <c r="D52" s="5" t="s">
        <v>341</v>
      </c>
      <c r="E52" s="99">
        <v>-294140</v>
      </c>
      <c r="F52" s="99">
        <v>-40140</v>
      </c>
      <c r="G52" s="99">
        <v>-254000</v>
      </c>
      <c r="H52" s="183"/>
    </row>
    <row r="53" spans="2:8" x14ac:dyDescent="0.3">
      <c r="B53" s="303"/>
      <c r="C53" s="28"/>
      <c r="D53" s="28" t="s">
        <v>98</v>
      </c>
      <c r="E53" s="90"/>
      <c r="F53" s="90"/>
      <c r="G53" s="90"/>
      <c r="H53" s="184"/>
    </row>
    <row r="54" spans="2:8" ht="34.5" x14ac:dyDescent="0.3">
      <c r="B54" s="303"/>
      <c r="C54" s="28"/>
      <c r="D54" s="285" t="s">
        <v>12</v>
      </c>
      <c r="E54" s="90">
        <v>-294140</v>
      </c>
      <c r="F54" s="90">
        <v>-40140</v>
      </c>
      <c r="G54" s="90">
        <v>-254000</v>
      </c>
      <c r="H54" s="184"/>
    </row>
    <row r="55" spans="2:8" ht="34.5" x14ac:dyDescent="0.3">
      <c r="B55" s="303"/>
      <c r="C55" s="28"/>
      <c r="D55" s="28" t="s">
        <v>89</v>
      </c>
      <c r="E55" s="90"/>
      <c r="F55" s="90"/>
      <c r="G55" s="90"/>
      <c r="H55" s="184"/>
    </row>
    <row r="56" spans="2:8" x14ac:dyDescent="0.3">
      <c r="B56" s="303"/>
      <c r="C56" s="28"/>
      <c r="D56" s="28" t="s">
        <v>90</v>
      </c>
      <c r="E56" s="90">
        <v>-294140</v>
      </c>
      <c r="F56" s="90">
        <v>-40140</v>
      </c>
      <c r="G56" s="90">
        <v>-254000</v>
      </c>
      <c r="H56" s="184"/>
    </row>
    <row r="57" spans="2:8" x14ac:dyDescent="0.3">
      <c r="B57" s="303"/>
      <c r="C57" s="28"/>
      <c r="D57" s="28" t="s">
        <v>198</v>
      </c>
      <c r="E57" s="90">
        <v>-294140</v>
      </c>
      <c r="F57" s="90">
        <v>-40140</v>
      </c>
      <c r="G57" s="90">
        <v>-254000</v>
      </c>
      <c r="H57" s="184"/>
    </row>
    <row r="58" spans="2:8" x14ac:dyDescent="0.3">
      <c r="B58" s="304"/>
      <c r="C58" s="28"/>
      <c r="D58" s="28" t="s">
        <v>609</v>
      </c>
      <c r="E58" s="90">
        <v>-37300</v>
      </c>
      <c r="F58" s="90">
        <v>-37300</v>
      </c>
      <c r="G58" s="90">
        <v>0</v>
      </c>
      <c r="H58" s="184"/>
    </row>
    <row r="59" spans="2:8" x14ac:dyDescent="0.3">
      <c r="B59" s="304"/>
      <c r="C59" s="28"/>
      <c r="D59" s="31" t="s">
        <v>610</v>
      </c>
      <c r="E59" s="90">
        <v>-37300</v>
      </c>
      <c r="F59" s="90">
        <v>-37300</v>
      </c>
      <c r="G59" s="90">
        <v>0</v>
      </c>
      <c r="H59" s="184"/>
    </row>
    <row r="60" spans="2:8" x14ac:dyDescent="0.3">
      <c r="B60" s="304"/>
      <c r="C60" s="28"/>
      <c r="D60" s="28" t="s">
        <v>611</v>
      </c>
      <c r="E60" s="90">
        <f>F60</f>
        <v>-34300</v>
      </c>
      <c r="F60" s="90">
        <v>-34300</v>
      </c>
      <c r="G60" s="90">
        <v>0</v>
      </c>
      <c r="H60" s="184"/>
    </row>
    <row r="61" spans="2:8" ht="34.5" x14ac:dyDescent="0.3">
      <c r="B61" s="304"/>
      <c r="C61" s="28"/>
      <c r="D61" s="28" t="s">
        <v>622</v>
      </c>
      <c r="E61" s="90">
        <v>-3000</v>
      </c>
      <c r="F61" s="90">
        <v>-3000</v>
      </c>
      <c r="G61" s="90">
        <v>0</v>
      </c>
      <c r="H61" s="184"/>
    </row>
    <row r="62" spans="2:8" x14ac:dyDescent="0.3">
      <c r="B62" s="304"/>
      <c r="C62" s="28"/>
      <c r="D62" s="28" t="s">
        <v>625</v>
      </c>
      <c r="E62" s="90">
        <v>-2840</v>
      </c>
      <c r="F62" s="90">
        <v>-2840</v>
      </c>
      <c r="G62" s="90">
        <v>0</v>
      </c>
      <c r="H62" s="184"/>
    </row>
    <row r="63" spans="2:8" x14ac:dyDescent="0.3">
      <c r="B63" s="304"/>
      <c r="C63" s="28"/>
      <c r="D63" s="28" t="s">
        <v>626</v>
      </c>
      <c r="E63" s="90">
        <v>-840</v>
      </c>
      <c r="F63" s="90">
        <v>-840</v>
      </c>
      <c r="G63" s="90">
        <v>0</v>
      </c>
      <c r="H63" s="184"/>
    </row>
    <row r="64" spans="2:8" x14ac:dyDescent="0.3">
      <c r="B64" s="304"/>
      <c r="C64" s="28"/>
      <c r="D64" s="28" t="s">
        <v>627</v>
      </c>
      <c r="E64" s="90">
        <v>-840</v>
      </c>
      <c r="F64" s="90">
        <v>-840</v>
      </c>
      <c r="G64" s="90">
        <v>0</v>
      </c>
      <c r="H64" s="184"/>
    </row>
    <row r="65" spans="2:8" x14ac:dyDescent="0.3">
      <c r="B65" s="304"/>
      <c r="C65" s="28"/>
      <c r="D65" s="28" t="s">
        <v>623</v>
      </c>
      <c r="E65" s="90">
        <v>-2000</v>
      </c>
      <c r="F65" s="90">
        <v>-2000</v>
      </c>
      <c r="G65" s="90">
        <v>0</v>
      </c>
      <c r="H65" s="184"/>
    </row>
    <row r="66" spans="2:8" x14ac:dyDescent="0.3">
      <c r="B66" s="304"/>
      <c r="C66" s="28"/>
      <c r="D66" s="28" t="s">
        <v>624</v>
      </c>
      <c r="E66" s="90">
        <v>-2000</v>
      </c>
      <c r="F66" s="90">
        <v>-2000</v>
      </c>
      <c r="G66" s="90">
        <v>0</v>
      </c>
      <c r="H66" s="184"/>
    </row>
    <row r="67" spans="2:8" ht="21" customHeight="1" x14ac:dyDescent="0.3">
      <c r="B67" s="304"/>
      <c r="C67" s="28"/>
      <c r="D67" s="28" t="s">
        <v>285</v>
      </c>
      <c r="E67" s="90">
        <v>-155000</v>
      </c>
      <c r="F67" s="90">
        <v>0</v>
      </c>
      <c r="G67" s="90">
        <v>-155000</v>
      </c>
      <c r="H67" s="184"/>
    </row>
    <row r="68" spans="2:8" s="305" customFormat="1" ht="37.5" customHeight="1" x14ac:dyDescent="0.25">
      <c r="B68" s="303"/>
      <c r="C68" s="31"/>
      <c r="D68" s="31" t="s">
        <v>289</v>
      </c>
      <c r="E68" s="90">
        <v>-155000</v>
      </c>
      <c r="F68" s="90">
        <v>0</v>
      </c>
      <c r="G68" s="90">
        <v>-155000</v>
      </c>
      <c r="H68" s="184"/>
    </row>
    <row r="69" spans="2:8" x14ac:dyDescent="0.3">
      <c r="B69" s="303"/>
      <c r="C69" s="28"/>
      <c r="D69" s="28" t="s">
        <v>290</v>
      </c>
      <c r="E69" s="90">
        <v>-155000</v>
      </c>
      <c r="F69" s="90">
        <v>0</v>
      </c>
      <c r="G69" s="90">
        <v>-155000</v>
      </c>
      <c r="H69" s="184"/>
    </row>
    <row r="70" spans="2:8" ht="18.75" customHeight="1" x14ac:dyDescent="0.3">
      <c r="B70" s="303"/>
      <c r="C70" s="28"/>
      <c r="D70" s="28" t="s">
        <v>199</v>
      </c>
      <c r="E70" s="90">
        <v>-99000</v>
      </c>
      <c r="F70" s="91">
        <v>0</v>
      </c>
      <c r="G70" s="91">
        <v>-99000</v>
      </c>
      <c r="H70" s="184"/>
    </row>
    <row r="71" spans="2:8" ht="51.75" x14ac:dyDescent="0.3">
      <c r="B71" s="303"/>
      <c r="C71" s="28"/>
      <c r="D71" s="28" t="s">
        <v>286</v>
      </c>
      <c r="E71" s="90">
        <v>-99000</v>
      </c>
      <c r="F71" s="90">
        <v>0</v>
      </c>
      <c r="G71" s="90">
        <v>-99000</v>
      </c>
      <c r="H71" s="184"/>
    </row>
    <row r="72" spans="2:8" s="4" customFormat="1" ht="51.75" x14ac:dyDescent="0.3">
      <c r="B72" s="241"/>
      <c r="C72" s="5" t="s">
        <v>342</v>
      </c>
      <c r="D72" s="5" t="s">
        <v>343</v>
      </c>
      <c r="E72" s="99">
        <v>-100000</v>
      </c>
      <c r="F72" s="99">
        <v>0</v>
      </c>
      <c r="G72" s="99">
        <v>-100000</v>
      </c>
      <c r="H72" s="183"/>
    </row>
    <row r="73" spans="2:8" x14ac:dyDescent="0.3">
      <c r="B73" s="303"/>
      <c r="C73" s="28"/>
      <c r="D73" s="28" t="s">
        <v>98</v>
      </c>
      <c r="E73" s="90"/>
      <c r="F73" s="91"/>
      <c r="G73" s="91"/>
      <c r="H73" s="184"/>
    </row>
    <row r="74" spans="2:8" ht="34.5" x14ac:dyDescent="0.3">
      <c r="B74" s="303"/>
      <c r="C74" s="28"/>
      <c r="D74" s="285" t="s">
        <v>12</v>
      </c>
      <c r="E74" s="90">
        <v>-100000</v>
      </c>
      <c r="F74" s="90">
        <v>0</v>
      </c>
      <c r="G74" s="90">
        <v>-100000</v>
      </c>
      <c r="H74" s="184"/>
    </row>
    <row r="75" spans="2:8" ht="34.5" x14ac:dyDescent="0.3">
      <c r="B75" s="304"/>
      <c r="C75" s="28"/>
      <c r="D75" s="28" t="s">
        <v>89</v>
      </c>
      <c r="E75" s="90"/>
      <c r="F75" s="91"/>
      <c r="G75" s="91"/>
      <c r="H75" s="184"/>
    </row>
    <row r="76" spans="2:8" x14ac:dyDescent="0.3">
      <c r="B76" s="303"/>
      <c r="C76" s="28"/>
      <c r="D76" s="28" t="s">
        <v>90</v>
      </c>
      <c r="E76" s="90">
        <v>-100000</v>
      </c>
      <c r="F76" s="90">
        <v>0</v>
      </c>
      <c r="G76" s="90">
        <v>-100000</v>
      </c>
      <c r="H76" s="184"/>
    </row>
    <row r="77" spans="2:8" x14ac:dyDescent="0.3">
      <c r="B77" s="303"/>
      <c r="C77" s="28"/>
      <c r="D77" s="28" t="s">
        <v>198</v>
      </c>
      <c r="E77" s="90">
        <v>-100000</v>
      </c>
      <c r="F77" s="90">
        <v>0</v>
      </c>
      <c r="G77" s="90">
        <v>-100000</v>
      </c>
      <c r="H77" s="184"/>
    </row>
    <row r="78" spans="2:8" x14ac:dyDescent="0.3">
      <c r="B78" s="303"/>
      <c r="C78" s="28"/>
      <c r="D78" s="28" t="s">
        <v>285</v>
      </c>
      <c r="E78" s="90">
        <v>-80000</v>
      </c>
      <c r="F78" s="90">
        <v>0</v>
      </c>
      <c r="G78" s="90">
        <v>-80000</v>
      </c>
      <c r="H78" s="184"/>
    </row>
    <row r="79" spans="2:8" ht="34.5" x14ac:dyDescent="0.3">
      <c r="B79" s="303"/>
      <c r="C79" s="28"/>
      <c r="D79" s="28" t="s">
        <v>289</v>
      </c>
      <c r="E79" s="90">
        <v>-80000</v>
      </c>
      <c r="F79" s="90">
        <v>0</v>
      </c>
      <c r="G79" s="90">
        <v>-80000</v>
      </c>
      <c r="H79" s="184"/>
    </row>
    <row r="80" spans="2:8" x14ac:dyDescent="0.3">
      <c r="B80" s="303"/>
      <c r="C80" s="28"/>
      <c r="D80" s="28" t="s">
        <v>290</v>
      </c>
      <c r="E80" s="90">
        <v>-80000</v>
      </c>
      <c r="F80" s="90">
        <v>0</v>
      </c>
      <c r="G80" s="90">
        <v>-80000</v>
      </c>
      <c r="H80" s="184"/>
    </row>
    <row r="81" spans="2:9" x14ac:dyDescent="0.3">
      <c r="B81" s="303"/>
      <c r="C81" s="28"/>
      <c r="D81" s="28" t="s">
        <v>199</v>
      </c>
      <c r="E81" s="90">
        <v>-20000</v>
      </c>
      <c r="F81" s="90">
        <v>0</v>
      </c>
      <c r="G81" s="90">
        <v>-20000</v>
      </c>
      <c r="H81" s="184"/>
    </row>
    <row r="82" spans="2:9" x14ac:dyDescent="0.3">
      <c r="B82" s="303"/>
      <c r="C82" s="28"/>
      <c r="D82" s="28" t="s">
        <v>275</v>
      </c>
      <c r="E82" s="90">
        <v>-20000</v>
      </c>
      <c r="F82" s="90">
        <v>0</v>
      </c>
      <c r="G82" s="90">
        <v>-20000</v>
      </c>
      <c r="H82" s="184"/>
    </row>
    <row r="83" spans="2:9" s="4" customFormat="1" ht="35.25" customHeight="1" x14ac:dyDescent="0.3">
      <c r="B83" s="241"/>
      <c r="C83" s="5" t="s">
        <v>436</v>
      </c>
      <c r="D83" s="5" t="s">
        <v>437</v>
      </c>
      <c r="E83" s="99">
        <v>-923022</v>
      </c>
      <c r="F83" s="99">
        <v>-873022</v>
      </c>
      <c r="G83" s="99">
        <v>-50000</v>
      </c>
      <c r="H83" s="183"/>
    </row>
    <row r="84" spans="2:9" x14ac:dyDescent="0.3">
      <c r="B84" s="303"/>
      <c r="C84" s="28"/>
      <c r="D84" s="28" t="s">
        <v>98</v>
      </c>
      <c r="E84" s="90"/>
      <c r="F84" s="90"/>
      <c r="G84" s="90"/>
      <c r="H84" s="184"/>
    </row>
    <row r="85" spans="2:9" ht="34.5" x14ac:dyDescent="0.3">
      <c r="B85" s="303"/>
      <c r="C85" s="28"/>
      <c r="D85" s="285" t="s">
        <v>12</v>
      </c>
      <c r="E85" s="90">
        <v>-923022</v>
      </c>
      <c r="F85" s="90">
        <v>-873022</v>
      </c>
      <c r="G85" s="90">
        <v>-50000</v>
      </c>
      <c r="H85" s="184"/>
    </row>
    <row r="86" spans="2:9" ht="34.5" x14ac:dyDescent="0.3">
      <c r="B86" s="303"/>
      <c r="C86" s="28"/>
      <c r="D86" s="28" t="s">
        <v>89</v>
      </c>
      <c r="E86" s="90"/>
      <c r="F86" s="90"/>
      <c r="G86" s="90"/>
      <c r="H86" s="184"/>
    </row>
    <row r="87" spans="2:9" x14ac:dyDescent="0.3">
      <c r="B87" s="303"/>
      <c r="C87" s="28"/>
      <c r="D87" s="28" t="s">
        <v>90</v>
      </c>
      <c r="E87" s="90">
        <v>-923022</v>
      </c>
      <c r="F87" s="90">
        <v>-873022</v>
      </c>
      <c r="G87" s="90">
        <v>-50000</v>
      </c>
      <c r="H87" s="184"/>
    </row>
    <row r="88" spans="2:9" x14ac:dyDescent="0.3">
      <c r="B88" s="303"/>
      <c r="C88" s="28"/>
      <c r="D88" s="28" t="s">
        <v>91</v>
      </c>
      <c r="E88" s="90">
        <v>-923022</v>
      </c>
      <c r="F88" s="90">
        <v>-873022</v>
      </c>
      <c r="G88" s="90">
        <v>-50000</v>
      </c>
      <c r="H88" s="184"/>
    </row>
    <row r="89" spans="2:9" x14ac:dyDescent="0.3">
      <c r="B89" s="303"/>
      <c r="C89" s="28"/>
      <c r="D89" s="28" t="s">
        <v>92</v>
      </c>
      <c r="E89" s="90">
        <v>-923022</v>
      </c>
      <c r="F89" s="90">
        <v>-873022</v>
      </c>
      <c r="G89" s="90">
        <v>-50000</v>
      </c>
      <c r="H89" s="184"/>
      <c r="I89" s="306"/>
    </row>
    <row r="90" spans="2:9" x14ac:dyDescent="0.3">
      <c r="B90" s="303"/>
      <c r="C90" s="28"/>
      <c r="D90" s="28" t="s">
        <v>93</v>
      </c>
      <c r="E90" s="90">
        <v>-1062322</v>
      </c>
      <c r="F90" s="90">
        <v>-997022</v>
      </c>
      <c r="G90" s="90">
        <v>-65300</v>
      </c>
      <c r="H90" s="184"/>
    </row>
    <row r="91" spans="2:9" x14ac:dyDescent="0.3">
      <c r="B91" s="303"/>
      <c r="C91" s="28"/>
      <c r="D91" s="28" t="s">
        <v>131</v>
      </c>
      <c r="E91" s="90">
        <v>-1062322</v>
      </c>
      <c r="F91" s="90">
        <v>-997022</v>
      </c>
      <c r="G91" s="90">
        <v>-65300</v>
      </c>
      <c r="H91" s="184"/>
    </row>
    <row r="92" spans="2:9" x14ac:dyDescent="0.3">
      <c r="B92" s="303"/>
      <c r="C92" s="28"/>
      <c r="D92" s="28" t="s">
        <v>114</v>
      </c>
      <c r="E92" s="90">
        <v>139300</v>
      </c>
      <c r="F92" s="90">
        <v>124000</v>
      </c>
      <c r="G92" s="90">
        <v>15300</v>
      </c>
      <c r="H92" s="184"/>
    </row>
    <row r="93" spans="2:9" x14ac:dyDescent="0.3">
      <c r="B93" s="303"/>
      <c r="C93" s="28"/>
      <c r="D93" s="28" t="s">
        <v>115</v>
      </c>
      <c r="E93" s="90">
        <v>139300</v>
      </c>
      <c r="F93" s="90">
        <v>124000</v>
      </c>
      <c r="G93" s="90">
        <v>15300</v>
      </c>
      <c r="H93" s="184"/>
    </row>
    <row r="94" spans="2:9" x14ac:dyDescent="0.3">
      <c r="B94" s="5" t="s">
        <v>318</v>
      </c>
      <c r="C94" s="5"/>
      <c r="D94" s="5" t="s">
        <v>319</v>
      </c>
      <c r="E94" s="87">
        <v>-3739645.8999999994</v>
      </c>
      <c r="F94" s="87">
        <v>-2816791.8</v>
      </c>
      <c r="G94" s="87">
        <v>-922854.10000000009</v>
      </c>
      <c r="H94" s="185"/>
    </row>
    <row r="95" spans="2:9" x14ac:dyDescent="0.3">
      <c r="B95" s="28"/>
      <c r="C95" s="28"/>
      <c r="D95" s="28" t="s">
        <v>2</v>
      </c>
      <c r="E95" s="92"/>
      <c r="F95" s="93"/>
      <c r="G95" s="93"/>
      <c r="H95" s="186"/>
    </row>
    <row r="96" spans="2:9" ht="51.75" x14ac:dyDescent="0.3">
      <c r="B96" s="28"/>
      <c r="C96" s="307" t="s">
        <v>577</v>
      </c>
      <c r="D96" s="307" t="s">
        <v>578</v>
      </c>
      <c r="E96" s="165">
        <v>-897502.89999999991</v>
      </c>
      <c r="F96" s="165">
        <v>-747919.1</v>
      </c>
      <c r="G96" s="165">
        <v>-149583.79999999999</v>
      </c>
      <c r="H96" s="187"/>
    </row>
    <row r="97" spans="2:8" x14ac:dyDescent="0.3">
      <c r="B97" s="28"/>
      <c r="C97" s="308"/>
      <c r="D97" s="308" t="s">
        <v>98</v>
      </c>
      <c r="E97" s="309"/>
      <c r="F97" s="309"/>
      <c r="G97" s="309"/>
      <c r="H97" s="310"/>
    </row>
    <row r="98" spans="2:8" ht="34.5" x14ac:dyDescent="0.3">
      <c r="B98" s="28"/>
      <c r="C98" s="308"/>
      <c r="D98" s="311" t="s">
        <v>12</v>
      </c>
      <c r="E98" s="166">
        <v>-897502.89999999991</v>
      </c>
      <c r="F98" s="166">
        <v>-747919.1</v>
      </c>
      <c r="G98" s="166">
        <v>-149583.79999999999</v>
      </c>
      <c r="H98" s="188"/>
    </row>
    <row r="99" spans="2:8" ht="34.5" x14ac:dyDescent="0.3">
      <c r="B99" s="28"/>
      <c r="C99" s="308"/>
      <c r="D99" s="308" t="s">
        <v>89</v>
      </c>
      <c r="E99" s="309"/>
      <c r="F99" s="309"/>
      <c r="G99" s="309"/>
      <c r="H99" s="310"/>
    </row>
    <row r="100" spans="2:8" x14ac:dyDescent="0.3">
      <c r="B100" s="28"/>
      <c r="C100" s="308"/>
      <c r="D100" s="308" t="s">
        <v>90</v>
      </c>
      <c r="E100" s="167">
        <v>-897502.89999999991</v>
      </c>
      <c r="F100" s="167">
        <v>-747919.1</v>
      </c>
      <c r="G100" s="167">
        <v>-149583.79999999999</v>
      </c>
      <c r="H100" s="189"/>
    </row>
    <row r="101" spans="2:8" x14ac:dyDescent="0.3">
      <c r="B101" s="28"/>
      <c r="C101" s="308"/>
      <c r="D101" s="308" t="s">
        <v>91</v>
      </c>
      <c r="E101" s="167">
        <v>-897502.89999999991</v>
      </c>
      <c r="F101" s="167">
        <v>-747919.1</v>
      </c>
      <c r="G101" s="167">
        <v>-149583.79999999999</v>
      </c>
      <c r="H101" s="189"/>
    </row>
    <row r="102" spans="2:8" x14ac:dyDescent="0.3">
      <c r="B102" s="28"/>
      <c r="C102" s="308"/>
      <c r="D102" s="308" t="s">
        <v>92</v>
      </c>
      <c r="E102" s="167">
        <v>-897502.89999999991</v>
      </c>
      <c r="F102" s="167">
        <v>-747919.1</v>
      </c>
      <c r="G102" s="167">
        <v>-149583.79999999999</v>
      </c>
      <c r="H102" s="189"/>
    </row>
    <row r="103" spans="2:8" x14ac:dyDescent="0.3">
      <c r="B103" s="28"/>
      <c r="C103" s="308"/>
      <c r="D103" s="308" t="s">
        <v>93</v>
      </c>
      <c r="E103" s="167">
        <v>-897502.89999999991</v>
      </c>
      <c r="F103" s="167">
        <v>-747919.1</v>
      </c>
      <c r="G103" s="167">
        <v>-149583.79999999999</v>
      </c>
      <c r="H103" s="189"/>
    </row>
    <row r="104" spans="2:8" x14ac:dyDescent="0.3">
      <c r="B104" s="28"/>
      <c r="C104" s="308"/>
      <c r="D104" s="308" t="s">
        <v>94</v>
      </c>
      <c r="E104" s="167">
        <v>-897502.89999999991</v>
      </c>
      <c r="F104" s="167">
        <v>-747919.1</v>
      </c>
      <c r="G104" s="167">
        <v>-149583.79999999999</v>
      </c>
      <c r="H104" s="189"/>
    </row>
    <row r="105" spans="2:8" s="4" customFormat="1" ht="51.75" x14ac:dyDescent="0.3">
      <c r="B105" s="5"/>
      <c r="C105" s="5" t="s">
        <v>320</v>
      </c>
      <c r="D105" s="5" t="s">
        <v>321</v>
      </c>
      <c r="E105" s="171">
        <v>-446589.9</v>
      </c>
      <c r="F105" s="99">
        <v>-71745.100000000006</v>
      </c>
      <c r="G105" s="171">
        <v>-374844.8</v>
      </c>
      <c r="H105" s="190"/>
    </row>
    <row r="106" spans="2:8" x14ac:dyDescent="0.3">
      <c r="B106" s="28"/>
      <c r="C106" s="28"/>
      <c r="D106" s="28" t="s">
        <v>98</v>
      </c>
      <c r="E106" s="312"/>
      <c r="F106" s="90"/>
      <c r="G106" s="312"/>
      <c r="H106" s="313"/>
    </row>
    <row r="107" spans="2:8" ht="34.5" x14ac:dyDescent="0.3">
      <c r="B107" s="28"/>
      <c r="C107" s="28"/>
      <c r="D107" s="285" t="s">
        <v>12</v>
      </c>
      <c r="E107" s="100">
        <v>-446589.9</v>
      </c>
      <c r="F107" s="90">
        <v>-71745.100000000006</v>
      </c>
      <c r="G107" s="100">
        <v>-374844.8</v>
      </c>
      <c r="H107" s="191"/>
    </row>
    <row r="108" spans="2:8" ht="34.5" x14ac:dyDescent="0.3">
      <c r="B108" s="28"/>
      <c r="C108" s="28"/>
      <c r="D108" s="28" t="s">
        <v>89</v>
      </c>
      <c r="E108" s="312"/>
      <c r="F108" s="90"/>
      <c r="G108" s="312"/>
      <c r="H108" s="313"/>
    </row>
    <row r="109" spans="2:8" x14ac:dyDescent="0.3">
      <c r="B109" s="28"/>
      <c r="C109" s="28"/>
      <c r="D109" s="28" t="s">
        <v>90</v>
      </c>
      <c r="E109" s="98">
        <v>-446589.9</v>
      </c>
      <c r="F109" s="90">
        <v>-71745.100000000006</v>
      </c>
      <c r="G109" s="98">
        <v>-374844.8</v>
      </c>
      <c r="H109" s="151"/>
    </row>
    <row r="110" spans="2:8" x14ac:dyDescent="0.3">
      <c r="B110" s="28"/>
      <c r="C110" s="28"/>
      <c r="D110" s="28" t="s">
        <v>198</v>
      </c>
      <c r="E110" s="98">
        <v>-446589.9</v>
      </c>
      <c r="F110" s="90">
        <v>-71745.100000000006</v>
      </c>
      <c r="G110" s="98">
        <v>-374844.8</v>
      </c>
    </row>
    <row r="111" spans="2:8" x14ac:dyDescent="0.3">
      <c r="B111" s="28"/>
      <c r="C111" s="28"/>
      <c r="D111" s="28" t="s">
        <v>609</v>
      </c>
      <c r="E111" s="98">
        <v>-43193</v>
      </c>
      <c r="F111" s="98">
        <v>-41265.1</v>
      </c>
      <c r="G111" s="98">
        <v>-1927.9</v>
      </c>
    </row>
    <row r="112" spans="2:8" x14ac:dyDescent="0.3">
      <c r="B112" s="28"/>
      <c r="C112" s="28"/>
      <c r="D112" s="28" t="s">
        <v>610</v>
      </c>
      <c r="E112" s="98">
        <v>-43193</v>
      </c>
      <c r="F112" s="98">
        <v>-41265.1</v>
      </c>
      <c r="G112" s="98">
        <v>-1927.9</v>
      </c>
    </row>
    <row r="113" spans="2:8" x14ac:dyDescent="0.3">
      <c r="B113" s="28"/>
      <c r="C113" s="28"/>
      <c r="D113" s="28" t="s">
        <v>611</v>
      </c>
      <c r="E113" s="98">
        <v>-43193</v>
      </c>
      <c r="F113" s="98">
        <v>-41265.1</v>
      </c>
      <c r="G113" s="98">
        <v>-1927.9</v>
      </c>
    </row>
    <row r="114" spans="2:8" x14ac:dyDescent="0.3">
      <c r="B114" s="28"/>
      <c r="C114" s="28"/>
      <c r="D114" s="28" t="s">
        <v>285</v>
      </c>
      <c r="E114" s="98">
        <v>-368297.3</v>
      </c>
      <c r="F114" s="90">
        <v>0</v>
      </c>
      <c r="G114" s="98">
        <v>-368297.3</v>
      </c>
    </row>
    <row r="115" spans="2:8" ht="34.5" x14ac:dyDescent="0.3">
      <c r="B115" s="28"/>
      <c r="C115" s="28"/>
      <c r="D115" s="28" t="s">
        <v>289</v>
      </c>
      <c r="E115" s="101">
        <v>-368297.3</v>
      </c>
      <c r="F115" s="90">
        <v>0</v>
      </c>
      <c r="G115" s="101">
        <v>-368297.3</v>
      </c>
    </row>
    <row r="116" spans="2:8" x14ac:dyDescent="0.3">
      <c r="B116" s="28"/>
      <c r="C116" s="28"/>
      <c r="D116" s="28" t="s">
        <v>290</v>
      </c>
      <c r="E116" s="101">
        <v>-368297.3</v>
      </c>
      <c r="F116" s="90">
        <v>0</v>
      </c>
      <c r="G116" s="101">
        <v>-368297.3</v>
      </c>
    </row>
    <row r="117" spans="2:8" x14ac:dyDescent="0.3">
      <c r="B117" s="28"/>
      <c r="C117" s="28"/>
      <c r="D117" s="28" t="s">
        <v>199</v>
      </c>
      <c r="E117" s="101">
        <v>-35099.599999999999</v>
      </c>
      <c r="F117" s="177">
        <v>-30480</v>
      </c>
      <c r="G117" s="101">
        <v>-4619.6000000000004</v>
      </c>
    </row>
    <row r="118" spans="2:8" x14ac:dyDescent="0.3">
      <c r="B118" s="28"/>
      <c r="C118" s="28"/>
      <c r="D118" s="28" t="s">
        <v>275</v>
      </c>
      <c r="E118" s="101">
        <v>-35099.599999999999</v>
      </c>
      <c r="F118" s="90">
        <v>-30480</v>
      </c>
      <c r="G118" s="101">
        <v>-4619.6000000000004</v>
      </c>
    </row>
    <row r="119" spans="2:8" s="4" customFormat="1" ht="51.75" x14ac:dyDescent="0.3">
      <c r="B119" s="5"/>
      <c r="C119" s="5" t="s">
        <v>607</v>
      </c>
      <c r="D119" s="5" t="s">
        <v>608</v>
      </c>
      <c r="E119" s="171">
        <v>-2287062.2999999998</v>
      </c>
      <c r="F119" s="171">
        <v>-1906718.6</v>
      </c>
      <c r="G119" s="171">
        <v>-380343.7</v>
      </c>
    </row>
    <row r="120" spans="2:8" x14ac:dyDescent="0.3">
      <c r="B120" s="28"/>
      <c r="C120" s="28"/>
      <c r="D120" s="28" t="s">
        <v>98</v>
      </c>
      <c r="E120" s="101"/>
      <c r="F120" s="101"/>
      <c r="G120" s="101"/>
      <c r="H120" s="192"/>
    </row>
    <row r="121" spans="2:8" ht="34.5" x14ac:dyDescent="0.3">
      <c r="B121" s="28"/>
      <c r="C121" s="28"/>
      <c r="D121" s="285" t="s">
        <v>12</v>
      </c>
      <c r="E121" s="101">
        <v>-2287062.2999999998</v>
      </c>
      <c r="F121" s="101">
        <v>-1906718.6</v>
      </c>
      <c r="G121" s="101">
        <v>-380343.7</v>
      </c>
      <c r="H121" s="192"/>
    </row>
    <row r="122" spans="2:8" ht="34.5" x14ac:dyDescent="0.3">
      <c r="B122" s="28"/>
      <c r="C122" s="28"/>
      <c r="D122" s="28" t="s">
        <v>89</v>
      </c>
      <c r="E122" s="101"/>
      <c r="F122" s="90"/>
      <c r="G122" s="101"/>
      <c r="H122" s="192"/>
    </row>
    <row r="123" spans="2:8" x14ac:dyDescent="0.3">
      <c r="B123" s="28"/>
      <c r="C123" s="28"/>
      <c r="D123" s="28" t="s">
        <v>90</v>
      </c>
      <c r="E123" s="101">
        <v>-2287062.2999999998</v>
      </c>
      <c r="F123" s="101">
        <v>-1906718.6</v>
      </c>
      <c r="G123" s="101">
        <v>-380343.7</v>
      </c>
      <c r="H123" s="192"/>
    </row>
    <row r="124" spans="2:8" x14ac:dyDescent="0.3">
      <c r="B124" s="28"/>
      <c r="C124" s="28"/>
      <c r="D124" s="28" t="s">
        <v>91</v>
      </c>
      <c r="E124" s="101">
        <v>-2287062.2999999998</v>
      </c>
      <c r="F124" s="101">
        <v>-1906718.6</v>
      </c>
      <c r="G124" s="101">
        <v>-380343.7</v>
      </c>
      <c r="H124" s="192"/>
    </row>
    <row r="125" spans="2:8" x14ac:dyDescent="0.3">
      <c r="B125" s="28"/>
      <c r="C125" s="28"/>
      <c r="D125" s="28" t="s">
        <v>92</v>
      </c>
      <c r="E125" s="101">
        <v>-2287062.2999999998</v>
      </c>
      <c r="F125" s="101">
        <v>-1906718.6</v>
      </c>
      <c r="G125" s="101">
        <v>-380343.7</v>
      </c>
      <c r="H125" s="192"/>
    </row>
    <row r="126" spans="2:8" x14ac:dyDescent="0.3">
      <c r="B126" s="28"/>
      <c r="C126" s="28"/>
      <c r="D126" s="28" t="s">
        <v>93</v>
      </c>
      <c r="E126" s="101">
        <v>-2259228.2999999998</v>
      </c>
      <c r="F126" s="101">
        <v>-1882905</v>
      </c>
      <c r="G126" s="101">
        <v>-376323.3</v>
      </c>
      <c r="H126" s="192"/>
    </row>
    <row r="127" spans="2:8" x14ac:dyDescent="0.3">
      <c r="B127" s="28"/>
      <c r="C127" s="28"/>
      <c r="D127" s="28" t="s">
        <v>131</v>
      </c>
      <c r="E127" s="101">
        <v>-2259228.2999999998</v>
      </c>
      <c r="F127" s="90">
        <v>-1882905</v>
      </c>
      <c r="G127" s="101">
        <v>-376323.3</v>
      </c>
      <c r="H127" s="192"/>
    </row>
    <row r="128" spans="2:8" x14ac:dyDescent="0.3">
      <c r="B128" s="28"/>
      <c r="C128" s="28"/>
      <c r="D128" s="28" t="s">
        <v>114</v>
      </c>
      <c r="E128" s="101">
        <v>-27834</v>
      </c>
      <c r="F128" s="90">
        <v>-23813.599999999999</v>
      </c>
      <c r="G128" s="101">
        <v>-4020.4</v>
      </c>
      <c r="H128" s="192"/>
    </row>
    <row r="129" spans="2:8" x14ac:dyDescent="0.3">
      <c r="B129" s="28"/>
      <c r="C129" s="28"/>
      <c r="D129" s="28" t="s">
        <v>115</v>
      </c>
      <c r="E129" s="101">
        <v>-27834</v>
      </c>
      <c r="F129" s="90">
        <v>-23813.599999999999</v>
      </c>
      <c r="G129" s="101">
        <v>-4020.4</v>
      </c>
      <c r="H129" s="192"/>
    </row>
    <row r="130" spans="2:8" ht="69" x14ac:dyDescent="0.3">
      <c r="B130" s="28"/>
      <c r="C130" s="307" t="s">
        <v>575</v>
      </c>
      <c r="D130" s="307" t="s">
        <v>576</v>
      </c>
      <c r="E130" s="314">
        <v>-108490.8</v>
      </c>
      <c r="F130" s="314">
        <v>-90409</v>
      </c>
      <c r="G130" s="314">
        <v>-18081.8</v>
      </c>
      <c r="H130" s="315"/>
    </row>
    <row r="131" spans="2:8" x14ac:dyDescent="0.3">
      <c r="B131" s="28"/>
      <c r="C131" s="308"/>
      <c r="D131" s="308" t="s">
        <v>98</v>
      </c>
      <c r="E131" s="102"/>
      <c r="F131" s="102"/>
      <c r="G131" s="102"/>
      <c r="H131" s="316"/>
    </row>
    <row r="132" spans="2:8" ht="34.5" x14ac:dyDescent="0.3">
      <c r="B132" s="28"/>
      <c r="C132" s="308"/>
      <c r="D132" s="311" t="s">
        <v>12</v>
      </c>
      <c r="E132" s="317">
        <v>-108490.8</v>
      </c>
      <c r="F132" s="317">
        <v>-90409</v>
      </c>
      <c r="G132" s="317">
        <v>-18081.8</v>
      </c>
      <c r="H132" s="318"/>
    </row>
    <row r="133" spans="2:8" ht="34.5" x14ac:dyDescent="0.3">
      <c r="B133" s="28"/>
      <c r="C133" s="308"/>
      <c r="D133" s="308" t="s">
        <v>89</v>
      </c>
      <c r="E133" s="317"/>
      <c r="F133" s="317"/>
      <c r="G133" s="317"/>
      <c r="H133" s="318"/>
    </row>
    <row r="134" spans="2:8" x14ac:dyDescent="0.3">
      <c r="B134" s="28"/>
      <c r="C134" s="308"/>
      <c r="D134" s="308" t="s">
        <v>90</v>
      </c>
      <c r="E134" s="317">
        <v>-108490.8</v>
      </c>
      <c r="F134" s="317">
        <v>-90409</v>
      </c>
      <c r="G134" s="317">
        <v>-18081.8</v>
      </c>
      <c r="H134" s="318"/>
    </row>
    <row r="135" spans="2:8" x14ac:dyDescent="0.3">
      <c r="B135" s="28"/>
      <c r="C135" s="308"/>
      <c r="D135" s="308" t="s">
        <v>91</v>
      </c>
      <c r="E135" s="317">
        <v>-108490.8</v>
      </c>
      <c r="F135" s="317">
        <v>-90409</v>
      </c>
      <c r="G135" s="317">
        <v>-18081.8</v>
      </c>
      <c r="H135" s="318"/>
    </row>
    <row r="136" spans="2:8" x14ac:dyDescent="0.3">
      <c r="B136" s="28"/>
      <c r="C136" s="308"/>
      <c r="D136" s="308" t="s">
        <v>92</v>
      </c>
      <c r="E136" s="317">
        <v>-108490.8</v>
      </c>
      <c r="F136" s="317">
        <v>-90409</v>
      </c>
      <c r="G136" s="317">
        <v>-18081.8</v>
      </c>
      <c r="H136" s="318"/>
    </row>
    <row r="137" spans="2:8" x14ac:dyDescent="0.3">
      <c r="B137" s="28"/>
      <c r="C137" s="308"/>
      <c r="D137" s="308" t="s">
        <v>93</v>
      </c>
      <c r="E137" s="317">
        <v>-37846.1</v>
      </c>
      <c r="F137" s="317">
        <v>-32058.1</v>
      </c>
      <c r="G137" s="317">
        <v>-5788</v>
      </c>
      <c r="H137" s="318"/>
    </row>
    <row r="138" spans="2:8" x14ac:dyDescent="0.3">
      <c r="B138" s="28"/>
      <c r="C138" s="308"/>
      <c r="D138" s="308" t="s">
        <v>131</v>
      </c>
      <c r="E138" s="317">
        <v>-37846.1</v>
      </c>
      <c r="F138" s="317">
        <v>-32058.1</v>
      </c>
      <c r="G138" s="317">
        <v>-5788</v>
      </c>
      <c r="H138" s="318"/>
    </row>
    <row r="139" spans="2:8" x14ac:dyDescent="0.3">
      <c r="B139" s="28"/>
      <c r="C139" s="308"/>
      <c r="D139" s="308" t="s">
        <v>114</v>
      </c>
      <c r="E139" s="317">
        <v>-70644.7</v>
      </c>
      <c r="F139" s="317">
        <v>-58350.9</v>
      </c>
      <c r="G139" s="317">
        <v>-12293.8</v>
      </c>
      <c r="H139" s="318"/>
    </row>
    <row r="140" spans="2:8" x14ac:dyDescent="0.3">
      <c r="B140" s="28"/>
      <c r="C140" s="308"/>
      <c r="D140" s="308" t="s">
        <v>115</v>
      </c>
      <c r="E140" s="317">
        <v>-70644.7</v>
      </c>
      <c r="F140" s="317">
        <v>-58350.9</v>
      </c>
      <c r="G140" s="317">
        <v>-12293.8</v>
      </c>
      <c r="H140" s="318"/>
    </row>
    <row r="141" spans="2:8" s="4" customFormat="1" x14ac:dyDescent="0.3">
      <c r="B141" s="5" t="s">
        <v>282</v>
      </c>
      <c r="C141" s="5"/>
      <c r="D141" s="5" t="s">
        <v>283</v>
      </c>
      <c r="E141" s="87">
        <v>-2140816.6</v>
      </c>
      <c r="F141" s="14">
        <v>-1784013.7</v>
      </c>
      <c r="G141" s="14">
        <v>-356802.9</v>
      </c>
      <c r="H141" s="179"/>
    </row>
    <row r="142" spans="2:8" x14ac:dyDescent="0.3">
      <c r="B142" s="28"/>
      <c r="C142" s="28"/>
      <c r="D142" s="28" t="s">
        <v>2</v>
      </c>
      <c r="E142" s="92"/>
      <c r="F142" s="93"/>
      <c r="G142" s="93"/>
      <c r="H142" s="186"/>
    </row>
    <row r="143" spans="2:8" s="4" customFormat="1" ht="69" x14ac:dyDescent="0.3">
      <c r="B143" s="5"/>
      <c r="C143" s="5" t="s">
        <v>322</v>
      </c>
      <c r="D143" s="5" t="s">
        <v>323</v>
      </c>
      <c r="E143" s="133">
        <v>-2140816.6</v>
      </c>
      <c r="F143" s="133">
        <v>-1784013.7</v>
      </c>
      <c r="G143" s="133">
        <v>-356802.9</v>
      </c>
      <c r="H143" s="193"/>
    </row>
    <row r="144" spans="2:8" x14ac:dyDescent="0.3">
      <c r="B144" s="28"/>
      <c r="C144" s="28"/>
      <c r="D144" s="28" t="s">
        <v>98</v>
      </c>
      <c r="E144" s="312"/>
      <c r="F144" s="312"/>
      <c r="G144" s="312"/>
      <c r="H144" s="313"/>
    </row>
    <row r="145" spans="2:8" ht="34.5" x14ac:dyDescent="0.3">
      <c r="B145" s="28"/>
      <c r="C145" s="28"/>
      <c r="D145" s="285" t="s">
        <v>12</v>
      </c>
      <c r="E145" s="100">
        <v>-2140816.6</v>
      </c>
      <c r="F145" s="100">
        <v>-1784013.7</v>
      </c>
      <c r="G145" s="100">
        <v>-356802.9</v>
      </c>
      <c r="H145" s="191"/>
    </row>
    <row r="146" spans="2:8" ht="34.5" x14ac:dyDescent="0.3">
      <c r="B146" s="28"/>
      <c r="C146" s="28"/>
      <c r="D146" s="28" t="s">
        <v>89</v>
      </c>
      <c r="E146" s="312"/>
      <c r="F146" s="312"/>
      <c r="G146" s="312"/>
      <c r="H146" s="313"/>
    </row>
    <row r="147" spans="2:8" x14ac:dyDescent="0.3">
      <c r="B147" s="28"/>
      <c r="C147" s="28"/>
      <c r="D147" s="28" t="s">
        <v>90</v>
      </c>
      <c r="E147" s="98">
        <v>-2140816.6</v>
      </c>
      <c r="F147" s="98">
        <v>-1784013.7000000002</v>
      </c>
      <c r="G147" s="98">
        <v>-356802.9</v>
      </c>
      <c r="H147" s="151"/>
    </row>
    <row r="148" spans="2:8" x14ac:dyDescent="0.3">
      <c r="B148" s="28"/>
      <c r="C148" s="28"/>
      <c r="D148" s="28" t="s">
        <v>91</v>
      </c>
      <c r="E148" s="98">
        <v>-2140816.6</v>
      </c>
      <c r="F148" s="98">
        <v>-1784013.7000000002</v>
      </c>
      <c r="G148" s="98">
        <v>-356802.9</v>
      </c>
      <c r="H148" s="151"/>
    </row>
    <row r="149" spans="2:8" x14ac:dyDescent="0.3">
      <c r="B149" s="28"/>
      <c r="C149" s="28"/>
      <c r="D149" s="28" t="s">
        <v>92</v>
      </c>
      <c r="E149" s="98">
        <v>-2140816.6</v>
      </c>
      <c r="F149" s="98">
        <v>-1784013.7000000002</v>
      </c>
      <c r="G149" s="98">
        <v>-356802.9</v>
      </c>
      <c r="H149" s="151"/>
    </row>
    <row r="150" spans="2:8" x14ac:dyDescent="0.3">
      <c r="B150" s="28"/>
      <c r="C150" s="28"/>
      <c r="D150" s="28" t="s">
        <v>93</v>
      </c>
      <c r="E150" s="98">
        <v>-2126545.8000000003</v>
      </c>
      <c r="F150" s="98">
        <v>-1772121.6</v>
      </c>
      <c r="G150" s="98">
        <v>-354424.2</v>
      </c>
      <c r="H150" s="151"/>
    </row>
    <row r="151" spans="2:8" x14ac:dyDescent="0.3">
      <c r="B151" s="28"/>
      <c r="C151" s="28"/>
      <c r="D151" s="28" t="s">
        <v>131</v>
      </c>
      <c r="E151" s="98">
        <v>-2126545.8000000003</v>
      </c>
      <c r="F151" s="98">
        <v>-1772121.6</v>
      </c>
      <c r="G151" s="98">
        <v>-354424.2</v>
      </c>
      <c r="H151" s="151"/>
    </row>
    <row r="152" spans="2:8" x14ac:dyDescent="0.3">
      <c r="B152" s="28"/>
      <c r="C152" s="28"/>
      <c r="D152" s="28" t="s">
        <v>114</v>
      </c>
      <c r="E152" s="98">
        <v>-14270.8</v>
      </c>
      <c r="F152" s="98">
        <v>-11892.1</v>
      </c>
      <c r="G152" s="98">
        <v>-2378.6999999999998</v>
      </c>
      <c r="H152" s="151"/>
    </row>
    <row r="153" spans="2:8" x14ac:dyDescent="0.3">
      <c r="B153" s="28"/>
      <c r="C153" s="28"/>
      <c r="D153" s="28" t="s">
        <v>115</v>
      </c>
      <c r="E153" s="98">
        <v>-14270.8</v>
      </c>
      <c r="F153" s="98">
        <v>-11892.1</v>
      </c>
      <c r="G153" s="98">
        <v>-2378.6999999999998</v>
      </c>
      <c r="H153" s="151"/>
    </row>
    <row r="154" spans="2:8" x14ac:dyDescent="0.3">
      <c r="B154" s="7"/>
      <c r="C154" s="7"/>
      <c r="D154" s="7"/>
      <c r="E154" s="151"/>
      <c r="F154" s="151"/>
      <c r="G154" s="151"/>
      <c r="H154" s="151"/>
    </row>
    <row r="155" spans="2:8" ht="39.75" customHeight="1" x14ac:dyDescent="0.3">
      <c r="B155" s="7"/>
      <c r="C155" s="7"/>
      <c r="D155" s="7"/>
      <c r="E155" s="20"/>
      <c r="F155" s="20"/>
      <c r="G155" s="20"/>
      <c r="H155" s="20"/>
    </row>
    <row r="156" spans="2:8" x14ac:dyDescent="0.3">
      <c r="C156" s="392" t="s">
        <v>324</v>
      </c>
      <c r="D156" s="392"/>
      <c r="E156" s="4"/>
      <c r="F156" s="4"/>
      <c r="G156" s="4"/>
      <c r="H156" s="4"/>
    </row>
    <row r="157" spans="2:8" x14ac:dyDescent="0.3">
      <c r="C157" s="392" t="s">
        <v>325</v>
      </c>
      <c r="D157" s="392"/>
      <c r="E157" s="374" t="s">
        <v>294</v>
      </c>
      <c r="F157" s="374"/>
      <c r="G157" s="374"/>
      <c r="H157" s="240"/>
    </row>
    <row r="158" spans="2:8" x14ac:dyDescent="0.3">
      <c r="C158" s="13"/>
      <c r="D158" s="4"/>
      <c r="E158" s="4"/>
      <c r="F158" s="4"/>
      <c r="G158" s="4"/>
      <c r="H158" s="4"/>
    </row>
    <row r="159" spans="2:8" x14ac:dyDescent="0.3">
      <c r="C159" s="13"/>
      <c r="D159" s="4"/>
      <c r="E159" s="4"/>
      <c r="F159" s="4"/>
      <c r="G159" s="4"/>
      <c r="H159" s="4"/>
    </row>
    <row r="160" spans="2:8" x14ac:dyDescent="0.3">
      <c r="C160" s="13"/>
      <c r="D160" s="4"/>
      <c r="E160" s="4"/>
      <c r="F160" s="4"/>
      <c r="G160" s="4"/>
      <c r="H160" s="4"/>
    </row>
  </sheetData>
  <mergeCells count="12">
    <mergeCell ref="B5:G5"/>
    <mergeCell ref="C156:D156"/>
    <mergeCell ref="C157:D157"/>
    <mergeCell ref="E157:G157"/>
    <mergeCell ref="B8:C10"/>
    <mergeCell ref="D8:D12"/>
    <mergeCell ref="E8:G9"/>
    <mergeCell ref="E10:G10"/>
    <mergeCell ref="B11:B12"/>
    <mergeCell ref="C11:C12"/>
    <mergeCell ref="E11:E12"/>
    <mergeCell ref="F11:G11"/>
  </mergeCells>
  <pageMargins left="0.7" right="0.7" top="0.75" bottom="0.75" header="0.3" footer="0.3"/>
  <pageSetup paperSize="9" scale="44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opLeftCell="A49" zoomScaleNormal="100" workbookViewId="0">
      <selection sqref="A1:XFD1048576"/>
    </sheetView>
  </sheetViews>
  <sheetFormatPr defaultRowHeight="17.25" x14ac:dyDescent="0.3"/>
  <cols>
    <col min="1" max="1" width="10" style="286" customWidth="1"/>
    <col min="2" max="2" width="13.42578125" style="286" customWidth="1"/>
    <col min="3" max="3" width="62.28515625" style="26" customWidth="1"/>
    <col min="4" max="4" width="20.140625" style="26" customWidth="1"/>
    <col min="5" max="5" width="22.28515625" style="26" customWidth="1"/>
    <col min="6" max="6" width="21" style="26" customWidth="1"/>
    <col min="7" max="7" width="17.140625" style="26" bestFit="1" customWidth="1"/>
    <col min="8" max="8" width="16.7109375" style="26" bestFit="1" customWidth="1"/>
    <col min="9" max="9" width="15.28515625" style="26" bestFit="1" customWidth="1"/>
    <col min="10" max="10" width="20.7109375" style="26" customWidth="1"/>
    <col min="11" max="16384" width="9.140625" style="26"/>
  </cols>
  <sheetData>
    <row r="1" spans="1:6" x14ac:dyDescent="0.3">
      <c r="A1" s="380" t="s">
        <v>428</v>
      </c>
      <c r="B1" s="380"/>
      <c r="C1" s="380"/>
      <c r="D1" s="380"/>
      <c r="E1" s="380"/>
      <c r="F1" s="380"/>
    </row>
    <row r="2" spans="1:6" x14ac:dyDescent="0.3">
      <c r="A2" s="380" t="s">
        <v>429</v>
      </c>
      <c r="B2" s="380"/>
      <c r="C2" s="380"/>
      <c r="D2" s="380"/>
      <c r="E2" s="380"/>
      <c r="F2" s="380"/>
    </row>
    <row r="3" spans="1:6" x14ac:dyDescent="0.3">
      <c r="A3" s="380" t="s">
        <v>326</v>
      </c>
      <c r="B3" s="380"/>
      <c r="C3" s="380"/>
      <c r="D3" s="380"/>
      <c r="E3" s="380"/>
      <c r="F3" s="380"/>
    </row>
    <row r="5" spans="1:6" ht="70.5" customHeight="1" x14ac:dyDescent="0.3">
      <c r="A5" s="375" t="s">
        <v>430</v>
      </c>
      <c r="B5" s="375"/>
      <c r="C5" s="375"/>
      <c r="D5" s="375"/>
      <c r="E5" s="375"/>
      <c r="F5" s="375"/>
    </row>
    <row r="6" spans="1:6" x14ac:dyDescent="0.3">
      <c r="A6" s="278"/>
      <c r="B6" s="278"/>
      <c r="C6" s="278"/>
      <c r="D6" s="278"/>
      <c r="F6" s="278"/>
    </row>
    <row r="7" spans="1:6" x14ac:dyDescent="0.3">
      <c r="A7" s="278"/>
      <c r="B7" s="278"/>
      <c r="C7" s="278"/>
      <c r="D7" s="278"/>
      <c r="E7" s="278"/>
      <c r="F7" s="46" t="s">
        <v>27</v>
      </c>
    </row>
    <row r="8" spans="1:6" ht="48" customHeight="1" x14ac:dyDescent="0.3">
      <c r="A8" s="398" t="s">
        <v>118</v>
      </c>
      <c r="B8" s="398"/>
      <c r="C8" s="398" t="s">
        <v>304</v>
      </c>
      <c r="D8" s="399" t="s">
        <v>305</v>
      </c>
      <c r="E8" s="400"/>
      <c r="F8" s="401"/>
    </row>
    <row r="9" spans="1:6" ht="15" customHeight="1" x14ac:dyDescent="0.3">
      <c r="A9" s="398"/>
      <c r="B9" s="398"/>
      <c r="C9" s="398"/>
      <c r="D9" s="402" t="s">
        <v>327</v>
      </c>
      <c r="E9" s="402"/>
      <c r="F9" s="402"/>
    </row>
    <row r="10" spans="1:6" ht="17.25" customHeight="1" x14ac:dyDescent="0.3">
      <c r="A10" s="403" t="s">
        <v>23</v>
      </c>
      <c r="B10" s="403" t="s">
        <v>274</v>
      </c>
      <c r="C10" s="398"/>
      <c r="D10" s="404" t="s">
        <v>328</v>
      </c>
      <c r="E10" s="404" t="s">
        <v>61</v>
      </c>
      <c r="F10" s="404"/>
    </row>
    <row r="11" spans="1:6" ht="64.5" customHeight="1" x14ac:dyDescent="0.3">
      <c r="A11" s="403"/>
      <c r="B11" s="403"/>
      <c r="C11" s="398"/>
      <c r="D11" s="404"/>
      <c r="E11" s="279" t="s">
        <v>329</v>
      </c>
      <c r="F11" s="279" t="s">
        <v>330</v>
      </c>
    </row>
    <row r="12" spans="1:6" x14ac:dyDescent="0.3">
      <c r="A12" s="280"/>
      <c r="B12" s="280"/>
      <c r="C12" s="5" t="s">
        <v>32</v>
      </c>
      <c r="D12" s="60">
        <v>-2845879.1</v>
      </c>
      <c r="E12" s="60">
        <v>-2314149.1</v>
      </c>
      <c r="F12" s="60">
        <v>-531730</v>
      </c>
    </row>
    <row r="13" spans="1:6" x14ac:dyDescent="0.3">
      <c r="A13" s="280"/>
      <c r="B13" s="280"/>
      <c r="C13" s="28" t="s">
        <v>2</v>
      </c>
      <c r="D13" s="281"/>
      <c r="E13" s="58"/>
      <c r="F13" s="58"/>
    </row>
    <row r="14" spans="1:6" s="4" customFormat="1" x14ac:dyDescent="0.3">
      <c r="A14" s="282"/>
      <c r="B14" s="282"/>
      <c r="C14" s="283" t="s">
        <v>313</v>
      </c>
      <c r="D14" s="284">
        <v>-163324.20000000001</v>
      </c>
      <c r="E14" s="58">
        <v>-125021.8</v>
      </c>
      <c r="F14" s="58">
        <v>-38302.400000000001</v>
      </c>
    </row>
    <row r="15" spans="1:6" x14ac:dyDescent="0.3">
      <c r="A15" s="280"/>
      <c r="B15" s="280"/>
      <c r="C15" s="5" t="s">
        <v>361</v>
      </c>
      <c r="D15" s="60">
        <v>-2682554.9000000004</v>
      </c>
      <c r="E15" s="60">
        <v>-2189127.3000000003</v>
      </c>
      <c r="F15" s="60">
        <v>-493427.6</v>
      </c>
    </row>
    <row r="16" spans="1:6" ht="37.5" customHeight="1" x14ac:dyDescent="0.3">
      <c r="A16" s="280"/>
      <c r="B16" s="280"/>
      <c r="C16" s="5" t="s">
        <v>12</v>
      </c>
      <c r="D16" s="60">
        <v>-2845879.1</v>
      </c>
      <c r="E16" s="60">
        <v>-2314149.1</v>
      </c>
      <c r="F16" s="60">
        <v>-531730</v>
      </c>
    </row>
    <row r="17" spans="1:6" s="4" customFormat="1" x14ac:dyDescent="0.3">
      <c r="A17" s="5" t="s">
        <v>337</v>
      </c>
      <c r="B17" s="5"/>
      <c r="C17" s="5" t="s">
        <v>338</v>
      </c>
      <c r="D17" s="60">
        <v>-124482.5</v>
      </c>
      <c r="E17" s="60">
        <v>-92642.5</v>
      </c>
      <c r="F17" s="60">
        <v>-31840</v>
      </c>
    </row>
    <row r="18" spans="1:6" x14ac:dyDescent="0.3">
      <c r="A18" s="28"/>
      <c r="B18" s="28"/>
      <c r="C18" s="28" t="s">
        <v>2</v>
      </c>
      <c r="D18" s="60"/>
      <c r="E18" s="60"/>
      <c r="F18" s="60"/>
    </row>
    <row r="19" spans="1:6" s="4" customFormat="1" ht="72" customHeight="1" x14ac:dyDescent="0.3">
      <c r="A19" s="5"/>
      <c r="B19" s="8" t="s">
        <v>339</v>
      </c>
      <c r="C19" s="5" t="s">
        <v>331</v>
      </c>
      <c r="D19" s="60">
        <v>-41482.5</v>
      </c>
      <c r="E19" s="60">
        <v>-34642.5</v>
      </c>
      <c r="F19" s="60">
        <v>-6840</v>
      </c>
    </row>
    <row r="20" spans="1:6" x14ac:dyDescent="0.3">
      <c r="A20" s="28"/>
      <c r="B20" s="29"/>
      <c r="C20" s="28" t="s">
        <v>98</v>
      </c>
      <c r="D20" s="60"/>
      <c r="E20" s="60"/>
      <c r="F20" s="60"/>
    </row>
    <row r="21" spans="1:6" ht="51.75" x14ac:dyDescent="0.3">
      <c r="A21" s="28"/>
      <c r="B21" s="29"/>
      <c r="C21" s="285" t="s">
        <v>287</v>
      </c>
      <c r="D21" s="60">
        <v>-41482.5</v>
      </c>
      <c r="E21" s="60">
        <v>-34642.5</v>
      </c>
      <c r="F21" s="60">
        <v>-6840</v>
      </c>
    </row>
    <row r="22" spans="1:6" ht="34.5" x14ac:dyDescent="0.3">
      <c r="A22" s="28"/>
      <c r="B22" s="29"/>
      <c r="C22" s="28" t="s">
        <v>89</v>
      </c>
      <c r="D22" s="60"/>
      <c r="E22" s="60"/>
      <c r="F22" s="60"/>
    </row>
    <row r="23" spans="1:6" x14ac:dyDescent="0.3">
      <c r="A23" s="28"/>
      <c r="B23" s="29"/>
      <c r="C23" s="28" t="s">
        <v>90</v>
      </c>
      <c r="D23" s="60">
        <v>-41482.5</v>
      </c>
      <c r="E23" s="60">
        <v>-34642.5</v>
      </c>
      <c r="F23" s="60">
        <v>-6840</v>
      </c>
    </row>
    <row r="24" spans="1:6" x14ac:dyDescent="0.3">
      <c r="A24" s="28"/>
      <c r="B24" s="29"/>
      <c r="C24" s="28" t="s">
        <v>198</v>
      </c>
      <c r="D24" s="60">
        <v>-41482.5</v>
      </c>
      <c r="E24" s="60">
        <v>-34642.5</v>
      </c>
      <c r="F24" s="60">
        <v>-6840</v>
      </c>
    </row>
    <row r="25" spans="1:6" x14ac:dyDescent="0.3">
      <c r="A25" s="28"/>
      <c r="B25" s="29"/>
      <c r="C25" s="28" t="s">
        <v>199</v>
      </c>
      <c r="D25" s="60">
        <v>-41482.5</v>
      </c>
      <c r="E25" s="60">
        <v>-34642.5</v>
      </c>
      <c r="F25" s="60">
        <v>-6840</v>
      </c>
    </row>
    <row r="26" spans="1:6" x14ac:dyDescent="0.3">
      <c r="A26" s="28"/>
      <c r="B26" s="29"/>
      <c r="C26" s="28" t="s">
        <v>275</v>
      </c>
      <c r="D26" s="60">
        <v>-41482.5</v>
      </c>
      <c r="E26" s="60">
        <v>-34642.5</v>
      </c>
      <c r="F26" s="60">
        <v>-6840</v>
      </c>
    </row>
    <row r="27" spans="1:6" s="4" customFormat="1" ht="103.5" x14ac:dyDescent="0.3">
      <c r="A27" s="5"/>
      <c r="B27" s="8" t="s">
        <v>276</v>
      </c>
      <c r="C27" s="5" t="s">
        <v>277</v>
      </c>
      <c r="D27" s="60">
        <v>-83000</v>
      </c>
      <c r="E27" s="60">
        <v>-58000</v>
      </c>
      <c r="F27" s="60">
        <v>-25000</v>
      </c>
    </row>
    <row r="28" spans="1:6" x14ac:dyDescent="0.3">
      <c r="A28" s="28"/>
      <c r="B28" s="28"/>
      <c r="C28" s="28" t="s">
        <v>98</v>
      </c>
      <c r="D28" s="60"/>
      <c r="E28" s="60"/>
      <c r="F28" s="60"/>
    </row>
    <row r="29" spans="1:6" ht="51.75" x14ac:dyDescent="0.3">
      <c r="A29" s="28"/>
      <c r="B29" s="28"/>
      <c r="C29" s="285" t="s">
        <v>287</v>
      </c>
      <c r="D29" s="60">
        <v>-83000</v>
      </c>
      <c r="E29" s="60">
        <v>-58000</v>
      </c>
      <c r="F29" s="60">
        <v>-25000</v>
      </c>
    </row>
    <row r="30" spans="1:6" ht="34.5" x14ac:dyDescent="0.3">
      <c r="A30" s="28"/>
      <c r="B30" s="28"/>
      <c r="C30" s="28" t="s">
        <v>89</v>
      </c>
      <c r="D30" s="60"/>
      <c r="E30" s="60"/>
      <c r="F30" s="60"/>
    </row>
    <row r="31" spans="1:6" x14ac:dyDescent="0.3">
      <c r="A31" s="28"/>
      <c r="B31" s="28"/>
      <c r="C31" s="28" t="s">
        <v>90</v>
      </c>
      <c r="D31" s="60">
        <v>-83000</v>
      </c>
      <c r="E31" s="60">
        <v>-58000</v>
      </c>
      <c r="F31" s="60">
        <v>-25000</v>
      </c>
    </row>
    <row r="32" spans="1:6" x14ac:dyDescent="0.3">
      <c r="A32" s="28"/>
      <c r="B32" s="28"/>
      <c r="C32" s="28" t="s">
        <v>198</v>
      </c>
      <c r="D32" s="60">
        <v>-83000</v>
      </c>
      <c r="E32" s="60">
        <v>-58000</v>
      </c>
      <c r="F32" s="60">
        <v>-25000</v>
      </c>
    </row>
    <row r="33" spans="1:6" x14ac:dyDescent="0.3">
      <c r="A33" s="28"/>
      <c r="B33" s="28"/>
      <c r="C33" s="28" t="s">
        <v>199</v>
      </c>
      <c r="D33" s="60">
        <v>-83000</v>
      </c>
      <c r="E33" s="60">
        <v>-58000</v>
      </c>
      <c r="F33" s="60">
        <v>-25000</v>
      </c>
    </row>
    <row r="34" spans="1:6" x14ac:dyDescent="0.3">
      <c r="A34" s="28"/>
      <c r="B34" s="28"/>
      <c r="C34" s="28" t="s">
        <v>275</v>
      </c>
      <c r="D34" s="60">
        <v>-83000</v>
      </c>
      <c r="E34" s="60">
        <v>-58000</v>
      </c>
      <c r="F34" s="60">
        <v>-25000</v>
      </c>
    </row>
    <row r="35" spans="1:6" s="4" customFormat="1" ht="34.5" x14ac:dyDescent="0.3">
      <c r="A35" s="5" t="s">
        <v>278</v>
      </c>
      <c r="B35" s="5"/>
      <c r="C35" s="5" t="s">
        <v>279</v>
      </c>
      <c r="D35" s="118">
        <v>-872000</v>
      </c>
      <c r="E35" s="118">
        <v>-660000</v>
      </c>
      <c r="F35" s="118">
        <v>-212000</v>
      </c>
    </row>
    <row r="36" spans="1:6" x14ac:dyDescent="0.3">
      <c r="A36" s="28"/>
      <c r="B36" s="28"/>
      <c r="C36" s="28" t="s">
        <v>2</v>
      </c>
      <c r="D36" s="94"/>
      <c r="E36" s="94"/>
      <c r="F36" s="94"/>
    </row>
    <row r="37" spans="1:6" s="4" customFormat="1" ht="93.75" customHeight="1" x14ac:dyDescent="0.3">
      <c r="A37" s="5"/>
      <c r="B37" s="5" t="s">
        <v>280</v>
      </c>
      <c r="C37" s="5" t="s">
        <v>281</v>
      </c>
      <c r="D37" s="170">
        <v>-872000</v>
      </c>
      <c r="E37" s="170">
        <v>-660000</v>
      </c>
      <c r="F37" s="170">
        <v>-212000</v>
      </c>
    </row>
    <row r="38" spans="1:6" x14ac:dyDescent="0.3">
      <c r="A38" s="28"/>
      <c r="B38" s="28"/>
      <c r="C38" s="28" t="s">
        <v>98</v>
      </c>
      <c r="D38" s="107"/>
      <c r="E38" s="107"/>
      <c r="F38" s="107"/>
    </row>
    <row r="39" spans="1:6" ht="51.75" x14ac:dyDescent="0.3">
      <c r="A39" s="28"/>
      <c r="B39" s="28"/>
      <c r="C39" s="285" t="s">
        <v>287</v>
      </c>
      <c r="D39" s="107">
        <v>-872000</v>
      </c>
      <c r="E39" s="107">
        <v>-660000</v>
      </c>
      <c r="F39" s="107">
        <v>-212000</v>
      </c>
    </row>
    <row r="40" spans="1:6" ht="34.5" x14ac:dyDescent="0.3">
      <c r="A40" s="28"/>
      <c r="B40" s="28"/>
      <c r="C40" s="28" t="s">
        <v>89</v>
      </c>
      <c r="D40" s="107"/>
      <c r="E40" s="107"/>
      <c r="F40" s="107"/>
    </row>
    <row r="41" spans="1:6" x14ac:dyDescent="0.3">
      <c r="A41" s="28"/>
      <c r="B41" s="28"/>
      <c r="C41" s="28" t="s">
        <v>90</v>
      </c>
      <c r="D41" s="107">
        <v>-872000</v>
      </c>
      <c r="E41" s="107">
        <v>-660000</v>
      </c>
      <c r="F41" s="107">
        <v>-212000</v>
      </c>
    </row>
    <row r="42" spans="1:6" x14ac:dyDescent="0.3">
      <c r="A42" s="28"/>
      <c r="B42" s="28"/>
      <c r="C42" s="28" t="s">
        <v>91</v>
      </c>
      <c r="D42" s="107">
        <v>-872000</v>
      </c>
      <c r="E42" s="107">
        <v>-660000</v>
      </c>
      <c r="F42" s="107">
        <v>-212000</v>
      </c>
    </row>
    <row r="43" spans="1:6" x14ac:dyDescent="0.3">
      <c r="A43" s="28"/>
      <c r="B43" s="28"/>
      <c r="C43" s="28" t="s">
        <v>92</v>
      </c>
      <c r="D43" s="107">
        <v>-872000</v>
      </c>
      <c r="E43" s="107">
        <v>-660000</v>
      </c>
      <c r="F43" s="107">
        <v>-212000</v>
      </c>
    </row>
    <row r="44" spans="1:6" x14ac:dyDescent="0.3">
      <c r="A44" s="28"/>
      <c r="B44" s="28"/>
      <c r="C44" s="28" t="s">
        <v>93</v>
      </c>
      <c r="D44" s="107">
        <v>-800000</v>
      </c>
      <c r="E44" s="107">
        <v>-600000</v>
      </c>
      <c r="F44" s="107">
        <v>-200000</v>
      </c>
    </row>
    <row r="45" spans="1:6" x14ac:dyDescent="0.3">
      <c r="A45" s="47"/>
      <c r="B45" s="28"/>
      <c r="C45" s="28" t="s">
        <v>131</v>
      </c>
      <c r="D45" s="107">
        <v>-800000</v>
      </c>
      <c r="E45" s="107">
        <v>-600000</v>
      </c>
      <c r="F45" s="107">
        <v>-200000</v>
      </c>
    </row>
    <row r="46" spans="1:6" x14ac:dyDescent="0.3">
      <c r="A46" s="47"/>
      <c r="B46" s="28"/>
      <c r="C46" s="28" t="s">
        <v>114</v>
      </c>
      <c r="D46" s="107">
        <v>-72000</v>
      </c>
      <c r="E46" s="107">
        <v>-60000</v>
      </c>
      <c r="F46" s="107">
        <v>-12000</v>
      </c>
    </row>
    <row r="47" spans="1:6" x14ac:dyDescent="0.3">
      <c r="A47" s="47"/>
      <c r="B47" s="28"/>
      <c r="C47" s="28" t="s">
        <v>115</v>
      </c>
      <c r="D47" s="107">
        <v>-72000</v>
      </c>
      <c r="E47" s="107">
        <v>-60000</v>
      </c>
      <c r="F47" s="107">
        <v>-12000</v>
      </c>
    </row>
    <row r="48" spans="1:6" s="4" customFormat="1" ht="19.5" customHeight="1" x14ac:dyDescent="0.3">
      <c r="A48" s="5" t="s">
        <v>318</v>
      </c>
      <c r="B48" s="5"/>
      <c r="C48" s="5" t="s">
        <v>319</v>
      </c>
      <c r="D48" s="60">
        <v>-985448.40000000014</v>
      </c>
      <c r="E48" s="60">
        <v>-841551.3</v>
      </c>
      <c r="F48" s="60">
        <v>-143897.1</v>
      </c>
    </row>
    <row r="49" spans="1:6" x14ac:dyDescent="0.3">
      <c r="A49" s="28"/>
      <c r="B49" s="28"/>
      <c r="C49" s="28" t="s">
        <v>2</v>
      </c>
      <c r="D49" s="59"/>
      <c r="E49" s="59"/>
      <c r="F49" s="59"/>
    </row>
    <row r="50" spans="1:6" s="4" customFormat="1" ht="86.25" x14ac:dyDescent="0.3">
      <c r="A50" s="5"/>
      <c r="B50" s="5" t="s">
        <v>322</v>
      </c>
      <c r="C50" s="5" t="s">
        <v>335</v>
      </c>
      <c r="D50" s="58">
        <v>-405158.80000000005</v>
      </c>
      <c r="E50" s="58">
        <v>-357965.4</v>
      </c>
      <c r="F50" s="58">
        <v>-47193.4</v>
      </c>
    </row>
    <row r="51" spans="1:6" x14ac:dyDescent="0.3">
      <c r="A51" s="28"/>
      <c r="B51" s="28"/>
      <c r="C51" s="28" t="s">
        <v>98</v>
      </c>
      <c r="D51" s="59"/>
      <c r="E51" s="59"/>
      <c r="F51" s="59"/>
    </row>
    <row r="52" spans="1:6" ht="34.5" x14ac:dyDescent="0.3">
      <c r="A52" s="28"/>
      <c r="B52" s="28"/>
      <c r="C52" s="285" t="s">
        <v>12</v>
      </c>
      <c r="D52" s="59">
        <v>-405158.80000000005</v>
      </c>
      <c r="E52" s="59">
        <v>-357965.4</v>
      </c>
      <c r="F52" s="59">
        <v>-47193.4</v>
      </c>
    </row>
    <row r="53" spans="1:6" ht="34.5" x14ac:dyDescent="0.3">
      <c r="A53" s="28"/>
      <c r="B53" s="28"/>
      <c r="C53" s="28" t="s">
        <v>89</v>
      </c>
      <c r="D53" s="59"/>
      <c r="E53" s="59"/>
      <c r="F53" s="59"/>
    </row>
    <row r="54" spans="1:6" x14ac:dyDescent="0.3">
      <c r="A54" s="28"/>
      <c r="B54" s="28"/>
      <c r="C54" s="28" t="s">
        <v>90</v>
      </c>
      <c r="D54" s="59">
        <v>-405158.80000000005</v>
      </c>
      <c r="E54" s="59">
        <v>-357965.4</v>
      </c>
      <c r="F54" s="59">
        <v>-47193.4</v>
      </c>
    </row>
    <row r="55" spans="1:6" x14ac:dyDescent="0.3">
      <c r="A55" s="28"/>
      <c r="B55" s="28"/>
      <c r="C55" s="28" t="s">
        <v>91</v>
      </c>
      <c r="D55" s="59">
        <v>-405158.80000000005</v>
      </c>
      <c r="E55" s="59">
        <v>-357965.4</v>
      </c>
      <c r="F55" s="59">
        <v>-47193.4</v>
      </c>
    </row>
    <row r="56" spans="1:6" x14ac:dyDescent="0.3">
      <c r="A56" s="28"/>
      <c r="B56" s="28"/>
      <c r="C56" s="28" t="s">
        <v>92</v>
      </c>
      <c r="D56" s="59">
        <v>-405158.80000000005</v>
      </c>
      <c r="E56" s="59">
        <v>-357965.4</v>
      </c>
      <c r="F56" s="59">
        <v>-47193.4</v>
      </c>
    </row>
    <row r="57" spans="1:6" x14ac:dyDescent="0.3">
      <c r="A57" s="28"/>
      <c r="B57" s="28"/>
      <c r="C57" s="28" t="s">
        <v>93</v>
      </c>
      <c r="D57" s="59">
        <v>-405158.80000000005</v>
      </c>
      <c r="E57" s="59">
        <v>-357965.4</v>
      </c>
      <c r="F57" s="59">
        <v>-47193.4</v>
      </c>
    </row>
    <row r="58" spans="1:6" x14ac:dyDescent="0.3">
      <c r="A58" s="28"/>
      <c r="B58" s="28"/>
      <c r="C58" s="28" t="s">
        <v>131</v>
      </c>
      <c r="D58" s="59">
        <v>-405158.80000000005</v>
      </c>
      <c r="E58" s="59">
        <v>-357965.4</v>
      </c>
      <c r="F58" s="59">
        <v>-47193.4</v>
      </c>
    </row>
    <row r="59" spans="1:6" s="4" customFormat="1" ht="69" x14ac:dyDescent="0.3">
      <c r="A59" s="5"/>
      <c r="B59" s="5" t="s">
        <v>317</v>
      </c>
      <c r="C59" s="5" t="s">
        <v>336</v>
      </c>
      <c r="D59" s="58">
        <v>-38841.699999999997</v>
      </c>
      <c r="E59" s="58">
        <v>-32379.3</v>
      </c>
      <c r="F59" s="58">
        <v>-6462.4</v>
      </c>
    </row>
    <row r="60" spans="1:6" x14ac:dyDescent="0.3">
      <c r="A60" s="28"/>
      <c r="B60" s="28"/>
      <c r="C60" s="28" t="s">
        <v>98</v>
      </c>
      <c r="D60" s="59"/>
      <c r="E60" s="59"/>
      <c r="F60" s="59"/>
    </row>
    <row r="61" spans="1:6" ht="34.5" x14ac:dyDescent="0.3">
      <c r="A61" s="28"/>
      <c r="B61" s="28"/>
      <c r="C61" s="285" t="s">
        <v>12</v>
      </c>
      <c r="D61" s="59">
        <v>-38841.699999999997</v>
      </c>
      <c r="E61" s="59">
        <v>-32379.3</v>
      </c>
      <c r="F61" s="59">
        <v>-6462.4</v>
      </c>
    </row>
    <row r="62" spans="1:6" ht="34.5" x14ac:dyDescent="0.3">
      <c r="A62" s="28"/>
      <c r="B62" s="28"/>
      <c r="C62" s="28" t="s">
        <v>89</v>
      </c>
      <c r="D62" s="59"/>
      <c r="E62" s="59"/>
      <c r="F62" s="59"/>
    </row>
    <row r="63" spans="1:6" x14ac:dyDescent="0.3">
      <c r="A63" s="28"/>
      <c r="B63" s="28"/>
      <c r="C63" s="28" t="s">
        <v>90</v>
      </c>
      <c r="D63" s="59">
        <v>-38841.699999999997</v>
      </c>
      <c r="E63" s="59">
        <v>-32379.3</v>
      </c>
      <c r="F63" s="59">
        <v>-6462.4</v>
      </c>
    </row>
    <row r="64" spans="1:6" x14ac:dyDescent="0.3">
      <c r="A64" s="28"/>
      <c r="B64" s="28"/>
      <c r="C64" s="28" t="s">
        <v>198</v>
      </c>
      <c r="D64" s="59">
        <v>-38841.699999999997</v>
      </c>
      <c r="E64" s="59">
        <v>-32379.3</v>
      </c>
      <c r="F64" s="59">
        <v>-6462.4</v>
      </c>
    </row>
    <row r="65" spans="1:6" x14ac:dyDescent="0.3">
      <c r="A65" s="28"/>
      <c r="B65" s="28"/>
      <c r="C65" s="28" t="s">
        <v>199</v>
      </c>
      <c r="D65" s="59">
        <v>-38841.699999999997</v>
      </c>
      <c r="E65" s="59">
        <v>-32379.3</v>
      </c>
      <c r="F65" s="59">
        <v>-6462.4</v>
      </c>
    </row>
    <row r="66" spans="1:6" x14ac:dyDescent="0.3">
      <c r="A66" s="28"/>
      <c r="B66" s="28"/>
      <c r="C66" s="28" t="s">
        <v>275</v>
      </c>
      <c r="D66" s="59">
        <v>-38841.699999999997</v>
      </c>
      <c r="E66" s="59">
        <v>-32379.3</v>
      </c>
      <c r="F66" s="59">
        <v>-6462.4</v>
      </c>
    </row>
    <row r="67" spans="1:6" s="4" customFormat="1" ht="69" x14ac:dyDescent="0.3">
      <c r="A67" s="5"/>
      <c r="B67" s="5" t="s">
        <v>579</v>
      </c>
      <c r="C67" s="5" t="s">
        <v>580</v>
      </c>
      <c r="D67" s="58">
        <v>-432957.1</v>
      </c>
      <c r="E67" s="58">
        <v>-360797.6</v>
      </c>
      <c r="F67" s="58">
        <v>-72159.5</v>
      </c>
    </row>
    <row r="68" spans="1:6" x14ac:dyDescent="0.3">
      <c r="A68" s="28"/>
      <c r="B68" s="28"/>
      <c r="C68" s="28" t="s">
        <v>98</v>
      </c>
      <c r="D68" s="59"/>
      <c r="E68" s="59"/>
      <c r="F68" s="59"/>
    </row>
    <row r="69" spans="1:6" ht="34.5" x14ac:dyDescent="0.3">
      <c r="A69" s="28"/>
      <c r="B69" s="28"/>
      <c r="C69" s="285" t="s">
        <v>12</v>
      </c>
      <c r="D69" s="59">
        <v>-432957.1</v>
      </c>
      <c r="E69" s="59">
        <v>-360797.6</v>
      </c>
      <c r="F69" s="59">
        <v>-72159.5</v>
      </c>
    </row>
    <row r="70" spans="1:6" ht="34.5" x14ac:dyDescent="0.3">
      <c r="A70" s="28"/>
      <c r="B70" s="28"/>
      <c r="C70" s="28" t="s">
        <v>89</v>
      </c>
      <c r="D70" s="59"/>
      <c r="E70" s="59"/>
      <c r="F70" s="59"/>
    </row>
    <row r="71" spans="1:6" x14ac:dyDescent="0.3">
      <c r="A71" s="28"/>
      <c r="B71" s="28"/>
      <c r="C71" s="28" t="s">
        <v>90</v>
      </c>
      <c r="D71" s="59">
        <v>-432957.1</v>
      </c>
      <c r="E71" s="59">
        <v>-360797.6</v>
      </c>
      <c r="F71" s="59">
        <v>-72159.5</v>
      </c>
    </row>
    <row r="72" spans="1:6" x14ac:dyDescent="0.3">
      <c r="A72" s="28"/>
      <c r="B72" s="28"/>
      <c r="C72" s="28" t="s">
        <v>91</v>
      </c>
      <c r="D72" s="59">
        <v>-432957.1</v>
      </c>
      <c r="E72" s="59">
        <v>-360797.6</v>
      </c>
      <c r="F72" s="59">
        <v>-72159.5</v>
      </c>
    </row>
    <row r="73" spans="1:6" x14ac:dyDescent="0.3">
      <c r="A73" s="28"/>
      <c r="B73" s="28"/>
      <c r="C73" s="28" t="s">
        <v>92</v>
      </c>
      <c r="D73" s="59">
        <v>-432957.1</v>
      </c>
      <c r="E73" s="59">
        <v>-360797.6</v>
      </c>
      <c r="F73" s="59">
        <v>-72159.5</v>
      </c>
    </row>
    <row r="74" spans="1:6" x14ac:dyDescent="0.3">
      <c r="A74" s="28"/>
      <c r="B74" s="28"/>
      <c r="C74" s="28" t="s">
        <v>93</v>
      </c>
      <c r="D74" s="59">
        <v>-432957.1</v>
      </c>
      <c r="E74" s="59">
        <v>-360797.6</v>
      </c>
      <c r="F74" s="59">
        <v>-72159.5</v>
      </c>
    </row>
    <row r="75" spans="1:6" x14ac:dyDescent="0.3">
      <c r="A75" s="28"/>
      <c r="B75" s="28"/>
      <c r="C75" s="28" t="s">
        <v>131</v>
      </c>
      <c r="D75" s="59">
        <v>-432957.1</v>
      </c>
      <c r="E75" s="59">
        <v>-360797.6</v>
      </c>
      <c r="F75" s="59">
        <v>-72159.5</v>
      </c>
    </row>
    <row r="76" spans="1:6" s="4" customFormat="1" ht="103.5" x14ac:dyDescent="0.3">
      <c r="A76" s="5"/>
      <c r="B76" s="5" t="s">
        <v>573</v>
      </c>
      <c r="C76" s="5" t="s">
        <v>574</v>
      </c>
      <c r="D76" s="58">
        <v>-108490.8</v>
      </c>
      <c r="E76" s="58">
        <v>-90409</v>
      </c>
      <c r="F76" s="58">
        <v>-18081.8</v>
      </c>
    </row>
    <row r="77" spans="1:6" x14ac:dyDescent="0.3">
      <c r="A77" s="28"/>
      <c r="B77" s="28"/>
      <c r="C77" s="28" t="s">
        <v>98</v>
      </c>
      <c r="D77" s="59"/>
      <c r="E77" s="59"/>
      <c r="F77" s="59"/>
    </row>
    <row r="78" spans="1:6" ht="34.5" x14ac:dyDescent="0.3">
      <c r="A78" s="28"/>
      <c r="B78" s="28"/>
      <c r="C78" s="285" t="s">
        <v>12</v>
      </c>
      <c r="D78" s="59">
        <v>-108490.8</v>
      </c>
      <c r="E78" s="59">
        <v>-90409</v>
      </c>
      <c r="F78" s="59">
        <v>-18081.8</v>
      </c>
    </row>
    <row r="79" spans="1:6" ht="34.5" x14ac:dyDescent="0.3">
      <c r="A79" s="28"/>
      <c r="B79" s="28"/>
      <c r="C79" s="28" t="s">
        <v>89</v>
      </c>
      <c r="D79" s="59"/>
      <c r="E79" s="59"/>
      <c r="F79" s="59"/>
    </row>
    <row r="80" spans="1:6" x14ac:dyDescent="0.3">
      <c r="A80" s="28"/>
      <c r="B80" s="28"/>
      <c r="C80" s="28" t="s">
        <v>90</v>
      </c>
      <c r="D80" s="59">
        <v>-108490.8</v>
      </c>
      <c r="E80" s="59">
        <v>-90409</v>
      </c>
      <c r="F80" s="59">
        <v>-18081.8</v>
      </c>
    </row>
    <row r="81" spans="1:6" x14ac:dyDescent="0.3">
      <c r="A81" s="28"/>
      <c r="B81" s="28"/>
      <c r="C81" s="28" t="s">
        <v>91</v>
      </c>
      <c r="D81" s="59">
        <v>-108490.8</v>
      </c>
      <c r="E81" s="59">
        <v>-90409</v>
      </c>
      <c r="F81" s="59">
        <v>-18081.8</v>
      </c>
    </row>
    <row r="82" spans="1:6" x14ac:dyDescent="0.3">
      <c r="A82" s="28"/>
      <c r="B82" s="28"/>
      <c r="C82" s="28" t="s">
        <v>92</v>
      </c>
      <c r="D82" s="59">
        <v>-108490.8</v>
      </c>
      <c r="E82" s="59">
        <v>-90409</v>
      </c>
      <c r="F82" s="59">
        <v>-18081.8</v>
      </c>
    </row>
    <row r="83" spans="1:6" x14ac:dyDescent="0.3">
      <c r="A83" s="28"/>
      <c r="B83" s="28"/>
      <c r="C83" s="28" t="s">
        <v>93</v>
      </c>
      <c r="D83" s="59">
        <v>-37846.1</v>
      </c>
      <c r="E83" s="59">
        <v>-32058.1</v>
      </c>
      <c r="F83" s="59">
        <v>-5788</v>
      </c>
    </row>
    <row r="84" spans="1:6" x14ac:dyDescent="0.3">
      <c r="A84" s="28"/>
      <c r="B84" s="28"/>
      <c r="C84" s="28" t="s">
        <v>131</v>
      </c>
      <c r="D84" s="59">
        <v>-37846.1</v>
      </c>
      <c r="E84" s="59">
        <v>-32058.1</v>
      </c>
      <c r="F84" s="59">
        <v>-5788</v>
      </c>
    </row>
    <row r="85" spans="1:6" x14ac:dyDescent="0.3">
      <c r="A85" s="28"/>
      <c r="B85" s="28"/>
      <c r="C85" s="28" t="s">
        <v>114</v>
      </c>
      <c r="D85" s="59">
        <v>-70644.7</v>
      </c>
      <c r="E85" s="59">
        <v>-58350.9</v>
      </c>
      <c r="F85" s="59">
        <v>-12293.8</v>
      </c>
    </row>
    <row r="86" spans="1:6" x14ac:dyDescent="0.3">
      <c r="A86" s="28"/>
      <c r="B86" s="28"/>
      <c r="C86" s="28" t="s">
        <v>115</v>
      </c>
      <c r="D86" s="59">
        <v>-70644.7</v>
      </c>
      <c r="E86" s="59">
        <v>-58350.9</v>
      </c>
      <c r="F86" s="59">
        <v>-12293.8</v>
      </c>
    </row>
    <row r="87" spans="1:6" s="4" customFormat="1" ht="18" customHeight="1" x14ac:dyDescent="0.3">
      <c r="A87" s="5" t="s">
        <v>282</v>
      </c>
      <c r="B87" s="5"/>
      <c r="C87" s="5" t="s">
        <v>283</v>
      </c>
      <c r="D87" s="87">
        <v>-863948.20000000007</v>
      </c>
      <c r="E87" s="87">
        <v>-719955.3</v>
      </c>
      <c r="F87" s="87">
        <v>-143992.9</v>
      </c>
    </row>
    <row r="88" spans="1:6" x14ac:dyDescent="0.3">
      <c r="A88" s="28"/>
      <c r="B88" s="28"/>
      <c r="C88" s="28" t="s">
        <v>2</v>
      </c>
      <c r="D88" s="92"/>
      <c r="E88" s="92"/>
      <c r="F88" s="92"/>
    </row>
    <row r="89" spans="1:6" ht="91.5" customHeight="1" x14ac:dyDescent="0.3">
      <c r="A89" s="28"/>
      <c r="B89" s="28" t="s">
        <v>280</v>
      </c>
      <c r="C89" s="28" t="s">
        <v>332</v>
      </c>
      <c r="D89" s="59">
        <v>-863948.20000000007</v>
      </c>
      <c r="E89" s="59">
        <v>-719955.3</v>
      </c>
      <c r="F89" s="59">
        <v>-143992.9</v>
      </c>
    </row>
    <row r="90" spans="1:6" x14ac:dyDescent="0.3">
      <c r="A90" s="28"/>
      <c r="B90" s="28"/>
      <c r="C90" s="28" t="s">
        <v>98</v>
      </c>
      <c r="D90" s="28"/>
      <c r="E90" s="28"/>
      <c r="F90" s="28"/>
    </row>
    <row r="91" spans="1:6" ht="34.5" x14ac:dyDescent="0.3">
      <c r="A91" s="28"/>
      <c r="B91" s="28"/>
      <c r="C91" s="285" t="s">
        <v>12</v>
      </c>
      <c r="D91" s="119">
        <v>-863948.20000000007</v>
      </c>
      <c r="E91" s="119">
        <v>-719955.3</v>
      </c>
      <c r="F91" s="119">
        <v>-143992.9</v>
      </c>
    </row>
    <row r="92" spans="1:6" ht="34.5" x14ac:dyDescent="0.3">
      <c r="A92" s="28"/>
      <c r="B92" s="28"/>
      <c r="C92" s="28" t="s">
        <v>89</v>
      </c>
      <c r="D92" s="28"/>
      <c r="E92" s="28"/>
      <c r="F92" s="28"/>
    </row>
    <row r="93" spans="1:6" x14ac:dyDescent="0.3">
      <c r="A93" s="28"/>
      <c r="B93" s="28"/>
      <c r="C93" s="28" t="s">
        <v>90</v>
      </c>
      <c r="D93" s="59">
        <v>-863948.20000000007</v>
      </c>
      <c r="E93" s="59">
        <v>-719955.3</v>
      </c>
      <c r="F93" s="59">
        <v>-143992.9</v>
      </c>
    </row>
    <row r="94" spans="1:6" x14ac:dyDescent="0.3">
      <c r="A94" s="28"/>
      <c r="B94" s="28"/>
      <c r="C94" s="28" t="s">
        <v>91</v>
      </c>
      <c r="D94" s="59">
        <v>-863948.20000000007</v>
      </c>
      <c r="E94" s="59">
        <v>-719955.3</v>
      </c>
      <c r="F94" s="59">
        <v>-143992.9</v>
      </c>
    </row>
    <row r="95" spans="1:6" x14ac:dyDescent="0.3">
      <c r="A95" s="28"/>
      <c r="B95" s="28"/>
      <c r="C95" s="28" t="s">
        <v>92</v>
      </c>
      <c r="D95" s="59">
        <v>-863948.20000000007</v>
      </c>
      <c r="E95" s="59">
        <v>-719955.3</v>
      </c>
      <c r="F95" s="59">
        <v>-143992.9</v>
      </c>
    </row>
    <row r="96" spans="1:6" x14ac:dyDescent="0.3">
      <c r="A96" s="28"/>
      <c r="B96" s="28"/>
      <c r="C96" s="28" t="s">
        <v>93</v>
      </c>
      <c r="D96" s="59">
        <v>-858188.4</v>
      </c>
      <c r="E96" s="59">
        <v>-715155.5</v>
      </c>
      <c r="F96" s="59">
        <v>-143032.9</v>
      </c>
    </row>
    <row r="97" spans="1:6" x14ac:dyDescent="0.3">
      <c r="A97" s="28"/>
      <c r="B97" s="28"/>
      <c r="C97" s="28" t="s">
        <v>131</v>
      </c>
      <c r="D97" s="59">
        <v>-858188.4</v>
      </c>
      <c r="E97" s="59">
        <v>-715155.5</v>
      </c>
      <c r="F97" s="59">
        <v>-143032.9</v>
      </c>
    </row>
    <row r="98" spans="1:6" x14ac:dyDescent="0.3">
      <c r="A98" s="28"/>
      <c r="B98" s="28"/>
      <c r="C98" s="28" t="s">
        <v>114</v>
      </c>
      <c r="D98" s="59">
        <v>-5759.8</v>
      </c>
      <c r="E98" s="59">
        <v>-4799.8</v>
      </c>
      <c r="F98" s="59">
        <v>-960</v>
      </c>
    </row>
    <row r="99" spans="1:6" x14ac:dyDescent="0.3">
      <c r="A99" s="28"/>
      <c r="B99" s="28"/>
      <c r="C99" s="28" t="s">
        <v>115</v>
      </c>
      <c r="D99" s="59">
        <v>-5759.8</v>
      </c>
      <c r="E99" s="59">
        <v>-4799.8</v>
      </c>
      <c r="F99" s="59">
        <v>-960</v>
      </c>
    </row>
    <row r="100" spans="1:6" x14ac:dyDescent="0.3">
      <c r="B100" s="48"/>
      <c r="C100" s="7"/>
      <c r="D100" s="95"/>
      <c r="E100" s="96"/>
      <c r="F100" s="96"/>
    </row>
    <row r="103" spans="1:6" ht="15" customHeight="1" x14ac:dyDescent="0.3">
      <c r="B103" s="287"/>
      <c r="C103" s="397" t="s">
        <v>333</v>
      </c>
      <c r="D103" s="383" t="s">
        <v>334</v>
      </c>
      <c r="E103" s="383"/>
    </row>
    <row r="104" spans="1:6" ht="32.25" customHeight="1" x14ac:dyDescent="0.3">
      <c r="B104" s="287"/>
      <c r="C104" s="397"/>
      <c r="D104" s="383"/>
      <c r="E104" s="383"/>
    </row>
  </sheetData>
  <mergeCells count="14">
    <mergeCell ref="C103:C104"/>
    <mergeCell ref="D103:E104"/>
    <mergeCell ref="A1:F1"/>
    <mergeCell ref="A2:F2"/>
    <mergeCell ref="A3:F3"/>
    <mergeCell ref="A5:F5"/>
    <mergeCell ref="A8:B9"/>
    <mergeCell ref="C8:C11"/>
    <mergeCell ref="D8:F8"/>
    <mergeCell ref="D9:F9"/>
    <mergeCell ref="A10:A11"/>
    <mergeCell ref="B10:B11"/>
    <mergeCell ref="D10:D11"/>
    <mergeCell ref="E10:F10"/>
  </mergeCells>
  <pageMargins left="0.7" right="0.7" top="0.75" bottom="0.75" header="0.3" footer="0.3"/>
  <pageSetup paperSize="9" scale="57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zoomScaleNormal="100" workbookViewId="0">
      <selection activeCell="H30" sqref="H30"/>
    </sheetView>
  </sheetViews>
  <sheetFormatPr defaultRowHeight="17.25" x14ac:dyDescent="0.3"/>
  <cols>
    <col min="1" max="1" width="7.42578125" style="1" customWidth="1"/>
    <col min="2" max="2" width="12" style="1" customWidth="1"/>
    <col min="3" max="3" width="14.7109375" style="1" customWidth="1"/>
    <col min="4" max="4" width="65.140625" style="258" customWidth="1"/>
    <col min="5" max="5" width="28.7109375" style="38" customWidth="1"/>
    <col min="6" max="6" width="19.85546875" style="1" customWidth="1"/>
    <col min="7" max="7" width="21.7109375" style="1" customWidth="1"/>
    <col min="8" max="9" width="18.5703125" style="1" customWidth="1"/>
    <col min="10" max="10" width="12.28515625" style="1" customWidth="1"/>
    <col min="11" max="11" width="11.28515625" style="1" customWidth="1"/>
    <col min="12" max="255" width="9.140625" style="1"/>
    <col min="256" max="256" width="7.28515625" style="1" customWidth="1"/>
    <col min="257" max="257" width="12" style="1" customWidth="1"/>
    <col min="258" max="258" width="11.85546875" style="1" customWidth="1"/>
    <col min="259" max="259" width="64.28515625" style="1" customWidth="1"/>
    <col min="260" max="260" width="16.85546875" style="1" customWidth="1"/>
    <col min="261" max="261" width="17.7109375" style="1" customWidth="1"/>
    <col min="262" max="262" width="12.85546875" style="1" customWidth="1"/>
    <col min="263" max="263" width="14.140625" style="1" customWidth="1"/>
    <col min="264" max="264" width="10.7109375" style="1" customWidth="1"/>
    <col min="265" max="511" width="9.140625" style="1"/>
    <col min="512" max="512" width="7.28515625" style="1" customWidth="1"/>
    <col min="513" max="513" width="12" style="1" customWidth="1"/>
    <col min="514" max="514" width="11.85546875" style="1" customWidth="1"/>
    <col min="515" max="515" width="64.28515625" style="1" customWidth="1"/>
    <col min="516" max="516" width="16.85546875" style="1" customWidth="1"/>
    <col min="517" max="517" width="17.7109375" style="1" customWidth="1"/>
    <col min="518" max="518" width="12.85546875" style="1" customWidth="1"/>
    <col min="519" max="519" width="14.140625" style="1" customWidth="1"/>
    <col min="520" max="520" width="10.7109375" style="1" customWidth="1"/>
    <col min="521" max="767" width="9.140625" style="1"/>
    <col min="768" max="768" width="7.28515625" style="1" customWidth="1"/>
    <col min="769" max="769" width="12" style="1" customWidth="1"/>
    <col min="770" max="770" width="11.85546875" style="1" customWidth="1"/>
    <col min="771" max="771" width="64.28515625" style="1" customWidth="1"/>
    <col min="772" max="772" width="16.85546875" style="1" customWidth="1"/>
    <col min="773" max="773" width="17.7109375" style="1" customWidth="1"/>
    <col min="774" max="774" width="12.85546875" style="1" customWidth="1"/>
    <col min="775" max="775" width="14.140625" style="1" customWidth="1"/>
    <col min="776" max="776" width="10.7109375" style="1" customWidth="1"/>
    <col min="777" max="1023" width="9.140625" style="1"/>
    <col min="1024" max="1024" width="7.28515625" style="1" customWidth="1"/>
    <col min="1025" max="1025" width="12" style="1" customWidth="1"/>
    <col min="1026" max="1026" width="11.85546875" style="1" customWidth="1"/>
    <col min="1027" max="1027" width="64.28515625" style="1" customWidth="1"/>
    <col min="1028" max="1028" width="16.85546875" style="1" customWidth="1"/>
    <col min="1029" max="1029" width="17.7109375" style="1" customWidth="1"/>
    <col min="1030" max="1030" width="12.85546875" style="1" customWidth="1"/>
    <col min="1031" max="1031" width="14.140625" style="1" customWidth="1"/>
    <col min="1032" max="1032" width="10.7109375" style="1" customWidth="1"/>
    <col min="1033" max="1279" width="9.140625" style="1"/>
    <col min="1280" max="1280" width="7.28515625" style="1" customWidth="1"/>
    <col min="1281" max="1281" width="12" style="1" customWidth="1"/>
    <col min="1282" max="1282" width="11.85546875" style="1" customWidth="1"/>
    <col min="1283" max="1283" width="64.28515625" style="1" customWidth="1"/>
    <col min="1284" max="1284" width="16.85546875" style="1" customWidth="1"/>
    <col min="1285" max="1285" width="17.7109375" style="1" customWidth="1"/>
    <col min="1286" max="1286" width="12.85546875" style="1" customWidth="1"/>
    <col min="1287" max="1287" width="14.140625" style="1" customWidth="1"/>
    <col min="1288" max="1288" width="10.7109375" style="1" customWidth="1"/>
    <col min="1289" max="1535" width="9.140625" style="1"/>
    <col min="1536" max="1536" width="7.28515625" style="1" customWidth="1"/>
    <col min="1537" max="1537" width="12" style="1" customWidth="1"/>
    <col min="1538" max="1538" width="11.85546875" style="1" customWidth="1"/>
    <col min="1539" max="1539" width="64.28515625" style="1" customWidth="1"/>
    <col min="1540" max="1540" width="16.85546875" style="1" customWidth="1"/>
    <col min="1541" max="1541" width="17.7109375" style="1" customWidth="1"/>
    <col min="1542" max="1542" width="12.85546875" style="1" customWidth="1"/>
    <col min="1543" max="1543" width="14.140625" style="1" customWidth="1"/>
    <col min="1544" max="1544" width="10.7109375" style="1" customWidth="1"/>
    <col min="1545" max="1791" width="9.140625" style="1"/>
    <col min="1792" max="1792" width="7.28515625" style="1" customWidth="1"/>
    <col min="1793" max="1793" width="12" style="1" customWidth="1"/>
    <col min="1794" max="1794" width="11.85546875" style="1" customWidth="1"/>
    <col min="1795" max="1795" width="64.28515625" style="1" customWidth="1"/>
    <col min="1796" max="1796" width="16.85546875" style="1" customWidth="1"/>
    <col min="1797" max="1797" width="17.7109375" style="1" customWidth="1"/>
    <col min="1798" max="1798" width="12.85546875" style="1" customWidth="1"/>
    <col min="1799" max="1799" width="14.140625" style="1" customWidth="1"/>
    <col min="1800" max="1800" width="10.7109375" style="1" customWidth="1"/>
    <col min="1801" max="2047" width="9.140625" style="1"/>
    <col min="2048" max="2048" width="7.28515625" style="1" customWidth="1"/>
    <col min="2049" max="2049" width="12" style="1" customWidth="1"/>
    <col min="2050" max="2050" width="11.85546875" style="1" customWidth="1"/>
    <col min="2051" max="2051" width="64.28515625" style="1" customWidth="1"/>
    <col min="2052" max="2052" width="16.85546875" style="1" customWidth="1"/>
    <col min="2053" max="2053" width="17.7109375" style="1" customWidth="1"/>
    <col min="2054" max="2054" width="12.85546875" style="1" customWidth="1"/>
    <col min="2055" max="2055" width="14.140625" style="1" customWidth="1"/>
    <col min="2056" max="2056" width="10.7109375" style="1" customWidth="1"/>
    <col min="2057" max="2303" width="9.140625" style="1"/>
    <col min="2304" max="2304" width="7.28515625" style="1" customWidth="1"/>
    <col min="2305" max="2305" width="12" style="1" customWidth="1"/>
    <col min="2306" max="2306" width="11.85546875" style="1" customWidth="1"/>
    <col min="2307" max="2307" width="64.28515625" style="1" customWidth="1"/>
    <col min="2308" max="2308" width="16.85546875" style="1" customWidth="1"/>
    <col min="2309" max="2309" width="17.7109375" style="1" customWidth="1"/>
    <col min="2310" max="2310" width="12.85546875" style="1" customWidth="1"/>
    <col min="2311" max="2311" width="14.140625" style="1" customWidth="1"/>
    <col min="2312" max="2312" width="10.7109375" style="1" customWidth="1"/>
    <col min="2313" max="2559" width="9.140625" style="1"/>
    <col min="2560" max="2560" width="7.28515625" style="1" customWidth="1"/>
    <col min="2561" max="2561" width="12" style="1" customWidth="1"/>
    <col min="2562" max="2562" width="11.85546875" style="1" customWidth="1"/>
    <col min="2563" max="2563" width="64.28515625" style="1" customWidth="1"/>
    <col min="2564" max="2564" width="16.85546875" style="1" customWidth="1"/>
    <col min="2565" max="2565" width="17.7109375" style="1" customWidth="1"/>
    <col min="2566" max="2566" width="12.85546875" style="1" customWidth="1"/>
    <col min="2567" max="2567" width="14.140625" style="1" customWidth="1"/>
    <col min="2568" max="2568" width="10.7109375" style="1" customWidth="1"/>
    <col min="2569" max="2815" width="9.140625" style="1"/>
    <col min="2816" max="2816" width="7.28515625" style="1" customWidth="1"/>
    <col min="2817" max="2817" width="12" style="1" customWidth="1"/>
    <col min="2818" max="2818" width="11.85546875" style="1" customWidth="1"/>
    <col min="2819" max="2819" width="64.28515625" style="1" customWidth="1"/>
    <col min="2820" max="2820" width="16.85546875" style="1" customWidth="1"/>
    <col min="2821" max="2821" width="17.7109375" style="1" customWidth="1"/>
    <col min="2822" max="2822" width="12.85546875" style="1" customWidth="1"/>
    <col min="2823" max="2823" width="14.140625" style="1" customWidth="1"/>
    <col min="2824" max="2824" width="10.7109375" style="1" customWidth="1"/>
    <col min="2825" max="3071" width="9.140625" style="1"/>
    <col min="3072" max="3072" width="7.28515625" style="1" customWidth="1"/>
    <col min="3073" max="3073" width="12" style="1" customWidth="1"/>
    <col min="3074" max="3074" width="11.85546875" style="1" customWidth="1"/>
    <col min="3075" max="3075" width="64.28515625" style="1" customWidth="1"/>
    <col min="3076" max="3076" width="16.85546875" style="1" customWidth="1"/>
    <col min="3077" max="3077" width="17.7109375" style="1" customWidth="1"/>
    <col min="3078" max="3078" width="12.85546875" style="1" customWidth="1"/>
    <col min="3079" max="3079" width="14.140625" style="1" customWidth="1"/>
    <col min="3080" max="3080" width="10.7109375" style="1" customWidth="1"/>
    <col min="3081" max="3327" width="9.140625" style="1"/>
    <col min="3328" max="3328" width="7.28515625" style="1" customWidth="1"/>
    <col min="3329" max="3329" width="12" style="1" customWidth="1"/>
    <col min="3330" max="3330" width="11.85546875" style="1" customWidth="1"/>
    <col min="3331" max="3331" width="64.28515625" style="1" customWidth="1"/>
    <col min="3332" max="3332" width="16.85546875" style="1" customWidth="1"/>
    <col min="3333" max="3333" width="17.7109375" style="1" customWidth="1"/>
    <col min="3334" max="3334" width="12.85546875" style="1" customWidth="1"/>
    <col min="3335" max="3335" width="14.140625" style="1" customWidth="1"/>
    <col min="3336" max="3336" width="10.7109375" style="1" customWidth="1"/>
    <col min="3337" max="3583" width="9.140625" style="1"/>
    <col min="3584" max="3584" width="7.28515625" style="1" customWidth="1"/>
    <col min="3585" max="3585" width="12" style="1" customWidth="1"/>
    <col min="3586" max="3586" width="11.85546875" style="1" customWidth="1"/>
    <col min="3587" max="3587" width="64.28515625" style="1" customWidth="1"/>
    <col min="3588" max="3588" width="16.85546875" style="1" customWidth="1"/>
    <col min="3589" max="3589" width="17.7109375" style="1" customWidth="1"/>
    <col min="3590" max="3590" width="12.85546875" style="1" customWidth="1"/>
    <col min="3591" max="3591" width="14.140625" style="1" customWidth="1"/>
    <col min="3592" max="3592" width="10.7109375" style="1" customWidth="1"/>
    <col min="3593" max="3839" width="9.140625" style="1"/>
    <col min="3840" max="3840" width="7.28515625" style="1" customWidth="1"/>
    <col min="3841" max="3841" width="12" style="1" customWidth="1"/>
    <col min="3842" max="3842" width="11.85546875" style="1" customWidth="1"/>
    <col min="3843" max="3843" width="64.28515625" style="1" customWidth="1"/>
    <col min="3844" max="3844" width="16.85546875" style="1" customWidth="1"/>
    <col min="3845" max="3845" width="17.7109375" style="1" customWidth="1"/>
    <col min="3846" max="3846" width="12.85546875" style="1" customWidth="1"/>
    <col min="3847" max="3847" width="14.140625" style="1" customWidth="1"/>
    <col min="3848" max="3848" width="10.7109375" style="1" customWidth="1"/>
    <col min="3849" max="4095" width="9.140625" style="1"/>
    <col min="4096" max="4096" width="7.28515625" style="1" customWidth="1"/>
    <col min="4097" max="4097" width="12" style="1" customWidth="1"/>
    <col min="4098" max="4098" width="11.85546875" style="1" customWidth="1"/>
    <col min="4099" max="4099" width="64.28515625" style="1" customWidth="1"/>
    <col min="4100" max="4100" width="16.85546875" style="1" customWidth="1"/>
    <col min="4101" max="4101" width="17.7109375" style="1" customWidth="1"/>
    <col min="4102" max="4102" width="12.85546875" style="1" customWidth="1"/>
    <col min="4103" max="4103" width="14.140625" style="1" customWidth="1"/>
    <col min="4104" max="4104" width="10.7109375" style="1" customWidth="1"/>
    <col min="4105" max="4351" width="9.140625" style="1"/>
    <col min="4352" max="4352" width="7.28515625" style="1" customWidth="1"/>
    <col min="4353" max="4353" width="12" style="1" customWidth="1"/>
    <col min="4354" max="4354" width="11.85546875" style="1" customWidth="1"/>
    <col min="4355" max="4355" width="64.28515625" style="1" customWidth="1"/>
    <col min="4356" max="4356" width="16.85546875" style="1" customWidth="1"/>
    <col min="4357" max="4357" width="17.7109375" style="1" customWidth="1"/>
    <col min="4358" max="4358" width="12.85546875" style="1" customWidth="1"/>
    <col min="4359" max="4359" width="14.140625" style="1" customWidth="1"/>
    <col min="4360" max="4360" width="10.7109375" style="1" customWidth="1"/>
    <col min="4361" max="4607" width="9.140625" style="1"/>
    <col min="4608" max="4608" width="7.28515625" style="1" customWidth="1"/>
    <col min="4609" max="4609" width="12" style="1" customWidth="1"/>
    <col min="4610" max="4610" width="11.85546875" style="1" customWidth="1"/>
    <col min="4611" max="4611" width="64.28515625" style="1" customWidth="1"/>
    <col min="4612" max="4612" width="16.85546875" style="1" customWidth="1"/>
    <col min="4613" max="4613" width="17.7109375" style="1" customWidth="1"/>
    <col min="4614" max="4614" width="12.85546875" style="1" customWidth="1"/>
    <col min="4615" max="4615" width="14.140625" style="1" customWidth="1"/>
    <col min="4616" max="4616" width="10.7109375" style="1" customWidth="1"/>
    <col min="4617" max="4863" width="9.140625" style="1"/>
    <col min="4864" max="4864" width="7.28515625" style="1" customWidth="1"/>
    <col min="4865" max="4865" width="12" style="1" customWidth="1"/>
    <col min="4866" max="4866" width="11.85546875" style="1" customWidth="1"/>
    <col min="4867" max="4867" width="64.28515625" style="1" customWidth="1"/>
    <col min="4868" max="4868" width="16.85546875" style="1" customWidth="1"/>
    <col min="4869" max="4869" width="17.7109375" style="1" customWidth="1"/>
    <col min="4870" max="4870" width="12.85546875" style="1" customWidth="1"/>
    <col min="4871" max="4871" width="14.140625" style="1" customWidth="1"/>
    <col min="4872" max="4872" width="10.7109375" style="1" customWidth="1"/>
    <col min="4873" max="5119" width="9.140625" style="1"/>
    <col min="5120" max="5120" width="7.28515625" style="1" customWidth="1"/>
    <col min="5121" max="5121" width="12" style="1" customWidth="1"/>
    <col min="5122" max="5122" width="11.85546875" style="1" customWidth="1"/>
    <col min="5123" max="5123" width="64.28515625" style="1" customWidth="1"/>
    <col min="5124" max="5124" width="16.85546875" style="1" customWidth="1"/>
    <col min="5125" max="5125" width="17.7109375" style="1" customWidth="1"/>
    <col min="5126" max="5126" width="12.85546875" style="1" customWidth="1"/>
    <col min="5127" max="5127" width="14.140625" style="1" customWidth="1"/>
    <col min="5128" max="5128" width="10.7109375" style="1" customWidth="1"/>
    <col min="5129" max="5375" width="9.140625" style="1"/>
    <col min="5376" max="5376" width="7.28515625" style="1" customWidth="1"/>
    <col min="5377" max="5377" width="12" style="1" customWidth="1"/>
    <col min="5378" max="5378" width="11.85546875" style="1" customWidth="1"/>
    <col min="5379" max="5379" width="64.28515625" style="1" customWidth="1"/>
    <col min="5380" max="5380" width="16.85546875" style="1" customWidth="1"/>
    <col min="5381" max="5381" width="17.7109375" style="1" customWidth="1"/>
    <col min="5382" max="5382" width="12.85546875" style="1" customWidth="1"/>
    <col min="5383" max="5383" width="14.140625" style="1" customWidth="1"/>
    <col min="5384" max="5384" width="10.7109375" style="1" customWidth="1"/>
    <col min="5385" max="5631" width="9.140625" style="1"/>
    <col min="5632" max="5632" width="7.28515625" style="1" customWidth="1"/>
    <col min="5633" max="5633" width="12" style="1" customWidth="1"/>
    <col min="5634" max="5634" width="11.85546875" style="1" customWidth="1"/>
    <col min="5635" max="5635" width="64.28515625" style="1" customWidth="1"/>
    <col min="5636" max="5636" width="16.85546875" style="1" customWidth="1"/>
    <col min="5637" max="5637" width="17.7109375" style="1" customWidth="1"/>
    <col min="5638" max="5638" width="12.85546875" style="1" customWidth="1"/>
    <col min="5639" max="5639" width="14.140625" style="1" customWidth="1"/>
    <col min="5640" max="5640" width="10.7109375" style="1" customWidth="1"/>
    <col min="5641" max="5887" width="9.140625" style="1"/>
    <col min="5888" max="5888" width="7.28515625" style="1" customWidth="1"/>
    <col min="5889" max="5889" width="12" style="1" customWidth="1"/>
    <col min="5890" max="5890" width="11.85546875" style="1" customWidth="1"/>
    <col min="5891" max="5891" width="64.28515625" style="1" customWidth="1"/>
    <col min="5892" max="5892" width="16.85546875" style="1" customWidth="1"/>
    <col min="5893" max="5893" width="17.7109375" style="1" customWidth="1"/>
    <col min="5894" max="5894" width="12.85546875" style="1" customWidth="1"/>
    <col min="5895" max="5895" width="14.140625" style="1" customWidth="1"/>
    <col min="5896" max="5896" width="10.7109375" style="1" customWidth="1"/>
    <col min="5897" max="6143" width="9.140625" style="1"/>
    <col min="6144" max="6144" width="7.28515625" style="1" customWidth="1"/>
    <col min="6145" max="6145" width="12" style="1" customWidth="1"/>
    <col min="6146" max="6146" width="11.85546875" style="1" customWidth="1"/>
    <col min="6147" max="6147" width="64.28515625" style="1" customWidth="1"/>
    <col min="6148" max="6148" width="16.85546875" style="1" customWidth="1"/>
    <col min="6149" max="6149" width="17.7109375" style="1" customWidth="1"/>
    <col min="6150" max="6150" width="12.85546875" style="1" customWidth="1"/>
    <col min="6151" max="6151" width="14.140625" style="1" customWidth="1"/>
    <col min="6152" max="6152" width="10.7109375" style="1" customWidth="1"/>
    <col min="6153" max="6399" width="9.140625" style="1"/>
    <col min="6400" max="6400" width="7.28515625" style="1" customWidth="1"/>
    <col min="6401" max="6401" width="12" style="1" customWidth="1"/>
    <col min="6402" max="6402" width="11.85546875" style="1" customWidth="1"/>
    <col min="6403" max="6403" width="64.28515625" style="1" customWidth="1"/>
    <col min="6404" max="6404" width="16.85546875" style="1" customWidth="1"/>
    <col min="6405" max="6405" width="17.7109375" style="1" customWidth="1"/>
    <col min="6406" max="6406" width="12.85546875" style="1" customWidth="1"/>
    <col min="6407" max="6407" width="14.140625" style="1" customWidth="1"/>
    <col min="6408" max="6408" width="10.7109375" style="1" customWidth="1"/>
    <col min="6409" max="6655" width="9.140625" style="1"/>
    <col min="6656" max="6656" width="7.28515625" style="1" customWidth="1"/>
    <col min="6657" max="6657" width="12" style="1" customWidth="1"/>
    <col min="6658" max="6658" width="11.85546875" style="1" customWidth="1"/>
    <col min="6659" max="6659" width="64.28515625" style="1" customWidth="1"/>
    <col min="6660" max="6660" width="16.85546875" style="1" customWidth="1"/>
    <col min="6661" max="6661" width="17.7109375" style="1" customWidth="1"/>
    <col min="6662" max="6662" width="12.85546875" style="1" customWidth="1"/>
    <col min="6663" max="6663" width="14.140625" style="1" customWidth="1"/>
    <col min="6664" max="6664" width="10.7109375" style="1" customWidth="1"/>
    <col min="6665" max="6911" width="9.140625" style="1"/>
    <col min="6912" max="6912" width="7.28515625" style="1" customWidth="1"/>
    <col min="6913" max="6913" width="12" style="1" customWidth="1"/>
    <col min="6914" max="6914" width="11.85546875" style="1" customWidth="1"/>
    <col min="6915" max="6915" width="64.28515625" style="1" customWidth="1"/>
    <col min="6916" max="6916" width="16.85546875" style="1" customWidth="1"/>
    <col min="6917" max="6917" width="17.7109375" style="1" customWidth="1"/>
    <col min="6918" max="6918" width="12.85546875" style="1" customWidth="1"/>
    <col min="6919" max="6919" width="14.140625" style="1" customWidth="1"/>
    <col min="6920" max="6920" width="10.7109375" style="1" customWidth="1"/>
    <col min="6921" max="7167" width="9.140625" style="1"/>
    <col min="7168" max="7168" width="7.28515625" style="1" customWidth="1"/>
    <col min="7169" max="7169" width="12" style="1" customWidth="1"/>
    <col min="7170" max="7170" width="11.85546875" style="1" customWidth="1"/>
    <col min="7171" max="7171" width="64.28515625" style="1" customWidth="1"/>
    <col min="7172" max="7172" width="16.85546875" style="1" customWidth="1"/>
    <col min="7173" max="7173" width="17.7109375" style="1" customWidth="1"/>
    <col min="7174" max="7174" width="12.85546875" style="1" customWidth="1"/>
    <col min="7175" max="7175" width="14.140625" style="1" customWidth="1"/>
    <col min="7176" max="7176" width="10.7109375" style="1" customWidth="1"/>
    <col min="7177" max="7423" width="9.140625" style="1"/>
    <col min="7424" max="7424" width="7.28515625" style="1" customWidth="1"/>
    <col min="7425" max="7425" width="12" style="1" customWidth="1"/>
    <col min="7426" max="7426" width="11.85546875" style="1" customWidth="1"/>
    <col min="7427" max="7427" width="64.28515625" style="1" customWidth="1"/>
    <col min="7428" max="7428" width="16.85546875" style="1" customWidth="1"/>
    <col min="7429" max="7429" width="17.7109375" style="1" customWidth="1"/>
    <col min="7430" max="7430" width="12.85546875" style="1" customWidth="1"/>
    <col min="7431" max="7431" width="14.140625" style="1" customWidth="1"/>
    <col min="7432" max="7432" width="10.7109375" style="1" customWidth="1"/>
    <col min="7433" max="7679" width="9.140625" style="1"/>
    <col min="7680" max="7680" width="7.28515625" style="1" customWidth="1"/>
    <col min="7681" max="7681" width="12" style="1" customWidth="1"/>
    <col min="7682" max="7682" width="11.85546875" style="1" customWidth="1"/>
    <col min="7683" max="7683" width="64.28515625" style="1" customWidth="1"/>
    <col min="7684" max="7684" width="16.85546875" style="1" customWidth="1"/>
    <col min="7685" max="7685" width="17.7109375" style="1" customWidth="1"/>
    <col min="7686" max="7686" width="12.85546875" style="1" customWidth="1"/>
    <col min="7687" max="7687" width="14.140625" style="1" customWidth="1"/>
    <col min="7688" max="7688" width="10.7109375" style="1" customWidth="1"/>
    <col min="7689" max="7935" width="9.140625" style="1"/>
    <col min="7936" max="7936" width="7.28515625" style="1" customWidth="1"/>
    <col min="7937" max="7937" width="12" style="1" customWidth="1"/>
    <col min="7938" max="7938" width="11.85546875" style="1" customWidth="1"/>
    <col min="7939" max="7939" width="64.28515625" style="1" customWidth="1"/>
    <col min="7940" max="7940" width="16.85546875" style="1" customWidth="1"/>
    <col min="7941" max="7941" width="17.7109375" style="1" customWidth="1"/>
    <col min="7942" max="7942" width="12.85546875" style="1" customWidth="1"/>
    <col min="7943" max="7943" width="14.140625" style="1" customWidth="1"/>
    <col min="7944" max="7944" width="10.7109375" style="1" customWidth="1"/>
    <col min="7945" max="8191" width="9.140625" style="1"/>
    <col min="8192" max="8192" width="7.28515625" style="1" customWidth="1"/>
    <col min="8193" max="8193" width="12" style="1" customWidth="1"/>
    <col min="8194" max="8194" width="11.85546875" style="1" customWidth="1"/>
    <col min="8195" max="8195" width="64.28515625" style="1" customWidth="1"/>
    <col min="8196" max="8196" width="16.85546875" style="1" customWidth="1"/>
    <col min="8197" max="8197" width="17.7109375" style="1" customWidth="1"/>
    <col min="8198" max="8198" width="12.85546875" style="1" customWidth="1"/>
    <col min="8199" max="8199" width="14.140625" style="1" customWidth="1"/>
    <col min="8200" max="8200" width="10.7109375" style="1" customWidth="1"/>
    <col min="8201" max="8447" width="9.140625" style="1"/>
    <col min="8448" max="8448" width="7.28515625" style="1" customWidth="1"/>
    <col min="8449" max="8449" width="12" style="1" customWidth="1"/>
    <col min="8450" max="8450" width="11.85546875" style="1" customWidth="1"/>
    <col min="8451" max="8451" width="64.28515625" style="1" customWidth="1"/>
    <col min="8452" max="8452" width="16.85546875" style="1" customWidth="1"/>
    <col min="8453" max="8453" width="17.7109375" style="1" customWidth="1"/>
    <col min="8454" max="8454" width="12.85546875" style="1" customWidth="1"/>
    <col min="8455" max="8455" width="14.140625" style="1" customWidth="1"/>
    <col min="8456" max="8456" width="10.7109375" style="1" customWidth="1"/>
    <col min="8457" max="8703" width="9.140625" style="1"/>
    <col min="8704" max="8704" width="7.28515625" style="1" customWidth="1"/>
    <col min="8705" max="8705" width="12" style="1" customWidth="1"/>
    <col min="8706" max="8706" width="11.85546875" style="1" customWidth="1"/>
    <col min="8707" max="8707" width="64.28515625" style="1" customWidth="1"/>
    <col min="8708" max="8708" width="16.85546875" style="1" customWidth="1"/>
    <col min="8709" max="8709" width="17.7109375" style="1" customWidth="1"/>
    <col min="8710" max="8710" width="12.85546875" style="1" customWidth="1"/>
    <col min="8711" max="8711" width="14.140625" style="1" customWidth="1"/>
    <col min="8712" max="8712" width="10.7109375" style="1" customWidth="1"/>
    <col min="8713" max="8959" width="9.140625" style="1"/>
    <col min="8960" max="8960" width="7.28515625" style="1" customWidth="1"/>
    <col min="8961" max="8961" width="12" style="1" customWidth="1"/>
    <col min="8962" max="8962" width="11.85546875" style="1" customWidth="1"/>
    <col min="8963" max="8963" width="64.28515625" style="1" customWidth="1"/>
    <col min="8964" max="8964" width="16.85546875" style="1" customWidth="1"/>
    <col min="8965" max="8965" width="17.7109375" style="1" customWidth="1"/>
    <col min="8966" max="8966" width="12.85546875" style="1" customWidth="1"/>
    <col min="8967" max="8967" width="14.140625" style="1" customWidth="1"/>
    <col min="8968" max="8968" width="10.7109375" style="1" customWidth="1"/>
    <col min="8969" max="9215" width="9.140625" style="1"/>
    <col min="9216" max="9216" width="7.28515625" style="1" customWidth="1"/>
    <col min="9217" max="9217" width="12" style="1" customWidth="1"/>
    <col min="9218" max="9218" width="11.85546875" style="1" customWidth="1"/>
    <col min="9219" max="9219" width="64.28515625" style="1" customWidth="1"/>
    <col min="9220" max="9220" width="16.85546875" style="1" customWidth="1"/>
    <col min="9221" max="9221" width="17.7109375" style="1" customWidth="1"/>
    <col min="9222" max="9222" width="12.85546875" style="1" customWidth="1"/>
    <col min="9223" max="9223" width="14.140625" style="1" customWidth="1"/>
    <col min="9224" max="9224" width="10.7109375" style="1" customWidth="1"/>
    <col min="9225" max="9471" width="9.140625" style="1"/>
    <col min="9472" max="9472" width="7.28515625" style="1" customWidth="1"/>
    <col min="9473" max="9473" width="12" style="1" customWidth="1"/>
    <col min="9474" max="9474" width="11.85546875" style="1" customWidth="1"/>
    <col min="9475" max="9475" width="64.28515625" style="1" customWidth="1"/>
    <col min="9476" max="9476" width="16.85546875" style="1" customWidth="1"/>
    <col min="9477" max="9477" width="17.7109375" style="1" customWidth="1"/>
    <col min="9478" max="9478" width="12.85546875" style="1" customWidth="1"/>
    <col min="9479" max="9479" width="14.140625" style="1" customWidth="1"/>
    <col min="9480" max="9480" width="10.7109375" style="1" customWidth="1"/>
    <col min="9481" max="9727" width="9.140625" style="1"/>
    <col min="9728" max="9728" width="7.28515625" style="1" customWidth="1"/>
    <col min="9729" max="9729" width="12" style="1" customWidth="1"/>
    <col min="9730" max="9730" width="11.85546875" style="1" customWidth="1"/>
    <col min="9731" max="9731" width="64.28515625" style="1" customWidth="1"/>
    <col min="9732" max="9732" width="16.85546875" style="1" customWidth="1"/>
    <col min="9733" max="9733" width="17.7109375" style="1" customWidth="1"/>
    <col min="9734" max="9734" width="12.85546875" style="1" customWidth="1"/>
    <col min="9735" max="9735" width="14.140625" style="1" customWidth="1"/>
    <col min="9736" max="9736" width="10.7109375" style="1" customWidth="1"/>
    <col min="9737" max="9983" width="9.140625" style="1"/>
    <col min="9984" max="9984" width="7.28515625" style="1" customWidth="1"/>
    <col min="9985" max="9985" width="12" style="1" customWidth="1"/>
    <col min="9986" max="9986" width="11.85546875" style="1" customWidth="1"/>
    <col min="9987" max="9987" width="64.28515625" style="1" customWidth="1"/>
    <col min="9988" max="9988" width="16.85546875" style="1" customWidth="1"/>
    <col min="9989" max="9989" width="17.7109375" style="1" customWidth="1"/>
    <col min="9990" max="9990" width="12.85546875" style="1" customWidth="1"/>
    <col min="9991" max="9991" width="14.140625" style="1" customWidth="1"/>
    <col min="9992" max="9992" width="10.7109375" style="1" customWidth="1"/>
    <col min="9993" max="10239" width="9.140625" style="1"/>
    <col min="10240" max="10240" width="7.28515625" style="1" customWidth="1"/>
    <col min="10241" max="10241" width="12" style="1" customWidth="1"/>
    <col min="10242" max="10242" width="11.85546875" style="1" customWidth="1"/>
    <col min="10243" max="10243" width="64.28515625" style="1" customWidth="1"/>
    <col min="10244" max="10244" width="16.85546875" style="1" customWidth="1"/>
    <col min="10245" max="10245" width="17.7109375" style="1" customWidth="1"/>
    <col min="10246" max="10246" width="12.85546875" style="1" customWidth="1"/>
    <col min="10247" max="10247" width="14.140625" style="1" customWidth="1"/>
    <col min="10248" max="10248" width="10.7109375" style="1" customWidth="1"/>
    <col min="10249" max="10495" width="9.140625" style="1"/>
    <col min="10496" max="10496" width="7.28515625" style="1" customWidth="1"/>
    <col min="10497" max="10497" width="12" style="1" customWidth="1"/>
    <col min="10498" max="10498" width="11.85546875" style="1" customWidth="1"/>
    <col min="10499" max="10499" width="64.28515625" style="1" customWidth="1"/>
    <col min="10500" max="10500" width="16.85546875" style="1" customWidth="1"/>
    <col min="10501" max="10501" width="17.7109375" style="1" customWidth="1"/>
    <col min="10502" max="10502" width="12.85546875" style="1" customWidth="1"/>
    <col min="10503" max="10503" width="14.140625" style="1" customWidth="1"/>
    <col min="10504" max="10504" width="10.7109375" style="1" customWidth="1"/>
    <col min="10505" max="10751" width="9.140625" style="1"/>
    <col min="10752" max="10752" width="7.28515625" style="1" customWidth="1"/>
    <col min="10753" max="10753" width="12" style="1" customWidth="1"/>
    <col min="10754" max="10754" width="11.85546875" style="1" customWidth="1"/>
    <col min="10755" max="10755" width="64.28515625" style="1" customWidth="1"/>
    <col min="10756" max="10756" width="16.85546875" style="1" customWidth="1"/>
    <col min="10757" max="10757" width="17.7109375" style="1" customWidth="1"/>
    <col min="10758" max="10758" width="12.85546875" style="1" customWidth="1"/>
    <col min="10759" max="10759" width="14.140625" style="1" customWidth="1"/>
    <col min="10760" max="10760" width="10.7109375" style="1" customWidth="1"/>
    <col min="10761" max="11007" width="9.140625" style="1"/>
    <col min="11008" max="11008" width="7.28515625" style="1" customWidth="1"/>
    <col min="11009" max="11009" width="12" style="1" customWidth="1"/>
    <col min="11010" max="11010" width="11.85546875" style="1" customWidth="1"/>
    <col min="11011" max="11011" width="64.28515625" style="1" customWidth="1"/>
    <col min="11012" max="11012" width="16.85546875" style="1" customWidth="1"/>
    <col min="11013" max="11013" width="17.7109375" style="1" customWidth="1"/>
    <col min="11014" max="11014" width="12.85546875" style="1" customWidth="1"/>
    <col min="11015" max="11015" width="14.140625" style="1" customWidth="1"/>
    <col min="11016" max="11016" width="10.7109375" style="1" customWidth="1"/>
    <col min="11017" max="11263" width="9.140625" style="1"/>
    <col min="11264" max="11264" width="7.28515625" style="1" customWidth="1"/>
    <col min="11265" max="11265" width="12" style="1" customWidth="1"/>
    <col min="11266" max="11266" width="11.85546875" style="1" customWidth="1"/>
    <col min="11267" max="11267" width="64.28515625" style="1" customWidth="1"/>
    <col min="11268" max="11268" width="16.85546875" style="1" customWidth="1"/>
    <col min="11269" max="11269" width="17.7109375" style="1" customWidth="1"/>
    <col min="11270" max="11270" width="12.85546875" style="1" customWidth="1"/>
    <col min="11271" max="11271" width="14.140625" style="1" customWidth="1"/>
    <col min="11272" max="11272" width="10.7109375" style="1" customWidth="1"/>
    <col min="11273" max="11519" width="9.140625" style="1"/>
    <col min="11520" max="11520" width="7.28515625" style="1" customWidth="1"/>
    <col min="11521" max="11521" width="12" style="1" customWidth="1"/>
    <col min="11522" max="11522" width="11.85546875" style="1" customWidth="1"/>
    <col min="11523" max="11523" width="64.28515625" style="1" customWidth="1"/>
    <col min="11524" max="11524" width="16.85546875" style="1" customWidth="1"/>
    <col min="11525" max="11525" width="17.7109375" style="1" customWidth="1"/>
    <col min="11526" max="11526" width="12.85546875" style="1" customWidth="1"/>
    <col min="11527" max="11527" width="14.140625" style="1" customWidth="1"/>
    <col min="11528" max="11528" width="10.7109375" style="1" customWidth="1"/>
    <col min="11529" max="11775" width="9.140625" style="1"/>
    <col min="11776" max="11776" width="7.28515625" style="1" customWidth="1"/>
    <col min="11777" max="11777" width="12" style="1" customWidth="1"/>
    <col min="11778" max="11778" width="11.85546875" style="1" customWidth="1"/>
    <col min="11779" max="11779" width="64.28515625" style="1" customWidth="1"/>
    <col min="11780" max="11780" width="16.85546875" style="1" customWidth="1"/>
    <col min="11781" max="11781" width="17.7109375" style="1" customWidth="1"/>
    <col min="11782" max="11782" width="12.85546875" style="1" customWidth="1"/>
    <col min="11783" max="11783" width="14.140625" style="1" customWidth="1"/>
    <col min="11784" max="11784" width="10.7109375" style="1" customWidth="1"/>
    <col min="11785" max="12031" width="9.140625" style="1"/>
    <col min="12032" max="12032" width="7.28515625" style="1" customWidth="1"/>
    <col min="12033" max="12033" width="12" style="1" customWidth="1"/>
    <col min="12034" max="12034" width="11.85546875" style="1" customWidth="1"/>
    <col min="12035" max="12035" width="64.28515625" style="1" customWidth="1"/>
    <col min="12036" max="12036" width="16.85546875" style="1" customWidth="1"/>
    <col min="12037" max="12037" width="17.7109375" style="1" customWidth="1"/>
    <col min="12038" max="12038" width="12.85546875" style="1" customWidth="1"/>
    <col min="12039" max="12039" width="14.140625" style="1" customWidth="1"/>
    <col min="12040" max="12040" width="10.7109375" style="1" customWidth="1"/>
    <col min="12041" max="12287" width="9.140625" style="1"/>
    <col min="12288" max="12288" width="7.28515625" style="1" customWidth="1"/>
    <col min="12289" max="12289" width="12" style="1" customWidth="1"/>
    <col min="12290" max="12290" width="11.85546875" style="1" customWidth="1"/>
    <col min="12291" max="12291" width="64.28515625" style="1" customWidth="1"/>
    <col min="12292" max="12292" width="16.85546875" style="1" customWidth="1"/>
    <col min="12293" max="12293" width="17.7109375" style="1" customWidth="1"/>
    <col min="12294" max="12294" width="12.85546875" style="1" customWidth="1"/>
    <col min="12295" max="12295" width="14.140625" style="1" customWidth="1"/>
    <col min="12296" max="12296" width="10.7109375" style="1" customWidth="1"/>
    <col min="12297" max="12543" width="9.140625" style="1"/>
    <col min="12544" max="12544" width="7.28515625" style="1" customWidth="1"/>
    <col min="12545" max="12545" width="12" style="1" customWidth="1"/>
    <col min="12546" max="12546" width="11.85546875" style="1" customWidth="1"/>
    <col min="12547" max="12547" width="64.28515625" style="1" customWidth="1"/>
    <col min="12548" max="12548" width="16.85546875" style="1" customWidth="1"/>
    <col min="12549" max="12549" width="17.7109375" style="1" customWidth="1"/>
    <col min="12550" max="12550" width="12.85546875" style="1" customWidth="1"/>
    <col min="12551" max="12551" width="14.140625" style="1" customWidth="1"/>
    <col min="12552" max="12552" width="10.7109375" style="1" customWidth="1"/>
    <col min="12553" max="12799" width="9.140625" style="1"/>
    <col min="12800" max="12800" width="7.28515625" style="1" customWidth="1"/>
    <col min="12801" max="12801" width="12" style="1" customWidth="1"/>
    <col min="12802" max="12802" width="11.85546875" style="1" customWidth="1"/>
    <col min="12803" max="12803" width="64.28515625" style="1" customWidth="1"/>
    <col min="12804" max="12804" width="16.85546875" style="1" customWidth="1"/>
    <col min="12805" max="12805" width="17.7109375" style="1" customWidth="1"/>
    <col min="12806" max="12806" width="12.85546875" style="1" customWidth="1"/>
    <col min="12807" max="12807" width="14.140625" style="1" customWidth="1"/>
    <col min="12808" max="12808" width="10.7109375" style="1" customWidth="1"/>
    <col min="12809" max="13055" width="9.140625" style="1"/>
    <col min="13056" max="13056" width="7.28515625" style="1" customWidth="1"/>
    <col min="13057" max="13057" width="12" style="1" customWidth="1"/>
    <col min="13058" max="13058" width="11.85546875" style="1" customWidth="1"/>
    <col min="13059" max="13059" width="64.28515625" style="1" customWidth="1"/>
    <col min="13060" max="13060" width="16.85546875" style="1" customWidth="1"/>
    <col min="13061" max="13061" width="17.7109375" style="1" customWidth="1"/>
    <col min="13062" max="13062" width="12.85546875" style="1" customWidth="1"/>
    <col min="13063" max="13063" width="14.140625" style="1" customWidth="1"/>
    <col min="13064" max="13064" width="10.7109375" style="1" customWidth="1"/>
    <col min="13065" max="13311" width="9.140625" style="1"/>
    <col min="13312" max="13312" width="7.28515625" style="1" customWidth="1"/>
    <col min="13313" max="13313" width="12" style="1" customWidth="1"/>
    <col min="13314" max="13314" width="11.85546875" style="1" customWidth="1"/>
    <col min="13315" max="13315" width="64.28515625" style="1" customWidth="1"/>
    <col min="13316" max="13316" width="16.85546875" style="1" customWidth="1"/>
    <col min="13317" max="13317" width="17.7109375" style="1" customWidth="1"/>
    <col min="13318" max="13318" width="12.85546875" style="1" customWidth="1"/>
    <col min="13319" max="13319" width="14.140625" style="1" customWidth="1"/>
    <col min="13320" max="13320" width="10.7109375" style="1" customWidth="1"/>
    <col min="13321" max="13567" width="9.140625" style="1"/>
    <col min="13568" max="13568" width="7.28515625" style="1" customWidth="1"/>
    <col min="13569" max="13569" width="12" style="1" customWidth="1"/>
    <col min="13570" max="13570" width="11.85546875" style="1" customWidth="1"/>
    <col min="13571" max="13571" width="64.28515625" style="1" customWidth="1"/>
    <col min="13572" max="13572" width="16.85546875" style="1" customWidth="1"/>
    <col min="13573" max="13573" width="17.7109375" style="1" customWidth="1"/>
    <col min="13574" max="13574" width="12.85546875" style="1" customWidth="1"/>
    <col min="13575" max="13575" width="14.140625" style="1" customWidth="1"/>
    <col min="13576" max="13576" width="10.7109375" style="1" customWidth="1"/>
    <col min="13577" max="13823" width="9.140625" style="1"/>
    <col min="13824" max="13824" width="7.28515625" style="1" customWidth="1"/>
    <col min="13825" max="13825" width="12" style="1" customWidth="1"/>
    <col min="13826" max="13826" width="11.85546875" style="1" customWidth="1"/>
    <col min="13827" max="13827" width="64.28515625" style="1" customWidth="1"/>
    <col min="13828" max="13828" width="16.85546875" style="1" customWidth="1"/>
    <col min="13829" max="13829" width="17.7109375" style="1" customWidth="1"/>
    <col min="13830" max="13830" width="12.85546875" style="1" customWidth="1"/>
    <col min="13831" max="13831" width="14.140625" style="1" customWidth="1"/>
    <col min="13832" max="13832" width="10.7109375" style="1" customWidth="1"/>
    <col min="13833" max="14079" width="9.140625" style="1"/>
    <col min="14080" max="14080" width="7.28515625" style="1" customWidth="1"/>
    <col min="14081" max="14081" width="12" style="1" customWidth="1"/>
    <col min="14082" max="14082" width="11.85546875" style="1" customWidth="1"/>
    <col min="14083" max="14083" width="64.28515625" style="1" customWidth="1"/>
    <col min="14084" max="14084" width="16.85546875" style="1" customWidth="1"/>
    <col min="14085" max="14085" width="17.7109375" style="1" customWidth="1"/>
    <col min="14086" max="14086" width="12.85546875" style="1" customWidth="1"/>
    <col min="14087" max="14087" width="14.140625" style="1" customWidth="1"/>
    <col min="14088" max="14088" width="10.7109375" style="1" customWidth="1"/>
    <col min="14089" max="14335" width="9.140625" style="1"/>
    <col min="14336" max="14336" width="7.28515625" style="1" customWidth="1"/>
    <col min="14337" max="14337" width="12" style="1" customWidth="1"/>
    <col min="14338" max="14338" width="11.85546875" style="1" customWidth="1"/>
    <col min="14339" max="14339" width="64.28515625" style="1" customWidth="1"/>
    <col min="14340" max="14340" width="16.85546875" style="1" customWidth="1"/>
    <col min="14341" max="14341" width="17.7109375" style="1" customWidth="1"/>
    <col min="14342" max="14342" width="12.85546875" style="1" customWidth="1"/>
    <col min="14343" max="14343" width="14.140625" style="1" customWidth="1"/>
    <col min="14344" max="14344" width="10.7109375" style="1" customWidth="1"/>
    <col min="14345" max="14591" width="9.140625" style="1"/>
    <col min="14592" max="14592" width="7.28515625" style="1" customWidth="1"/>
    <col min="14593" max="14593" width="12" style="1" customWidth="1"/>
    <col min="14594" max="14594" width="11.85546875" style="1" customWidth="1"/>
    <col min="14595" max="14595" width="64.28515625" style="1" customWidth="1"/>
    <col min="14596" max="14596" width="16.85546875" style="1" customWidth="1"/>
    <col min="14597" max="14597" width="17.7109375" style="1" customWidth="1"/>
    <col min="14598" max="14598" width="12.85546875" style="1" customWidth="1"/>
    <col min="14599" max="14599" width="14.140625" style="1" customWidth="1"/>
    <col min="14600" max="14600" width="10.7109375" style="1" customWidth="1"/>
    <col min="14601" max="14847" width="9.140625" style="1"/>
    <col min="14848" max="14848" width="7.28515625" style="1" customWidth="1"/>
    <col min="14849" max="14849" width="12" style="1" customWidth="1"/>
    <col min="14850" max="14850" width="11.85546875" style="1" customWidth="1"/>
    <col min="14851" max="14851" width="64.28515625" style="1" customWidth="1"/>
    <col min="14852" max="14852" width="16.85546875" style="1" customWidth="1"/>
    <col min="14853" max="14853" width="17.7109375" style="1" customWidth="1"/>
    <col min="14854" max="14854" width="12.85546875" style="1" customWidth="1"/>
    <col min="14855" max="14855" width="14.140625" style="1" customWidth="1"/>
    <col min="14856" max="14856" width="10.7109375" style="1" customWidth="1"/>
    <col min="14857" max="15103" width="9.140625" style="1"/>
    <col min="15104" max="15104" width="7.28515625" style="1" customWidth="1"/>
    <col min="15105" max="15105" width="12" style="1" customWidth="1"/>
    <col min="15106" max="15106" width="11.85546875" style="1" customWidth="1"/>
    <col min="15107" max="15107" width="64.28515625" style="1" customWidth="1"/>
    <col min="15108" max="15108" width="16.85546875" style="1" customWidth="1"/>
    <col min="15109" max="15109" width="17.7109375" style="1" customWidth="1"/>
    <col min="15110" max="15110" width="12.85546875" style="1" customWidth="1"/>
    <col min="15111" max="15111" width="14.140625" style="1" customWidth="1"/>
    <col min="15112" max="15112" width="10.7109375" style="1" customWidth="1"/>
    <col min="15113" max="15359" width="9.140625" style="1"/>
    <col min="15360" max="15360" width="7.28515625" style="1" customWidth="1"/>
    <col min="15361" max="15361" width="12" style="1" customWidth="1"/>
    <col min="15362" max="15362" width="11.85546875" style="1" customWidth="1"/>
    <col min="15363" max="15363" width="64.28515625" style="1" customWidth="1"/>
    <col min="15364" max="15364" width="16.85546875" style="1" customWidth="1"/>
    <col min="15365" max="15365" width="17.7109375" style="1" customWidth="1"/>
    <col min="15366" max="15366" width="12.85546875" style="1" customWidth="1"/>
    <col min="15367" max="15367" width="14.140625" style="1" customWidth="1"/>
    <col min="15368" max="15368" width="10.7109375" style="1" customWidth="1"/>
    <col min="15369" max="15615" width="9.140625" style="1"/>
    <col min="15616" max="15616" width="7.28515625" style="1" customWidth="1"/>
    <col min="15617" max="15617" width="12" style="1" customWidth="1"/>
    <col min="15618" max="15618" width="11.85546875" style="1" customWidth="1"/>
    <col min="15619" max="15619" width="64.28515625" style="1" customWidth="1"/>
    <col min="15620" max="15620" width="16.85546875" style="1" customWidth="1"/>
    <col min="15621" max="15621" width="17.7109375" style="1" customWidth="1"/>
    <col min="15622" max="15622" width="12.85546875" style="1" customWidth="1"/>
    <col min="15623" max="15623" width="14.140625" style="1" customWidth="1"/>
    <col min="15624" max="15624" width="10.7109375" style="1" customWidth="1"/>
    <col min="15625" max="15871" width="9.140625" style="1"/>
    <col min="15872" max="15872" width="7.28515625" style="1" customWidth="1"/>
    <col min="15873" max="15873" width="12" style="1" customWidth="1"/>
    <col min="15874" max="15874" width="11.85546875" style="1" customWidth="1"/>
    <col min="15875" max="15875" width="64.28515625" style="1" customWidth="1"/>
    <col min="15876" max="15876" width="16.85546875" style="1" customWidth="1"/>
    <col min="15877" max="15877" width="17.7109375" style="1" customWidth="1"/>
    <col min="15878" max="15878" width="12.85546875" style="1" customWidth="1"/>
    <col min="15879" max="15879" width="14.140625" style="1" customWidth="1"/>
    <col min="15880" max="15880" width="10.7109375" style="1" customWidth="1"/>
    <col min="15881" max="16127" width="9.140625" style="1"/>
    <col min="16128" max="16128" width="7.28515625" style="1" customWidth="1"/>
    <col min="16129" max="16129" width="12" style="1" customWidth="1"/>
    <col min="16130" max="16130" width="11.85546875" style="1" customWidth="1"/>
    <col min="16131" max="16131" width="64.28515625" style="1" customWidth="1"/>
    <col min="16132" max="16132" width="16.85546875" style="1" customWidth="1"/>
    <col min="16133" max="16133" width="17.7109375" style="1" customWidth="1"/>
    <col min="16134" max="16134" width="12.85546875" style="1" customWidth="1"/>
    <col min="16135" max="16135" width="14.140625" style="1" customWidth="1"/>
    <col min="16136" max="16136" width="10.7109375" style="1" customWidth="1"/>
    <col min="16137" max="16384" width="9.140625" style="1"/>
  </cols>
  <sheetData>
    <row r="1" spans="1:6" x14ac:dyDescent="0.3">
      <c r="D1" s="1"/>
      <c r="E1" s="2" t="s">
        <v>427</v>
      </c>
    </row>
    <row r="2" spans="1:6" x14ac:dyDescent="0.3">
      <c r="D2" s="1"/>
      <c r="E2" s="15" t="s">
        <v>100</v>
      </c>
    </row>
    <row r="3" spans="1:6" x14ac:dyDescent="0.3">
      <c r="D3" s="1"/>
      <c r="E3" s="15" t="s">
        <v>57</v>
      </c>
    </row>
    <row r="5" spans="1:6" ht="48.75" customHeight="1" x14ac:dyDescent="0.3">
      <c r="A5" s="405" t="s">
        <v>103</v>
      </c>
      <c r="B5" s="405"/>
      <c r="C5" s="405"/>
      <c r="D5" s="405"/>
      <c r="E5" s="405"/>
    </row>
    <row r="7" spans="1:6" x14ac:dyDescent="0.3">
      <c r="E7" s="42" t="s">
        <v>27</v>
      </c>
    </row>
    <row r="8" spans="1:6" s="7" customFormat="1" ht="109.5" customHeight="1" x14ac:dyDescent="0.25">
      <c r="B8" s="406" t="s">
        <v>35</v>
      </c>
      <c r="C8" s="407"/>
      <c r="D8" s="385" t="s">
        <v>76</v>
      </c>
      <c r="E8" s="40" t="s">
        <v>31</v>
      </c>
    </row>
    <row r="9" spans="1:6" s="7" customFormat="1" ht="21.75" customHeight="1" x14ac:dyDescent="0.25">
      <c r="B9" s="8" t="s">
        <v>23</v>
      </c>
      <c r="C9" s="8" t="s">
        <v>24</v>
      </c>
      <c r="D9" s="386"/>
      <c r="E9" s="35" t="s">
        <v>10</v>
      </c>
    </row>
    <row r="10" spans="1:6" s="7" customFormat="1" ht="24" customHeight="1" x14ac:dyDescent="0.25">
      <c r="B10" s="259"/>
      <c r="C10" s="259"/>
      <c r="D10" s="260" t="s">
        <v>65</v>
      </c>
      <c r="E10" s="35">
        <f t="shared" ref="E10" si="0">E12</f>
        <v>2325607.7999999998</v>
      </c>
    </row>
    <row r="11" spans="1:6" s="7" customFormat="1" ht="22.5" customHeight="1" x14ac:dyDescent="0.25">
      <c r="B11" s="262"/>
      <c r="C11" s="262"/>
      <c r="D11" s="263" t="s">
        <v>66</v>
      </c>
      <c r="E11" s="35"/>
      <c r="F11" s="261"/>
    </row>
    <row r="12" spans="1:6" s="139" customFormat="1" ht="34.5" x14ac:dyDescent="0.25">
      <c r="B12" s="264"/>
      <c r="C12" s="265"/>
      <c r="D12" s="266" t="s">
        <v>67</v>
      </c>
      <c r="E12" s="35">
        <f>E14+E77</f>
        <v>2325607.7999999998</v>
      </c>
    </row>
    <row r="13" spans="1:6" s="7" customFormat="1" x14ac:dyDescent="0.25">
      <c r="B13" s="267"/>
      <c r="C13" s="267"/>
      <c r="D13" s="263" t="s">
        <v>68</v>
      </c>
      <c r="E13" s="36"/>
      <c r="F13" s="268"/>
    </row>
    <row r="14" spans="1:6" s="7" customFormat="1" ht="34.5" x14ac:dyDescent="0.25">
      <c r="B14" s="264">
        <v>1049</v>
      </c>
      <c r="C14" s="264">
        <v>21001</v>
      </c>
      <c r="D14" s="260" t="s">
        <v>47</v>
      </c>
      <c r="E14" s="35">
        <f>E16</f>
        <v>3265375.6</v>
      </c>
    </row>
    <row r="15" spans="1:6" s="7" customFormat="1" x14ac:dyDescent="0.25">
      <c r="B15" s="269"/>
      <c r="C15" s="269"/>
      <c r="D15" s="263" t="s">
        <v>5</v>
      </c>
      <c r="E15" s="36"/>
    </row>
    <row r="16" spans="1:6" s="139" customFormat="1" ht="34.5" x14ac:dyDescent="0.25">
      <c r="B16" s="270"/>
      <c r="C16" s="270"/>
      <c r="D16" s="260" t="s">
        <v>6</v>
      </c>
      <c r="E16" s="35">
        <f>E18+E29+E42</f>
        <v>3265375.6</v>
      </c>
    </row>
    <row r="17" spans="2:6" x14ac:dyDescent="0.3">
      <c r="B17" s="271"/>
      <c r="C17" s="271"/>
      <c r="D17" s="263" t="s">
        <v>77</v>
      </c>
      <c r="E17" s="36"/>
    </row>
    <row r="18" spans="2:6" ht="45.75" customHeight="1" x14ac:dyDescent="0.3">
      <c r="B18" s="267"/>
      <c r="C18" s="37" t="s">
        <v>70</v>
      </c>
      <c r="D18" s="130" t="s">
        <v>71</v>
      </c>
      <c r="E18" s="35">
        <f>+E19+E20+E22+E23+E24+E25+E27+E28+E21+E26</f>
        <v>173151.40000000002</v>
      </c>
    </row>
    <row r="19" spans="2:6" ht="73.5" customHeight="1" x14ac:dyDescent="0.3">
      <c r="B19" s="267"/>
      <c r="C19" s="37"/>
      <c r="D19" s="31" t="s">
        <v>138</v>
      </c>
      <c r="E19" s="35">
        <f>'6'!E17</f>
        <v>-146988.9</v>
      </c>
    </row>
    <row r="20" spans="2:6" ht="73.5" customHeight="1" x14ac:dyDescent="0.3">
      <c r="B20" s="267"/>
      <c r="C20" s="37"/>
      <c r="D20" s="31" t="s">
        <v>138</v>
      </c>
      <c r="E20" s="35">
        <f>'6'!E18</f>
        <v>146592</v>
      </c>
    </row>
    <row r="21" spans="2:6" ht="73.5" customHeight="1" x14ac:dyDescent="0.3">
      <c r="B21" s="267"/>
      <c r="C21" s="37"/>
      <c r="D21" s="31" t="s">
        <v>619</v>
      </c>
      <c r="E21" s="35">
        <f>'6'!E19</f>
        <v>135966.1</v>
      </c>
    </row>
    <row r="22" spans="2:6" ht="73.5" customHeight="1" x14ac:dyDescent="0.3">
      <c r="B22" s="267"/>
      <c r="C22" s="37"/>
      <c r="D22" s="31" t="s">
        <v>139</v>
      </c>
      <c r="E22" s="35">
        <f>'6'!E20</f>
        <v>-6139.4</v>
      </c>
    </row>
    <row r="23" spans="2:6" ht="88.5" customHeight="1" x14ac:dyDescent="0.3">
      <c r="B23" s="267"/>
      <c r="C23" s="37"/>
      <c r="D23" s="31" t="s">
        <v>140</v>
      </c>
      <c r="E23" s="35">
        <f>'6'!E21</f>
        <v>2298</v>
      </c>
    </row>
    <row r="24" spans="2:6" ht="54.75" customHeight="1" x14ac:dyDescent="0.3">
      <c r="B24" s="267"/>
      <c r="C24" s="37"/>
      <c r="D24" s="31" t="s">
        <v>141</v>
      </c>
      <c r="E24" s="35">
        <f>'6'!E22</f>
        <v>2254.4</v>
      </c>
    </row>
    <row r="25" spans="2:6" ht="57.75" customHeight="1" x14ac:dyDescent="0.3">
      <c r="B25" s="267"/>
      <c r="C25" s="37"/>
      <c r="D25" s="16" t="s">
        <v>142</v>
      </c>
      <c r="E25" s="35">
        <f>'6'!E23</f>
        <v>-11673.8</v>
      </c>
    </row>
    <row r="26" spans="2:6" ht="92.25" customHeight="1" x14ac:dyDescent="0.3">
      <c r="B26" s="267"/>
      <c r="C26" s="37"/>
      <c r="D26" s="16" t="s">
        <v>620</v>
      </c>
      <c r="E26" s="35">
        <f>'6'!E24</f>
        <v>84540.5</v>
      </c>
    </row>
    <row r="27" spans="2:6" ht="56.25" customHeight="1" x14ac:dyDescent="0.3">
      <c r="B27" s="267"/>
      <c r="C27" s="37"/>
      <c r="D27" s="31" t="s">
        <v>143</v>
      </c>
      <c r="E27" s="35">
        <f>'6'!E25</f>
        <v>-22345.4</v>
      </c>
    </row>
    <row r="28" spans="2:6" ht="52.5" customHeight="1" x14ac:dyDescent="0.3">
      <c r="B28" s="267"/>
      <c r="C28" s="37"/>
      <c r="D28" s="31" t="s">
        <v>144</v>
      </c>
      <c r="E28" s="35">
        <f>'6'!E26</f>
        <v>-11352.1</v>
      </c>
    </row>
    <row r="29" spans="2:6" ht="34.5" x14ac:dyDescent="0.3">
      <c r="B29" s="267"/>
      <c r="C29" s="272">
        <v>2</v>
      </c>
      <c r="D29" s="8" t="s">
        <v>73</v>
      </c>
      <c r="E29" s="35">
        <f>E30+E31+E32+E33+E34+E35+E36+E37+E38+E39+E40+E41</f>
        <v>529563.69999999995</v>
      </c>
      <c r="F29" s="273"/>
    </row>
    <row r="30" spans="2:6" ht="105.75" customHeight="1" x14ac:dyDescent="0.3">
      <c r="B30" s="267"/>
      <c r="C30" s="272"/>
      <c r="D30" s="28" t="s">
        <v>145</v>
      </c>
      <c r="E30" s="35">
        <f>'6'!E28</f>
        <v>127991</v>
      </c>
      <c r="F30" s="273"/>
    </row>
    <row r="31" spans="2:6" ht="54.75" customHeight="1" x14ac:dyDescent="0.3">
      <c r="B31" s="267"/>
      <c r="C31" s="272"/>
      <c r="D31" s="28" t="s">
        <v>146</v>
      </c>
      <c r="E31" s="35">
        <f>'6'!E29</f>
        <v>2546</v>
      </c>
      <c r="F31" s="273"/>
    </row>
    <row r="32" spans="2:6" ht="55.5" customHeight="1" x14ac:dyDescent="0.3">
      <c r="B32" s="267"/>
      <c r="C32" s="272"/>
      <c r="D32" s="28" t="s">
        <v>147</v>
      </c>
      <c r="E32" s="35">
        <f>'6'!E30</f>
        <v>1048.5999999999999</v>
      </c>
      <c r="F32" s="273"/>
    </row>
    <row r="33" spans="2:6" ht="54" customHeight="1" x14ac:dyDescent="0.3">
      <c r="B33" s="267"/>
      <c r="C33" s="272"/>
      <c r="D33" s="28" t="s">
        <v>113</v>
      </c>
      <c r="E33" s="35">
        <f>'6'!E31</f>
        <v>-38454.6</v>
      </c>
      <c r="F33" s="273"/>
    </row>
    <row r="34" spans="2:6" ht="51.75" x14ac:dyDescent="0.3">
      <c r="B34" s="267"/>
      <c r="C34" s="272"/>
      <c r="D34" s="28" t="s">
        <v>113</v>
      </c>
      <c r="E34" s="35">
        <f>'6'!E32</f>
        <v>24003.3</v>
      </c>
      <c r="F34" s="273"/>
    </row>
    <row r="35" spans="2:6" ht="88.5" customHeight="1" x14ac:dyDescent="0.3">
      <c r="B35" s="267"/>
      <c r="C35" s="272"/>
      <c r="D35" s="28" t="s">
        <v>148</v>
      </c>
      <c r="E35" s="35">
        <f>'6'!E33</f>
        <v>55948.9</v>
      </c>
      <c r="F35" s="273"/>
    </row>
    <row r="36" spans="2:6" ht="51.75" x14ac:dyDescent="0.3">
      <c r="B36" s="267"/>
      <c r="C36" s="272"/>
      <c r="D36" s="28" t="s">
        <v>149</v>
      </c>
      <c r="E36" s="35">
        <f>'6'!E34</f>
        <v>230.3</v>
      </c>
      <c r="F36" s="273"/>
    </row>
    <row r="37" spans="2:6" ht="55.5" customHeight="1" x14ac:dyDescent="0.3">
      <c r="B37" s="267"/>
      <c r="C37" s="272"/>
      <c r="D37" s="28" t="s">
        <v>150</v>
      </c>
      <c r="E37" s="35">
        <f>'6'!E35</f>
        <v>168.3</v>
      </c>
      <c r="F37" s="273"/>
    </row>
    <row r="38" spans="2:6" ht="69" x14ac:dyDescent="0.3">
      <c r="B38" s="267"/>
      <c r="C38" s="272"/>
      <c r="D38" s="28" t="s">
        <v>151</v>
      </c>
      <c r="E38" s="35">
        <f>'6'!E36</f>
        <v>367.5</v>
      </c>
      <c r="F38" s="273"/>
    </row>
    <row r="39" spans="2:6" ht="51.75" x14ac:dyDescent="0.3">
      <c r="B39" s="267"/>
      <c r="C39" s="272"/>
      <c r="D39" s="28" t="s">
        <v>152</v>
      </c>
      <c r="E39" s="35">
        <f>'6'!E37</f>
        <v>352749.4</v>
      </c>
      <c r="F39" s="273"/>
    </row>
    <row r="40" spans="2:6" ht="69" x14ac:dyDescent="0.3">
      <c r="B40" s="267"/>
      <c r="C40" s="272"/>
      <c r="D40" s="28" t="s">
        <v>153</v>
      </c>
      <c r="E40" s="35">
        <f>'6'!E38</f>
        <v>1440</v>
      </c>
      <c r="F40" s="273"/>
    </row>
    <row r="41" spans="2:6" ht="69" x14ac:dyDescent="0.3">
      <c r="B41" s="267"/>
      <c r="C41" s="272"/>
      <c r="D41" s="28" t="s">
        <v>155</v>
      </c>
      <c r="E41" s="35">
        <f>'6'!E39</f>
        <v>1525</v>
      </c>
      <c r="F41" s="273"/>
    </row>
    <row r="42" spans="2:6" ht="36.75" customHeight="1" x14ac:dyDescent="0.3">
      <c r="B42" s="267"/>
      <c r="C42" s="272">
        <v>3</v>
      </c>
      <c r="D42" s="8" t="s">
        <v>74</v>
      </c>
      <c r="E42" s="35">
        <f>E43+E44+E45+E46+E47+E48+E49+E50+E51+E52+E53+E54+E55+E56+E57+E58+E59+E60+E61+E62+E63+E64+E65+E66+E67+E68+E69+E70+E71+E72+E73+E74+E75+E76</f>
        <v>2562660.5</v>
      </c>
      <c r="F42" s="273"/>
    </row>
    <row r="43" spans="2:6" ht="36.75" customHeight="1" x14ac:dyDescent="0.3">
      <c r="B43" s="267"/>
      <c r="C43" s="272"/>
      <c r="D43" s="127" t="s">
        <v>156</v>
      </c>
      <c r="E43" s="35">
        <f>'6'!E41</f>
        <v>-2487.4</v>
      </c>
      <c r="F43" s="273"/>
    </row>
    <row r="44" spans="2:6" ht="51.75" x14ac:dyDescent="0.3">
      <c r="B44" s="267"/>
      <c r="C44" s="272"/>
      <c r="D44" s="127" t="s">
        <v>157</v>
      </c>
      <c r="E44" s="35">
        <f>'6'!E42</f>
        <v>-2490</v>
      </c>
      <c r="F44" s="273"/>
    </row>
    <row r="45" spans="2:6" ht="51.75" x14ac:dyDescent="0.3">
      <c r="B45" s="267"/>
      <c r="C45" s="272"/>
      <c r="D45" s="127" t="s">
        <v>158</v>
      </c>
      <c r="E45" s="35">
        <f>'6'!E43</f>
        <v>-3650.4</v>
      </c>
      <c r="F45" s="273"/>
    </row>
    <row r="46" spans="2:6" ht="51.75" x14ac:dyDescent="0.3">
      <c r="B46" s="267"/>
      <c r="C46" s="272"/>
      <c r="D46" s="127" t="s">
        <v>159</v>
      </c>
      <c r="E46" s="35">
        <f>'6'!E44</f>
        <v>-6540.3</v>
      </c>
      <c r="F46" s="273"/>
    </row>
    <row r="47" spans="2:6" ht="51.75" x14ac:dyDescent="0.3">
      <c r="B47" s="267"/>
      <c r="C47" s="272"/>
      <c r="D47" s="16" t="s">
        <v>160</v>
      </c>
      <c r="E47" s="35">
        <f>'6'!E45</f>
        <v>189.9</v>
      </c>
      <c r="F47" s="273"/>
    </row>
    <row r="48" spans="2:6" ht="51.75" x14ac:dyDescent="0.3">
      <c r="B48" s="267"/>
      <c r="C48" s="272"/>
      <c r="D48" s="16" t="s">
        <v>161</v>
      </c>
      <c r="E48" s="35">
        <f>'6'!E46</f>
        <v>69.3</v>
      </c>
      <c r="F48" s="273"/>
    </row>
    <row r="49" spans="2:6" ht="51.75" x14ac:dyDescent="0.3">
      <c r="B49" s="267"/>
      <c r="C49" s="272"/>
      <c r="D49" s="16" t="s">
        <v>162</v>
      </c>
      <c r="E49" s="35">
        <f>'6'!E47</f>
        <v>1280</v>
      </c>
      <c r="F49" s="273"/>
    </row>
    <row r="50" spans="2:6" ht="51.75" x14ac:dyDescent="0.3">
      <c r="B50" s="267"/>
      <c r="C50" s="272"/>
      <c r="D50" s="31" t="s">
        <v>110</v>
      </c>
      <c r="E50" s="35">
        <f>'6'!E48</f>
        <v>-6262.5</v>
      </c>
      <c r="F50" s="273"/>
    </row>
    <row r="51" spans="2:6" ht="51.75" x14ac:dyDescent="0.3">
      <c r="B51" s="267"/>
      <c r="C51" s="272"/>
      <c r="D51" s="31" t="s">
        <v>163</v>
      </c>
      <c r="E51" s="35">
        <f>'6'!E49</f>
        <v>96.3</v>
      </c>
      <c r="F51" s="273"/>
    </row>
    <row r="52" spans="2:6" ht="51.75" x14ac:dyDescent="0.3">
      <c r="B52" s="267"/>
      <c r="C52" s="272"/>
      <c r="D52" s="31" t="s">
        <v>111</v>
      </c>
      <c r="E52" s="35">
        <f>'6'!E50</f>
        <v>-17942.900000000001</v>
      </c>
      <c r="F52" s="273"/>
    </row>
    <row r="53" spans="2:6" ht="51.75" x14ac:dyDescent="0.3">
      <c r="B53" s="267"/>
      <c r="C53" s="272"/>
      <c r="D53" s="31" t="s">
        <v>164</v>
      </c>
      <c r="E53" s="35">
        <f>'6'!E51</f>
        <v>1615</v>
      </c>
      <c r="F53" s="273"/>
    </row>
    <row r="54" spans="2:6" ht="34.5" x14ac:dyDescent="0.3">
      <c r="B54" s="267"/>
      <c r="C54" s="272"/>
      <c r="D54" s="31" t="s">
        <v>165</v>
      </c>
      <c r="E54" s="35">
        <f>'6'!E52</f>
        <v>-4956.8999999999996</v>
      </c>
      <c r="F54" s="273"/>
    </row>
    <row r="55" spans="2:6" ht="51.75" x14ac:dyDescent="0.3">
      <c r="B55" s="267"/>
      <c r="C55" s="272"/>
      <c r="D55" s="31" t="s">
        <v>166</v>
      </c>
      <c r="E55" s="35">
        <f>'6'!E53</f>
        <v>1450</v>
      </c>
      <c r="F55" s="273"/>
    </row>
    <row r="56" spans="2:6" ht="51.75" customHeight="1" x14ac:dyDescent="0.3">
      <c r="B56" s="267"/>
      <c r="C56" s="272"/>
      <c r="D56" s="31" t="s">
        <v>167</v>
      </c>
      <c r="E56" s="35">
        <f>'6'!E54</f>
        <v>1399.9</v>
      </c>
      <c r="F56" s="273"/>
    </row>
    <row r="57" spans="2:6" ht="55.5" customHeight="1" x14ac:dyDescent="0.3">
      <c r="B57" s="267"/>
      <c r="C57" s="272"/>
      <c r="D57" s="31" t="s">
        <v>168</v>
      </c>
      <c r="E57" s="35">
        <f>'6'!E55</f>
        <v>1283.8</v>
      </c>
      <c r="F57" s="273"/>
    </row>
    <row r="58" spans="2:6" ht="60" customHeight="1" x14ac:dyDescent="0.3">
      <c r="B58" s="267"/>
      <c r="C58" s="272"/>
      <c r="D58" s="31" t="s">
        <v>169</v>
      </c>
      <c r="E58" s="35">
        <f>'6'!E56</f>
        <v>306400.3</v>
      </c>
      <c r="F58" s="273"/>
    </row>
    <row r="59" spans="2:6" ht="49.5" customHeight="1" x14ac:dyDescent="0.3">
      <c r="B59" s="267"/>
      <c r="C59" s="272"/>
      <c r="D59" s="31" t="s">
        <v>170</v>
      </c>
      <c r="E59" s="35">
        <f>'6'!E57</f>
        <v>-8633.7000000000007</v>
      </c>
      <c r="F59" s="273"/>
    </row>
    <row r="60" spans="2:6" ht="54" customHeight="1" x14ac:dyDescent="0.3">
      <c r="B60" s="267"/>
      <c r="C60" s="272"/>
      <c r="D60" s="16" t="s">
        <v>171</v>
      </c>
      <c r="E60" s="35">
        <f>'6'!E58</f>
        <v>34955.599999999999</v>
      </c>
      <c r="F60" s="273"/>
    </row>
    <row r="61" spans="2:6" ht="57.75" customHeight="1" x14ac:dyDescent="0.3">
      <c r="B61" s="267"/>
      <c r="C61" s="272"/>
      <c r="D61" s="31" t="s">
        <v>172</v>
      </c>
      <c r="E61" s="35">
        <f>'6'!E59</f>
        <v>279969.40000000002</v>
      </c>
      <c r="F61" s="273"/>
    </row>
    <row r="62" spans="2:6" ht="72.75" customHeight="1" x14ac:dyDescent="0.3">
      <c r="B62" s="267"/>
      <c r="C62" s="272"/>
      <c r="D62" s="31" t="s">
        <v>173</v>
      </c>
      <c r="E62" s="35">
        <f>'6'!E60</f>
        <v>-5791</v>
      </c>
      <c r="F62" s="273"/>
    </row>
    <row r="63" spans="2:6" ht="45" customHeight="1" x14ac:dyDescent="0.3">
      <c r="B63" s="267"/>
      <c r="C63" s="272"/>
      <c r="D63" s="31" t="s">
        <v>201</v>
      </c>
      <c r="E63" s="35">
        <f>'6'!E61</f>
        <v>-782975.1</v>
      </c>
      <c r="F63" s="273"/>
    </row>
    <row r="64" spans="2:6" ht="54" customHeight="1" x14ac:dyDescent="0.3">
      <c r="B64" s="267"/>
      <c r="C64" s="272"/>
      <c r="D64" s="31" t="s">
        <v>174</v>
      </c>
      <c r="E64" s="35">
        <f>'6'!E62</f>
        <v>9.9</v>
      </c>
      <c r="F64" s="273"/>
    </row>
    <row r="65" spans="2:6" ht="52.5" customHeight="1" x14ac:dyDescent="0.3">
      <c r="B65" s="267"/>
      <c r="C65" s="272"/>
      <c r="D65" s="31" t="s">
        <v>175</v>
      </c>
      <c r="E65" s="35">
        <f>'6'!E63</f>
        <v>23364.6</v>
      </c>
      <c r="F65" s="273"/>
    </row>
    <row r="66" spans="2:6" ht="33" customHeight="1" x14ac:dyDescent="0.3">
      <c r="B66" s="267"/>
      <c r="C66" s="272"/>
      <c r="D66" s="16" t="s">
        <v>176</v>
      </c>
      <c r="E66" s="35">
        <f>'6'!E64</f>
        <v>-19580.599999999999</v>
      </c>
      <c r="F66" s="273"/>
    </row>
    <row r="67" spans="2:6" ht="38.25" customHeight="1" x14ac:dyDescent="0.3">
      <c r="B67" s="267"/>
      <c r="C67" s="272"/>
      <c r="D67" s="16" t="s">
        <v>177</v>
      </c>
      <c r="E67" s="35">
        <f>'6'!E65</f>
        <v>-31420.2</v>
      </c>
      <c r="F67" s="273"/>
    </row>
    <row r="68" spans="2:6" ht="61.5" customHeight="1" x14ac:dyDescent="0.3">
      <c r="B68" s="267"/>
      <c r="C68" s="272"/>
      <c r="D68" s="16" t="s">
        <v>178</v>
      </c>
      <c r="E68" s="35">
        <f>'6'!E66</f>
        <v>2198</v>
      </c>
      <c r="F68" s="273"/>
    </row>
    <row r="69" spans="2:6" ht="55.5" customHeight="1" x14ac:dyDescent="0.3">
      <c r="B69" s="267"/>
      <c r="C69" s="272"/>
      <c r="D69" s="16" t="s">
        <v>179</v>
      </c>
      <c r="E69" s="35">
        <f>'6'!E67</f>
        <v>3156</v>
      </c>
      <c r="F69" s="273"/>
    </row>
    <row r="70" spans="2:6" ht="63.75" customHeight="1" x14ac:dyDescent="0.3">
      <c r="B70" s="267"/>
      <c r="C70" s="272"/>
      <c r="D70" s="16" t="s">
        <v>180</v>
      </c>
      <c r="E70" s="35">
        <f>'6'!E68</f>
        <v>12</v>
      </c>
      <c r="F70" s="273"/>
    </row>
    <row r="71" spans="2:6" ht="60.75" customHeight="1" x14ac:dyDescent="0.3">
      <c r="B71" s="267"/>
      <c r="C71" s="272"/>
      <c r="D71" s="31" t="s">
        <v>181</v>
      </c>
      <c r="E71" s="35">
        <f>'6'!E69</f>
        <v>424714.4</v>
      </c>
      <c r="F71" s="273"/>
    </row>
    <row r="72" spans="2:6" ht="56.25" customHeight="1" x14ac:dyDescent="0.3">
      <c r="B72" s="267"/>
      <c r="C72" s="272"/>
      <c r="D72" s="274" t="s">
        <v>202</v>
      </c>
      <c r="E72" s="35">
        <f>'6'!E70</f>
        <v>-38233.1</v>
      </c>
      <c r="F72" s="273"/>
    </row>
    <row r="73" spans="2:6" ht="54.75" customHeight="1" x14ac:dyDescent="0.3">
      <c r="B73" s="267"/>
      <c r="C73" s="272"/>
      <c r="D73" s="31" t="s">
        <v>182</v>
      </c>
      <c r="E73" s="35">
        <f>'6'!E71</f>
        <v>2379425.5</v>
      </c>
      <c r="F73" s="273"/>
    </row>
    <row r="74" spans="2:6" ht="33" customHeight="1" x14ac:dyDescent="0.3">
      <c r="B74" s="267"/>
      <c r="C74" s="272"/>
      <c r="D74" s="31" t="s">
        <v>183</v>
      </c>
      <c r="E74" s="35">
        <f>'6'!E72</f>
        <v>-2193.3000000000002</v>
      </c>
      <c r="F74" s="273"/>
    </row>
    <row r="75" spans="2:6" ht="36.75" customHeight="1" x14ac:dyDescent="0.3">
      <c r="B75" s="267"/>
      <c r="C75" s="272"/>
      <c r="D75" s="31" t="s">
        <v>184</v>
      </c>
      <c r="E75" s="35">
        <f>'6'!E73</f>
        <v>15829</v>
      </c>
    </row>
    <row r="76" spans="2:6" ht="37.5" customHeight="1" x14ac:dyDescent="0.3">
      <c r="B76" s="267"/>
      <c r="C76" s="272"/>
      <c r="D76" s="31" t="s">
        <v>185</v>
      </c>
      <c r="E76" s="35">
        <f>'6'!E74</f>
        <v>18399</v>
      </c>
    </row>
    <row r="77" spans="2:6" x14ac:dyDescent="0.3">
      <c r="B77" s="8">
        <v>1049</v>
      </c>
      <c r="C77" s="275" t="s">
        <v>75</v>
      </c>
      <c r="D77" s="264" t="s">
        <v>55</v>
      </c>
      <c r="E77" s="35">
        <f>E80+E79</f>
        <v>-939767.8</v>
      </c>
    </row>
    <row r="78" spans="2:6" x14ac:dyDescent="0.3">
      <c r="B78" s="8"/>
      <c r="C78" s="8"/>
      <c r="D78" s="29" t="s">
        <v>5</v>
      </c>
      <c r="E78" s="36"/>
    </row>
    <row r="79" spans="2:6" s="13" customFormat="1" ht="29.25" customHeight="1" x14ac:dyDescent="0.3">
      <c r="B79" s="8"/>
      <c r="C79" s="8"/>
      <c r="D79" s="264" t="s">
        <v>85</v>
      </c>
      <c r="E79" s="35">
        <f>'5.'!H138</f>
        <v>-1038899.9</v>
      </c>
    </row>
    <row r="80" spans="2:6" s="13" customFormat="1" ht="34.5" x14ac:dyDescent="0.3">
      <c r="B80" s="276"/>
      <c r="C80" s="276"/>
      <c r="D80" s="260" t="s">
        <v>6</v>
      </c>
      <c r="E80" s="35">
        <f>E82+E83+E85+E86+E87+E88+E89+E90+E91+E92+E93+E94+E95+E84</f>
        <v>99132.1</v>
      </c>
    </row>
    <row r="81" spans="2:6" x14ac:dyDescent="0.3">
      <c r="B81" s="271"/>
      <c r="C81" s="271"/>
      <c r="D81" s="263" t="s">
        <v>77</v>
      </c>
      <c r="E81" s="36"/>
    </row>
    <row r="82" spans="2:6" ht="51.75" x14ac:dyDescent="0.3">
      <c r="B82" s="271"/>
      <c r="C82" s="271"/>
      <c r="D82" s="126" t="s">
        <v>186</v>
      </c>
      <c r="E82" s="36">
        <f>'6'!E77</f>
        <v>100107.8</v>
      </c>
    </row>
    <row r="83" spans="2:6" ht="69" x14ac:dyDescent="0.3">
      <c r="B83" s="271"/>
      <c r="C83" s="271"/>
      <c r="D83" s="126" t="s">
        <v>187</v>
      </c>
      <c r="E83" s="36">
        <f>'6'!E78</f>
        <v>3420</v>
      </c>
      <c r="F83" s="273"/>
    </row>
    <row r="84" spans="2:6" ht="51.75" customHeight="1" x14ac:dyDescent="0.3">
      <c r="B84" s="271"/>
      <c r="C84" s="271"/>
      <c r="D84" s="126" t="s">
        <v>558</v>
      </c>
      <c r="E84" s="36">
        <f>'6'!G79</f>
        <v>-35827</v>
      </c>
      <c r="F84" s="273"/>
    </row>
    <row r="85" spans="2:6" ht="69" x14ac:dyDescent="0.3">
      <c r="B85" s="271"/>
      <c r="C85" s="271"/>
      <c r="D85" s="126" t="s">
        <v>188</v>
      </c>
      <c r="E85" s="36">
        <f>'6'!E80</f>
        <v>751.5</v>
      </c>
      <c r="F85" s="273"/>
    </row>
    <row r="86" spans="2:6" ht="103.5" x14ac:dyDescent="0.3">
      <c r="B86" s="271"/>
      <c r="C86" s="271"/>
      <c r="D86" s="31" t="s">
        <v>189</v>
      </c>
      <c r="E86" s="36">
        <f>'6'!E81</f>
        <v>1060.5999999999999</v>
      </c>
      <c r="F86" s="273"/>
    </row>
    <row r="87" spans="2:6" ht="86.25" x14ac:dyDescent="0.3">
      <c r="B87" s="271"/>
      <c r="C87" s="271"/>
      <c r="D87" s="126" t="s">
        <v>190</v>
      </c>
      <c r="E87" s="36">
        <f>'6'!E82</f>
        <v>756.5</v>
      </c>
      <c r="F87" s="273"/>
    </row>
    <row r="88" spans="2:6" ht="51.75" x14ac:dyDescent="0.3">
      <c r="B88" s="271"/>
      <c r="C88" s="271"/>
      <c r="D88" s="31" t="s">
        <v>191</v>
      </c>
      <c r="E88" s="36">
        <f>'6'!E83</f>
        <v>9198</v>
      </c>
      <c r="F88" s="273"/>
    </row>
    <row r="89" spans="2:6" ht="69" x14ac:dyDescent="0.3">
      <c r="B89" s="271"/>
      <c r="C89" s="271"/>
      <c r="D89" s="126" t="s">
        <v>192</v>
      </c>
      <c r="E89" s="36">
        <f>'6'!E84</f>
        <v>627</v>
      </c>
      <c r="F89" s="273"/>
    </row>
    <row r="90" spans="2:6" ht="34.5" x14ac:dyDescent="0.3">
      <c r="B90" s="271"/>
      <c r="C90" s="271"/>
      <c r="D90" s="31" t="s">
        <v>193</v>
      </c>
      <c r="E90" s="36">
        <f>'6'!E85</f>
        <v>-31557.8</v>
      </c>
      <c r="F90" s="273"/>
    </row>
    <row r="91" spans="2:6" ht="34.5" x14ac:dyDescent="0.3">
      <c r="B91" s="271"/>
      <c r="C91" s="271"/>
      <c r="D91" s="31" t="s">
        <v>193</v>
      </c>
      <c r="E91" s="36">
        <f>'6'!E86</f>
        <v>3364</v>
      </c>
      <c r="F91" s="273"/>
    </row>
    <row r="92" spans="2:6" ht="51.75" x14ac:dyDescent="0.3">
      <c r="B92" s="271"/>
      <c r="C92" s="271"/>
      <c r="D92" s="31" t="s">
        <v>154</v>
      </c>
      <c r="E92" s="36">
        <f>'6'!E87</f>
        <v>1260</v>
      </c>
      <c r="F92" s="273"/>
    </row>
    <row r="93" spans="2:6" ht="69" x14ac:dyDescent="0.3">
      <c r="B93" s="271"/>
      <c r="C93" s="271"/>
      <c r="D93" s="31" t="s">
        <v>194</v>
      </c>
      <c r="E93" s="36">
        <f>'6'!E88</f>
        <v>960</v>
      </c>
      <c r="F93" s="273"/>
    </row>
    <row r="94" spans="2:6" ht="51.75" x14ac:dyDescent="0.3">
      <c r="B94" s="271"/>
      <c r="C94" s="271"/>
      <c r="D94" s="31" t="s">
        <v>195</v>
      </c>
      <c r="E94" s="36">
        <f>'6'!E89</f>
        <v>24556.7</v>
      </c>
      <c r="F94" s="273"/>
    </row>
    <row r="95" spans="2:6" ht="73.5" customHeight="1" x14ac:dyDescent="0.3">
      <c r="B95" s="271"/>
      <c r="C95" s="271"/>
      <c r="D95" s="16" t="s">
        <v>603</v>
      </c>
      <c r="E95" s="36">
        <f>'6'!E90</f>
        <v>20454.8</v>
      </c>
      <c r="F95" s="273"/>
    </row>
    <row r="96" spans="2:6" ht="25.5" customHeight="1" x14ac:dyDescent="0.3">
      <c r="B96" s="277"/>
      <c r="C96" s="21"/>
      <c r="D96" s="22"/>
      <c r="E96" s="20"/>
    </row>
    <row r="97" spans="3:5" s="7" customFormat="1" ht="51.75" x14ac:dyDescent="0.3">
      <c r="C97" s="19"/>
      <c r="D97" s="19" t="s">
        <v>108</v>
      </c>
      <c r="E97" s="32" t="s">
        <v>109</v>
      </c>
    </row>
    <row r="98" spans="3:5" x14ac:dyDescent="0.3">
      <c r="D98" s="1"/>
    </row>
  </sheetData>
  <mergeCells count="3">
    <mergeCell ref="A5:E5"/>
    <mergeCell ref="B8:C8"/>
    <mergeCell ref="D8:D9"/>
  </mergeCells>
  <phoneticPr fontId="17" type="noConversion"/>
  <pageMargins left="0.25" right="0.25" top="0.75" bottom="0.75" header="0.3" footer="0.3"/>
  <pageSetup paperSize="9" orientation="landscape" horizontalDpi="300" verticalDpi="300" r:id="rId1"/>
  <colBreaks count="1" manualBreakCount="1">
    <brk id="5" max="79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E9" sqref="E9:E18"/>
    </sheetView>
  </sheetViews>
  <sheetFormatPr defaultColWidth="9.140625" defaultRowHeight="17.25" x14ac:dyDescent="0.3"/>
  <cols>
    <col min="1" max="1" width="9.140625" style="26"/>
    <col min="2" max="2" width="11" style="26" customWidth="1"/>
    <col min="3" max="3" width="14.5703125" style="26" customWidth="1"/>
    <col min="4" max="4" width="62.7109375" style="26" customWidth="1"/>
    <col min="5" max="5" width="27.85546875" style="26" customWidth="1"/>
    <col min="6" max="16384" width="9.140625" style="26"/>
  </cols>
  <sheetData>
    <row r="1" spans="2:5" x14ac:dyDescent="0.3">
      <c r="E1" s="46" t="s">
        <v>426</v>
      </c>
    </row>
    <row r="2" spans="2:5" x14ac:dyDescent="0.3">
      <c r="D2" s="380" t="s">
        <v>107</v>
      </c>
      <c r="E2" s="380"/>
    </row>
    <row r="3" spans="2:5" x14ac:dyDescent="0.3">
      <c r="D3" s="380" t="s">
        <v>57</v>
      </c>
      <c r="E3" s="380"/>
    </row>
    <row r="5" spans="2:5" ht="33" customHeight="1" x14ac:dyDescent="0.3">
      <c r="B5" s="372" t="s">
        <v>362</v>
      </c>
      <c r="C5" s="372"/>
      <c r="D5" s="372"/>
      <c r="E5" s="372"/>
    </row>
    <row r="6" spans="2:5" x14ac:dyDescent="0.3">
      <c r="E6" s="46" t="s">
        <v>27</v>
      </c>
    </row>
    <row r="7" spans="2:5" s="4" customFormat="1" ht="24.75" customHeight="1" x14ac:dyDescent="0.3">
      <c r="B7" s="408" t="s">
        <v>118</v>
      </c>
      <c r="C7" s="408"/>
      <c r="D7" s="409" t="s">
        <v>363</v>
      </c>
      <c r="E7" s="410" t="s">
        <v>364</v>
      </c>
    </row>
    <row r="8" spans="2:5" s="4" customFormat="1" ht="66.75" customHeight="1" x14ac:dyDescent="0.3">
      <c r="B8" s="8" t="s">
        <v>365</v>
      </c>
      <c r="C8" s="8" t="s">
        <v>24</v>
      </c>
      <c r="D8" s="409"/>
      <c r="E8" s="411"/>
    </row>
    <row r="9" spans="2:5" x14ac:dyDescent="0.3">
      <c r="B9" s="102"/>
      <c r="C9" s="102"/>
      <c r="D9" s="109" t="s">
        <v>90</v>
      </c>
      <c r="E9" s="60">
        <v>-6182417.5</v>
      </c>
    </row>
    <row r="10" spans="2:5" x14ac:dyDescent="0.3">
      <c r="B10" s="47"/>
      <c r="C10" s="103"/>
      <c r="D10" s="43" t="s">
        <v>61</v>
      </c>
      <c r="E10" s="60"/>
    </row>
    <row r="11" spans="2:5" x14ac:dyDescent="0.3">
      <c r="B11" s="8">
        <v>1157</v>
      </c>
      <c r="C11" s="8"/>
      <c r="D11" s="27" t="s">
        <v>366</v>
      </c>
      <c r="E11" s="60">
        <v>-3177652.7</v>
      </c>
    </row>
    <row r="12" spans="2:5" ht="52.5" customHeight="1" x14ac:dyDescent="0.3">
      <c r="B12" s="97"/>
      <c r="C12" s="110" t="s">
        <v>322</v>
      </c>
      <c r="D12" s="43" t="s">
        <v>335</v>
      </c>
      <c r="E12" s="108">
        <v>-405158.80000000005</v>
      </c>
    </row>
    <row r="13" spans="2:5" ht="69" x14ac:dyDescent="0.3">
      <c r="B13" s="104"/>
      <c r="C13" s="110" t="s">
        <v>317</v>
      </c>
      <c r="D13" s="43" t="s">
        <v>336</v>
      </c>
      <c r="E13" s="113">
        <v>-38841.699999999997</v>
      </c>
    </row>
    <row r="14" spans="2:5" ht="51.75" x14ac:dyDescent="0.3">
      <c r="B14" s="104"/>
      <c r="C14" s="110" t="s">
        <v>320</v>
      </c>
      <c r="D14" s="43" t="s">
        <v>321</v>
      </c>
      <c r="E14" s="113">
        <v>-446589.9</v>
      </c>
    </row>
    <row r="15" spans="2:5" ht="55.5" customHeight="1" x14ac:dyDescent="0.3">
      <c r="B15" s="104"/>
      <c r="C15" s="47" t="s">
        <v>607</v>
      </c>
      <c r="D15" s="28" t="s">
        <v>608</v>
      </c>
      <c r="E15" s="233">
        <v>-2287062.2999999998</v>
      </c>
    </row>
    <row r="16" spans="2:5" ht="18" customHeight="1" x14ac:dyDescent="0.3">
      <c r="B16" s="111">
        <v>1232</v>
      </c>
      <c r="C16" s="19"/>
      <c r="D16" s="27" t="s">
        <v>283</v>
      </c>
      <c r="E16" s="234">
        <v>-3004764.8000000003</v>
      </c>
    </row>
    <row r="17" spans="1:9" ht="86.25" x14ac:dyDescent="0.3">
      <c r="B17" s="41"/>
      <c r="C17" s="110">
        <v>12001</v>
      </c>
      <c r="D17" s="43" t="s">
        <v>332</v>
      </c>
      <c r="E17" s="113">
        <v>-863948.20000000007</v>
      </c>
    </row>
    <row r="18" spans="1:9" ht="86.25" x14ac:dyDescent="0.3">
      <c r="B18" s="112"/>
      <c r="C18" s="110">
        <v>12003</v>
      </c>
      <c r="D18" s="43" t="s">
        <v>323</v>
      </c>
      <c r="E18" s="113">
        <v>-2140816.6</v>
      </c>
    </row>
    <row r="22" spans="1:9" s="1" customFormat="1" x14ac:dyDescent="0.3">
      <c r="A22" s="33"/>
      <c r="B22" s="9" t="s">
        <v>28</v>
      </c>
      <c r="C22" s="6"/>
      <c r="D22" s="10"/>
      <c r="G22" s="105"/>
      <c r="H22" s="105"/>
      <c r="I22" s="106"/>
    </row>
    <row r="23" spans="1:9" s="1" customFormat="1" x14ac:dyDescent="0.3">
      <c r="A23" s="33"/>
      <c r="B23" s="9" t="s">
        <v>29</v>
      </c>
      <c r="C23" s="6"/>
      <c r="D23" s="10"/>
      <c r="G23" s="105"/>
      <c r="H23" s="105"/>
      <c r="I23" s="106"/>
    </row>
    <row r="24" spans="1:9" s="1" customFormat="1" x14ac:dyDescent="0.3">
      <c r="A24" s="33"/>
      <c r="B24" s="4"/>
      <c r="C24" s="11" t="s">
        <v>30</v>
      </c>
      <c r="D24" s="10"/>
      <c r="G24" s="105"/>
      <c r="H24" s="105"/>
      <c r="I24" s="106"/>
    </row>
    <row r="25" spans="1:9" s="1" customFormat="1" x14ac:dyDescent="0.3">
      <c r="A25" s="33"/>
      <c r="D25" s="3"/>
      <c r="G25" s="105"/>
      <c r="H25" s="105"/>
      <c r="I25" s="106"/>
    </row>
  </sheetData>
  <mergeCells count="6">
    <mergeCell ref="D2:E2"/>
    <mergeCell ref="D3:E3"/>
    <mergeCell ref="B5:E5"/>
    <mergeCell ref="B7:C7"/>
    <mergeCell ref="D7:D8"/>
    <mergeCell ref="E7:E8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E153"/>
  <sheetViews>
    <sheetView zoomScaleNormal="100" workbookViewId="0">
      <selection activeCell="K143" sqref="K143"/>
    </sheetView>
  </sheetViews>
  <sheetFormatPr defaultRowHeight="33.75" customHeight="1" x14ac:dyDescent="0.3"/>
  <cols>
    <col min="1" max="1" width="9.140625" style="1"/>
    <col min="2" max="2" width="8.140625" style="1" customWidth="1"/>
    <col min="3" max="3" width="10.5703125" style="1" customWidth="1"/>
    <col min="4" max="4" width="15" style="1" customWidth="1"/>
    <col min="5" max="5" width="16" style="1" customWidth="1"/>
    <col min="6" max="6" width="13.7109375" style="1" customWidth="1"/>
    <col min="7" max="7" width="22.42578125" style="1" customWidth="1"/>
    <col min="8" max="8" width="10.7109375" style="1" customWidth="1"/>
    <col min="9" max="9" width="21" style="1" customWidth="1"/>
    <col min="10" max="10" width="48.140625" style="1" customWidth="1"/>
    <col min="11" max="11" width="25" style="1" customWidth="1"/>
    <col min="12" max="12" width="15.7109375" style="1" bestFit="1" customWidth="1"/>
    <col min="13" max="13" width="20.140625" style="1" bestFit="1" customWidth="1"/>
    <col min="14" max="16384" width="9.140625" style="1"/>
  </cols>
  <sheetData>
    <row r="1" spans="2:83" ht="17.25" x14ac:dyDescent="0.3">
      <c r="K1" s="198" t="s">
        <v>425</v>
      </c>
    </row>
    <row r="2" spans="2:83" ht="17.25" x14ac:dyDescent="0.3">
      <c r="K2" s="15" t="s">
        <v>100</v>
      </c>
    </row>
    <row r="3" spans="2:83" ht="17.25" x14ac:dyDescent="0.3">
      <c r="D3" s="199"/>
      <c r="H3" s="200"/>
      <c r="I3" s="200"/>
      <c r="J3" s="200"/>
      <c r="K3" s="15" t="s">
        <v>57</v>
      </c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0"/>
      <c r="W3" s="200"/>
      <c r="X3" s="200"/>
      <c r="Y3" s="200"/>
      <c r="Z3" s="200"/>
      <c r="AA3" s="200"/>
      <c r="AB3" s="200"/>
      <c r="AC3" s="200"/>
      <c r="AD3" s="200"/>
      <c r="AE3" s="200"/>
      <c r="AF3" s="200"/>
      <c r="AG3" s="200"/>
      <c r="AH3" s="200"/>
      <c r="AI3" s="200"/>
      <c r="AJ3" s="200"/>
      <c r="AK3" s="200"/>
      <c r="AL3" s="200"/>
      <c r="AM3" s="200"/>
      <c r="AN3" s="200"/>
      <c r="AO3" s="200"/>
      <c r="AP3" s="200"/>
      <c r="AQ3" s="200"/>
      <c r="AR3" s="200"/>
      <c r="AS3" s="200"/>
      <c r="AT3" s="200"/>
      <c r="AU3" s="200"/>
      <c r="AV3" s="200"/>
      <c r="AW3" s="200"/>
      <c r="AX3" s="200"/>
      <c r="AY3" s="200"/>
      <c r="AZ3" s="200"/>
      <c r="BA3" s="200"/>
      <c r="BB3" s="200"/>
      <c r="BC3" s="200"/>
      <c r="BD3" s="200"/>
      <c r="BE3" s="200"/>
      <c r="BF3" s="200"/>
      <c r="BG3" s="200"/>
      <c r="BH3" s="200"/>
      <c r="BI3" s="200"/>
      <c r="BJ3" s="200"/>
      <c r="BK3" s="200"/>
      <c r="BL3" s="200"/>
      <c r="BM3" s="200"/>
      <c r="BN3" s="200"/>
      <c r="BO3" s="200"/>
      <c r="BP3" s="200"/>
      <c r="BQ3" s="200"/>
      <c r="BR3" s="200"/>
      <c r="BS3" s="200"/>
      <c r="BT3" s="200"/>
      <c r="BU3" s="200"/>
      <c r="BV3" s="200"/>
      <c r="BW3" s="200"/>
      <c r="BX3" s="200"/>
      <c r="BY3" s="200"/>
      <c r="BZ3" s="200"/>
      <c r="CA3" s="200"/>
      <c r="CB3" s="200"/>
      <c r="CC3" s="200"/>
      <c r="CD3" s="200"/>
      <c r="CE3" s="200"/>
    </row>
    <row r="4" spans="2:83" ht="17.25" x14ac:dyDescent="0.3"/>
    <row r="5" spans="2:83" ht="33.75" customHeight="1" x14ac:dyDescent="0.3">
      <c r="B5" s="405" t="s">
        <v>561</v>
      </c>
      <c r="C5" s="405"/>
      <c r="D5" s="405"/>
      <c r="E5" s="405"/>
      <c r="F5" s="405"/>
      <c r="G5" s="405"/>
      <c r="H5" s="405"/>
      <c r="I5" s="405"/>
      <c r="J5" s="405"/>
      <c r="K5" s="405"/>
    </row>
    <row r="6" spans="2:83" ht="22.5" customHeight="1" x14ac:dyDescent="0.3"/>
    <row r="7" spans="2:83" ht="19.5" customHeight="1" x14ac:dyDescent="0.3">
      <c r="B7" s="7"/>
      <c r="C7" s="7"/>
      <c r="D7" s="7"/>
      <c r="E7" s="7"/>
      <c r="F7" s="7"/>
      <c r="G7" s="7"/>
      <c r="H7" s="7"/>
      <c r="I7" s="7"/>
      <c r="J7" s="7"/>
      <c r="K7" s="46" t="s">
        <v>27</v>
      </c>
    </row>
    <row r="8" spans="2:83" s="13" customFormat="1" ht="96" customHeight="1" x14ac:dyDescent="0.3">
      <c r="B8" s="382" t="s">
        <v>14</v>
      </c>
      <c r="C8" s="382" t="s">
        <v>15</v>
      </c>
      <c r="D8" s="382"/>
      <c r="E8" s="382" t="s">
        <v>16</v>
      </c>
      <c r="F8" s="382"/>
      <c r="G8" s="382"/>
      <c r="H8" s="382"/>
      <c r="I8" s="382" t="s">
        <v>17</v>
      </c>
      <c r="J8" s="382" t="s">
        <v>18</v>
      </c>
      <c r="K8" s="131" t="s">
        <v>106</v>
      </c>
    </row>
    <row r="9" spans="2:83" s="13" customFormat="1" ht="33.75" customHeight="1" x14ac:dyDescent="0.3">
      <c r="B9" s="382"/>
      <c r="C9" s="8" t="s">
        <v>41</v>
      </c>
      <c r="D9" s="8" t="s">
        <v>42</v>
      </c>
      <c r="E9" s="8" t="s">
        <v>19</v>
      </c>
      <c r="F9" s="8" t="s">
        <v>42</v>
      </c>
      <c r="G9" s="8" t="s">
        <v>43</v>
      </c>
      <c r="H9" s="8" t="s">
        <v>20</v>
      </c>
      <c r="I9" s="382"/>
      <c r="J9" s="382"/>
      <c r="K9" s="8" t="s">
        <v>21</v>
      </c>
    </row>
    <row r="10" spans="2:83" s="13" customFormat="1" ht="19.5" customHeight="1" x14ac:dyDescent="0.3">
      <c r="B10" s="418" t="s">
        <v>22</v>
      </c>
      <c r="C10" s="418"/>
      <c r="D10" s="418"/>
      <c r="E10" s="418"/>
      <c r="F10" s="418"/>
      <c r="G10" s="418"/>
      <c r="H10" s="418"/>
      <c r="I10" s="134"/>
      <c r="J10" s="134"/>
      <c r="K10" s="206">
        <f>K11+K142</f>
        <v>-9994547.2999999989</v>
      </c>
    </row>
    <row r="11" spans="2:83" s="13" customFormat="1" ht="21.75" customHeight="1" x14ac:dyDescent="0.3">
      <c r="B11" s="419" t="s">
        <v>12</v>
      </c>
      <c r="C11" s="420"/>
      <c r="D11" s="420"/>
      <c r="E11" s="420"/>
      <c r="F11" s="420"/>
      <c r="G11" s="420"/>
      <c r="H11" s="420"/>
      <c r="I11" s="420"/>
      <c r="J11" s="421"/>
      <c r="K11" s="206">
        <f>K12+K31+K36+K67+K73+K127</f>
        <v>-10353577.399999999</v>
      </c>
      <c r="L11" s="136"/>
    </row>
    <row r="12" spans="2:83" s="13" customFormat="1" ht="18.75" customHeight="1" x14ac:dyDescent="0.3">
      <c r="B12" s="202"/>
      <c r="C12" s="139" t="s">
        <v>367</v>
      </c>
      <c r="D12" s="381" t="s">
        <v>368</v>
      </c>
      <c r="E12" s="381"/>
      <c r="F12" s="381"/>
      <c r="G12" s="381"/>
      <c r="H12" s="381"/>
      <c r="I12" s="381"/>
      <c r="J12" s="381"/>
      <c r="K12" s="217">
        <f>K13+K17+K21+K27</f>
        <v>-2773269.1</v>
      </c>
    </row>
    <row r="13" spans="2:83" s="13" customFormat="1" ht="37.5" customHeight="1" x14ac:dyDescent="0.3">
      <c r="B13" s="202"/>
      <c r="C13" s="202"/>
      <c r="D13" s="202"/>
      <c r="E13" s="5" t="s">
        <v>369</v>
      </c>
      <c r="F13" s="381" t="s">
        <v>216</v>
      </c>
      <c r="G13" s="381"/>
      <c r="H13" s="381"/>
      <c r="I13" s="381"/>
      <c r="J13" s="381"/>
      <c r="K13" s="116">
        <f>'4'!H11</f>
        <v>-41482.5</v>
      </c>
    </row>
    <row r="14" spans="2:83" s="13" customFormat="1" ht="33.75" customHeight="1" x14ac:dyDescent="0.3">
      <c r="B14" s="202"/>
      <c r="C14" s="202"/>
      <c r="D14" s="202"/>
      <c r="E14" s="28"/>
      <c r="F14" s="28"/>
      <c r="G14" s="381" t="s">
        <v>370</v>
      </c>
      <c r="H14" s="381"/>
      <c r="I14" s="381"/>
      <c r="J14" s="381"/>
      <c r="K14" s="381"/>
    </row>
    <row r="15" spans="2:83" s="13" customFormat="1" ht="33.75" customHeight="1" x14ac:dyDescent="0.3">
      <c r="B15" s="202"/>
      <c r="C15" s="202"/>
      <c r="D15" s="202"/>
      <c r="E15" s="28"/>
      <c r="F15" s="28"/>
      <c r="G15" s="28"/>
      <c r="H15" s="381" t="s">
        <v>133</v>
      </c>
      <c r="I15" s="381"/>
      <c r="J15" s="381"/>
      <c r="K15" s="381"/>
    </row>
    <row r="16" spans="2:83" s="13" customFormat="1" ht="33.75" customHeight="1" x14ac:dyDescent="0.3">
      <c r="B16" s="202"/>
      <c r="C16" s="202"/>
      <c r="D16" s="202"/>
      <c r="E16" s="28"/>
      <c r="F16" s="28"/>
      <c r="G16" s="28"/>
      <c r="H16" s="28"/>
      <c r="I16" s="381" t="s">
        <v>371</v>
      </c>
      <c r="J16" s="381"/>
      <c r="K16" s="381"/>
    </row>
    <row r="17" spans="2:11" s="13" customFormat="1" ht="33.75" customHeight="1" x14ac:dyDescent="0.3">
      <c r="B17" s="202"/>
      <c r="C17" s="202"/>
      <c r="D17" s="202"/>
      <c r="E17" s="5" t="s">
        <v>372</v>
      </c>
      <c r="F17" s="381" t="s">
        <v>219</v>
      </c>
      <c r="G17" s="381"/>
      <c r="H17" s="381"/>
      <c r="I17" s="381"/>
      <c r="J17" s="381"/>
      <c r="K17" s="12">
        <f>'4'!H12</f>
        <v>-83000</v>
      </c>
    </row>
    <row r="18" spans="2:11" s="13" customFormat="1" ht="33.75" customHeight="1" x14ac:dyDescent="0.3">
      <c r="B18" s="202"/>
      <c r="C18" s="202"/>
      <c r="D18" s="202"/>
      <c r="E18" s="28"/>
      <c r="F18" s="28"/>
      <c r="G18" s="381" t="s">
        <v>373</v>
      </c>
      <c r="H18" s="381"/>
      <c r="I18" s="381"/>
      <c r="J18" s="381"/>
      <c r="K18" s="381"/>
    </row>
    <row r="19" spans="2:11" s="13" customFormat="1" ht="24.75" customHeight="1" x14ac:dyDescent="0.3">
      <c r="B19" s="202"/>
      <c r="C19" s="202"/>
      <c r="D19" s="202"/>
      <c r="E19" s="28"/>
      <c r="F19" s="28"/>
      <c r="G19" s="28"/>
      <c r="H19" s="381" t="s">
        <v>133</v>
      </c>
      <c r="I19" s="381"/>
      <c r="J19" s="381"/>
      <c r="K19" s="381"/>
    </row>
    <row r="20" spans="2:11" s="13" customFormat="1" ht="33.75" customHeight="1" x14ac:dyDescent="0.3">
      <c r="B20" s="202"/>
      <c r="C20" s="202"/>
      <c r="D20" s="202"/>
      <c r="E20" s="28"/>
      <c r="F20" s="28"/>
      <c r="G20" s="28"/>
      <c r="H20" s="28"/>
      <c r="I20" s="381" t="s">
        <v>371</v>
      </c>
      <c r="J20" s="381"/>
      <c r="K20" s="381"/>
    </row>
    <row r="21" spans="2:11" s="13" customFormat="1" ht="33.75" customHeight="1" x14ac:dyDescent="0.3">
      <c r="B21" s="202"/>
      <c r="C21" s="202"/>
      <c r="D21" s="202"/>
      <c r="E21" s="5" t="s">
        <v>374</v>
      </c>
      <c r="F21" s="381" t="s">
        <v>221</v>
      </c>
      <c r="G21" s="381"/>
      <c r="H21" s="381"/>
      <c r="I21" s="381"/>
      <c r="J21" s="381"/>
      <c r="K21" s="12">
        <f>'4'!H13</f>
        <v>-648786.6</v>
      </c>
    </row>
    <row r="22" spans="2:11" s="13" customFormat="1" ht="33.75" customHeight="1" x14ac:dyDescent="0.3">
      <c r="B22" s="202"/>
      <c r="C22" s="202"/>
      <c r="D22" s="202"/>
      <c r="E22" s="28"/>
      <c r="F22" s="28"/>
      <c r="G22" s="381" t="s">
        <v>375</v>
      </c>
      <c r="H22" s="381"/>
      <c r="I22" s="381"/>
      <c r="J22" s="381"/>
      <c r="K22" s="381"/>
    </row>
    <row r="23" spans="2:11" s="13" customFormat="1" ht="33.75" customHeight="1" x14ac:dyDescent="0.3">
      <c r="B23" s="202"/>
      <c r="C23" s="202"/>
      <c r="D23" s="202"/>
      <c r="E23" s="28"/>
      <c r="F23" s="28"/>
      <c r="G23" s="28"/>
      <c r="H23" s="381" t="s">
        <v>376</v>
      </c>
      <c r="I23" s="381"/>
      <c r="J23" s="381"/>
      <c r="K23" s="381"/>
    </row>
    <row r="24" spans="2:11" s="13" customFormat="1" ht="33.75" customHeight="1" x14ac:dyDescent="0.3">
      <c r="B24" s="202"/>
      <c r="C24" s="202"/>
      <c r="D24" s="202"/>
      <c r="E24" s="28"/>
      <c r="F24" s="28"/>
      <c r="G24" s="28"/>
      <c r="H24" s="28"/>
      <c r="I24" s="381" t="s">
        <v>377</v>
      </c>
      <c r="J24" s="381"/>
      <c r="K24" s="381"/>
    </row>
    <row r="25" spans="2:11" s="13" customFormat="1" ht="22.5" customHeight="1" x14ac:dyDescent="0.3">
      <c r="B25" s="202"/>
      <c r="C25" s="202"/>
      <c r="D25" s="202"/>
      <c r="E25" s="28"/>
      <c r="F25" s="28"/>
      <c r="G25" s="28"/>
      <c r="H25" s="28"/>
      <c r="I25" s="28"/>
      <c r="J25" s="28" t="s">
        <v>378</v>
      </c>
      <c r="K25" s="115">
        <v>-40</v>
      </c>
    </row>
    <row r="26" spans="2:11" s="13" customFormat="1" ht="30" customHeight="1" x14ac:dyDescent="0.3">
      <c r="B26" s="202"/>
      <c r="C26" s="202"/>
      <c r="D26" s="202"/>
      <c r="E26" s="28"/>
      <c r="F26" s="28"/>
      <c r="G26" s="28"/>
      <c r="H26" s="28"/>
      <c r="I26" s="28"/>
      <c r="J26" s="28" t="s">
        <v>379</v>
      </c>
      <c r="K26" s="115">
        <v>-45</v>
      </c>
    </row>
    <row r="27" spans="2:11" s="13" customFormat="1" ht="33.75" customHeight="1" x14ac:dyDescent="0.3">
      <c r="B27" s="202"/>
      <c r="C27" s="202"/>
      <c r="D27" s="202"/>
      <c r="E27" s="5" t="s">
        <v>380</v>
      </c>
      <c r="F27" s="381" t="s">
        <v>225</v>
      </c>
      <c r="G27" s="381"/>
      <c r="H27" s="381"/>
      <c r="I27" s="381"/>
      <c r="J27" s="381"/>
      <c r="K27" s="12">
        <f>'4'!H14</f>
        <v>-2000000</v>
      </c>
    </row>
    <row r="28" spans="2:11" s="13" customFormat="1" ht="33.75" customHeight="1" x14ac:dyDescent="0.3">
      <c r="B28" s="202"/>
      <c r="C28" s="202"/>
      <c r="D28" s="202"/>
      <c r="E28" s="28"/>
      <c r="F28" s="28"/>
      <c r="G28" s="381" t="s">
        <v>381</v>
      </c>
      <c r="H28" s="381"/>
      <c r="I28" s="381"/>
      <c r="J28" s="381"/>
      <c r="K28" s="381"/>
    </row>
    <row r="29" spans="2:11" s="13" customFormat="1" ht="33.75" customHeight="1" x14ac:dyDescent="0.3">
      <c r="B29" s="202"/>
      <c r="C29" s="221"/>
      <c r="D29" s="202"/>
      <c r="E29" s="28"/>
      <c r="F29" s="28"/>
      <c r="G29" s="28"/>
      <c r="H29" s="381" t="s">
        <v>376</v>
      </c>
      <c r="I29" s="381"/>
      <c r="J29" s="381"/>
      <c r="K29" s="381"/>
    </row>
    <row r="30" spans="2:11" s="13" customFormat="1" ht="24.75" customHeight="1" x14ac:dyDescent="0.3">
      <c r="B30" s="202"/>
      <c r="C30" s="202"/>
      <c r="D30" s="202"/>
      <c r="E30" s="28"/>
      <c r="F30" s="28"/>
      <c r="G30" s="28"/>
      <c r="H30" s="28"/>
      <c r="I30" s="381" t="s">
        <v>382</v>
      </c>
      <c r="J30" s="381"/>
      <c r="K30" s="381"/>
    </row>
    <row r="31" spans="2:11" s="223" customFormat="1" ht="26.25" customHeight="1" x14ac:dyDescent="0.25">
      <c r="B31" s="222"/>
      <c r="C31" s="8" t="s">
        <v>383</v>
      </c>
      <c r="D31" s="422" t="s">
        <v>384</v>
      </c>
      <c r="E31" s="422"/>
      <c r="F31" s="422"/>
      <c r="G31" s="422"/>
      <c r="H31" s="422"/>
      <c r="I31" s="422"/>
      <c r="J31" s="422"/>
      <c r="K31" s="206">
        <f>K32</f>
        <v>13105</v>
      </c>
    </row>
    <row r="32" spans="2:11" s="13" customFormat="1" ht="33.75" customHeight="1" x14ac:dyDescent="0.3">
      <c r="B32" s="202"/>
      <c r="C32" s="132"/>
      <c r="D32" s="202"/>
      <c r="E32" s="5" t="s">
        <v>385</v>
      </c>
      <c r="F32" s="381" t="s">
        <v>232</v>
      </c>
      <c r="G32" s="381"/>
      <c r="H32" s="381"/>
      <c r="I32" s="381"/>
      <c r="J32" s="381"/>
      <c r="K32" s="12">
        <f>'4'!H16</f>
        <v>13105</v>
      </c>
    </row>
    <row r="33" spans="2:11" s="13" customFormat="1" ht="33.75" customHeight="1" x14ac:dyDescent="0.3">
      <c r="B33" s="202"/>
      <c r="C33" s="132"/>
      <c r="D33" s="202"/>
      <c r="E33" s="28"/>
      <c r="F33" s="28"/>
      <c r="G33" s="381" t="s">
        <v>386</v>
      </c>
      <c r="H33" s="381"/>
      <c r="I33" s="381"/>
      <c r="J33" s="381"/>
      <c r="K33" s="381"/>
    </row>
    <row r="34" spans="2:11" s="13" customFormat="1" ht="22.5" customHeight="1" x14ac:dyDescent="0.3">
      <c r="B34" s="202"/>
      <c r="C34" s="132"/>
      <c r="D34" s="202"/>
      <c r="E34" s="28"/>
      <c r="F34" s="28"/>
      <c r="G34" s="28"/>
      <c r="H34" s="381" t="s">
        <v>387</v>
      </c>
      <c r="I34" s="381"/>
      <c r="J34" s="381"/>
      <c r="K34" s="381"/>
    </row>
    <row r="35" spans="2:11" s="13" customFormat="1" ht="18" customHeight="1" x14ac:dyDescent="0.3">
      <c r="B35" s="202"/>
      <c r="C35" s="132"/>
      <c r="D35" s="202"/>
      <c r="E35" s="28"/>
      <c r="F35" s="28"/>
      <c r="G35" s="28"/>
      <c r="H35" s="28"/>
      <c r="I35" s="381" t="s">
        <v>388</v>
      </c>
      <c r="J35" s="381"/>
      <c r="K35" s="381"/>
    </row>
    <row r="36" spans="2:11" s="13" customFormat="1" ht="23.25" customHeight="1" x14ac:dyDescent="0.3">
      <c r="B36" s="202"/>
      <c r="C36" s="8">
        <v>1049</v>
      </c>
      <c r="D36" s="381" t="s">
        <v>26</v>
      </c>
      <c r="E36" s="381"/>
      <c r="F36" s="381"/>
      <c r="G36" s="381"/>
      <c r="H36" s="381"/>
      <c r="I36" s="381"/>
      <c r="J36" s="381"/>
      <c r="K36" s="224">
        <f>K37+K42+K47+K55+K61</f>
        <v>1008445.8</v>
      </c>
    </row>
    <row r="37" spans="2:11" s="13" customFormat="1" ht="33.75" customHeight="1" x14ac:dyDescent="0.3">
      <c r="B37" s="202"/>
      <c r="C37" s="202"/>
      <c r="D37" s="225"/>
      <c r="E37" s="5" t="s">
        <v>389</v>
      </c>
      <c r="F37" s="381" t="s">
        <v>210</v>
      </c>
      <c r="G37" s="381"/>
      <c r="H37" s="381"/>
      <c r="I37" s="381"/>
      <c r="J37" s="381"/>
      <c r="K37" s="12">
        <f>'4'!H18</f>
        <v>-294140</v>
      </c>
    </row>
    <row r="38" spans="2:11" s="13" customFormat="1" ht="24" customHeight="1" x14ac:dyDescent="0.3">
      <c r="B38" s="202"/>
      <c r="C38" s="202"/>
      <c r="D38" s="225"/>
      <c r="E38" s="28"/>
      <c r="F38" s="28"/>
      <c r="G38" s="381" t="s">
        <v>390</v>
      </c>
      <c r="H38" s="381"/>
      <c r="I38" s="381"/>
      <c r="J38" s="381"/>
      <c r="K38" s="381"/>
    </row>
    <row r="39" spans="2:11" s="13" customFormat="1" ht="23.25" customHeight="1" x14ac:dyDescent="0.3">
      <c r="B39" s="202"/>
      <c r="C39" s="202"/>
      <c r="D39" s="225"/>
      <c r="E39" s="28"/>
      <c r="F39" s="28"/>
      <c r="G39" s="28"/>
      <c r="H39" s="381" t="s">
        <v>133</v>
      </c>
      <c r="I39" s="381"/>
      <c r="J39" s="381"/>
      <c r="K39" s="381"/>
    </row>
    <row r="40" spans="2:11" s="13" customFormat="1" ht="22.5" customHeight="1" x14ac:dyDescent="0.3">
      <c r="B40" s="202"/>
      <c r="C40" s="202"/>
      <c r="D40" s="225"/>
      <c r="E40" s="28"/>
      <c r="F40" s="28"/>
      <c r="G40" s="28"/>
      <c r="H40" s="28"/>
      <c r="I40" s="381" t="s">
        <v>391</v>
      </c>
      <c r="J40" s="381"/>
      <c r="K40" s="381"/>
    </row>
    <row r="41" spans="2:11" s="13" customFormat="1" ht="25.5" customHeight="1" x14ac:dyDescent="0.3">
      <c r="B41" s="202"/>
      <c r="C41" s="202"/>
      <c r="D41" s="225"/>
      <c r="E41" s="28"/>
      <c r="F41" s="28"/>
      <c r="G41" s="28"/>
      <c r="H41" s="28"/>
      <c r="I41" s="28"/>
      <c r="J41" s="7" t="s">
        <v>392</v>
      </c>
      <c r="K41" s="140">
        <v>-40</v>
      </c>
    </row>
    <row r="42" spans="2:11" s="13" customFormat="1" ht="33.75" customHeight="1" x14ac:dyDescent="0.3">
      <c r="B42" s="202"/>
      <c r="C42" s="202"/>
      <c r="D42" s="225"/>
      <c r="E42" s="5" t="s">
        <v>393</v>
      </c>
      <c r="F42" s="381" t="s">
        <v>213</v>
      </c>
      <c r="G42" s="381"/>
      <c r="H42" s="381"/>
      <c r="I42" s="381"/>
      <c r="J42" s="381"/>
      <c r="K42" s="12">
        <f>'4'!H19</f>
        <v>-100000</v>
      </c>
    </row>
    <row r="43" spans="2:11" s="13" customFormat="1" ht="33.75" customHeight="1" x14ac:dyDescent="0.3">
      <c r="B43" s="202"/>
      <c r="C43" s="202"/>
      <c r="D43" s="225"/>
      <c r="E43" s="28"/>
      <c r="F43" s="28"/>
      <c r="G43" s="381" t="s">
        <v>394</v>
      </c>
      <c r="H43" s="381"/>
      <c r="I43" s="381"/>
      <c r="J43" s="381"/>
      <c r="K43" s="381"/>
    </row>
    <row r="44" spans="2:11" s="13" customFormat="1" ht="18" customHeight="1" x14ac:dyDescent="0.3">
      <c r="B44" s="202"/>
      <c r="C44" s="202"/>
      <c r="D44" s="225"/>
      <c r="E44" s="28"/>
      <c r="F44" s="28"/>
      <c r="G44" s="28"/>
      <c r="H44" s="381" t="s">
        <v>133</v>
      </c>
      <c r="I44" s="381"/>
      <c r="J44" s="381"/>
      <c r="K44" s="381"/>
    </row>
    <row r="45" spans="2:11" s="13" customFormat="1" ht="22.5" customHeight="1" x14ac:dyDescent="0.3">
      <c r="B45" s="202"/>
      <c r="C45" s="202"/>
      <c r="D45" s="225"/>
      <c r="E45" s="28"/>
      <c r="F45" s="28"/>
      <c r="G45" s="28"/>
      <c r="H45" s="28"/>
      <c r="I45" s="381" t="s">
        <v>391</v>
      </c>
      <c r="J45" s="381"/>
      <c r="K45" s="381"/>
    </row>
    <row r="46" spans="2:11" s="13" customFormat="1" ht="24" customHeight="1" x14ac:dyDescent="0.3">
      <c r="B46" s="202"/>
      <c r="C46" s="202"/>
      <c r="D46" s="225"/>
      <c r="E46" s="28"/>
      <c r="F46" s="28"/>
      <c r="G46" s="28"/>
      <c r="H46" s="28"/>
      <c r="I46" s="28"/>
      <c r="J46" s="28" t="s">
        <v>392</v>
      </c>
      <c r="K46" s="12">
        <v>-300</v>
      </c>
    </row>
    <row r="47" spans="2:11" s="13" customFormat="1" ht="24.75" customHeight="1" x14ac:dyDescent="0.3">
      <c r="B47" s="202"/>
      <c r="C47" s="202"/>
      <c r="D47" s="225"/>
      <c r="E47" s="5" t="s">
        <v>46</v>
      </c>
      <c r="F47" s="381" t="s">
        <v>47</v>
      </c>
      <c r="G47" s="381"/>
      <c r="H47" s="381"/>
      <c r="I47" s="381"/>
      <c r="J47" s="381"/>
      <c r="K47" s="12">
        <f>'4'!H20</f>
        <v>3265375.6</v>
      </c>
    </row>
    <row r="48" spans="2:11" ht="33.75" customHeight="1" x14ac:dyDescent="0.3">
      <c r="B48" s="214"/>
      <c r="C48" s="214"/>
      <c r="D48" s="213"/>
      <c r="E48" s="28"/>
      <c r="F48" s="28"/>
      <c r="G48" s="381" t="s">
        <v>48</v>
      </c>
      <c r="H48" s="381"/>
      <c r="I48" s="381"/>
      <c r="J48" s="381"/>
      <c r="K48" s="381"/>
    </row>
    <row r="49" spans="2:11" ht="33.75" customHeight="1" x14ac:dyDescent="0.3">
      <c r="B49" s="214"/>
      <c r="C49" s="214"/>
      <c r="D49" s="213"/>
      <c r="E49" s="28"/>
      <c r="F49" s="28"/>
      <c r="G49" s="28"/>
      <c r="H49" s="381" t="s">
        <v>49</v>
      </c>
      <c r="I49" s="381"/>
      <c r="J49" s="381"/>
      <c r="K49" s="381"/>
    </row>
    <row r="50" spans="2:11" ht="33.75" customHeight="1" x14ac:dyDescent="0.3">
      <c r="B50" s="214"/>
      <c r="C50" s="214"/>
      <c r="D50" s="213"/>
      <c r="E50" s="28"/>
      <c r="F50" s="28"/>
      <c r="G50" s="28"/>
      <c r="H50" s="28"/>
      <c r="I50" s="381" t="s">
        <v>50</v>
      </c>
      <c r="J50" s="381"/>
      <c r="K50" s="381"/>
    </row>
    <row r="51" spans="2:11" ht="37.5" customHeight="1" x14ac:dyDescent="0.3">
      <c r="B51" s="214"/>
      <c r="C51" s="214"/>
      <c r="D51" s="213"/>
      <c r="E51" s="28"/>
      <c r="F51" s="28"/>
      <c r="G51" s="28"/>
      <c r="H51" s="28"/>
      <c r="I51" s="5"/>
      <c r="J51" s="5" t="s">
        <v>51</v>
      </c>
      <c r="K51" s="207">
        <f>K52+K53</f>
        <v>4.2</v>
      </c>
    </row>
    <row r="52" spans="2:11" ht="33.75" customHeight="1" x14ac:dyDescent="0.3">
      <c r="B52" s="214"/>
      <c r="C52" s="214"/>
      <c r="D52" s="213"/>
      <c r="E52" s="28"/>
      <c r="F52" s="28"/>
      <c r="G52" s="28"/>
      <c r="H52" s="28"/>
      <c r="I52" s="5"/>
      <c r="J52" s="28" t="s">
        <v>52</v>
      </c>
      <c r="K52" s="208">
        <v>1</v>
      </c>
    </row>
    <row r="53" spans="2:11" ht="33.75" customHeight="1" x14ac:dyDescent="0.3">
      <c r="B53" s="214"/>
      <c r="C53" s="214"/>
      <c r="D53" s="213"/>
      <c r="E53" s="28"/>
      <c r="F53" s="28"/>
      <c r="G53" s="28"/>
      <c r="H53" s="28"/>
      <c r="I53" s="5"/>
      <c r="J53" s="28" t="s">
        <v>53</v>
      </c>
      <c r="K53" s="208">
        <v>3.2</v>
      </c>
    </row>
    <row r="54" spans="2:11" ht="33.75" customHeight="1" x14ac:dyDescent="0.3">
      <c r="B54" s="214"/>
      <c r="C54" s="214"/>
      <c r="D54" s="213"/>
      <c r="E54" s="28"/>
      <c r="F54" s="28"/>
      <c r="G54" s="28"/>
      <c r="H54" s="28"/>
      <c r="I54" s="5"/>
      <c r="J54" s="28" t="s">
        <v>599</v>
      </c>
      <c r="K54" s="208">
        <f>'12'!K34</f>
        <v>46</v>
      </c>
    </row>
    <row r="55" spans="2:11" ht="24.75" customHeight="1" x14ac:dyDescent="0.3">
      <c r="B55" s="214"/>
      <c r="C55" s="214"/>
      <c r="D55" s="214"/>
      <c r="E55" s="5" t="s">
        <v>54</v>
      </c>
      <c r="F55" s="381" t="s">
        <v>55</v>
      </c>
      <c r="G55" s="381"/>
      <c r="H55" s="381"/>
      <c r="I55" s="381"/>
      <c r="J55" s="381"/>
      <c r="K55" s="12">
        <f>'4'!H21</f>
        <v>-939767.8</v>
      </c>
    </row>
    <row r="56" spans="2:11" ht="21" customHeight="1" x14ac:dyDescent="0.3">
      <c r="B56" s="214"/>
      <c r="C56" s="214"/>
      <c r="D56" s="214"/>
      <c r="E56" s="28"/>
      <c r="F56" s="28"/>
      <c r="G56" s="381" t="s">
        <v>56</v>
      </c>
      <c r="H56" s="381"/>
      <c r="I56" s="381"/>
      <c r="J56" s="381"/>
      <c r="K56" s="381"/>
    </row>
    <row r="57" spans="2:11" ht="33.75" customHeight="1" x14ac:dyDescent="0.3">
      <c r="B57" s="214"/>
      <c r="C57" s="214"/>
      <c r="D57" s="214"/>
      <c r="E57" s="28"/>
      <c r="F57" s="28"/>
      <c r="G57" s="28"/>
      <c r="H57" s="381" t="s">
        <v>49</v>
      </c>
      <c r="I57" s="381"/>
      <c r="J57" s="381"/>
      <c r="K57" s="381"/>
    </row>
    <row r="58" spans="2:11" ht="21" customHeight="1" x14ac:dyDescent="0.3">
      <c r="B58" s="214"/>
      <c r="C58" s="214"/>
      <c r="D58" s="214"/>
      <c r="E58" s="28"/>
      <c r="F58" s="28"/>
      <c r="G58" s="28"/>
      <c r="H58" s="28"/>
      <c r="I58" s="381" t="s">
        <v>50</v>
      </c>
      <c r="J58" s="381"/>
      <c r="K58" s="381"/>
    </row>
    <row r="59" spans="2:11" ht="33.75" customHeight="1" x14ac:dyDescent="0.3">
      <c r="B59" s="214"/>
      <c r="C59" s="214"/>
      <c r="D59" s="214"/>
      <c r="E59" s="28"/>
      <c r="F59" s="28"/>
      <c r="G59" s="28"/>
      <c r="H59" s="28"/>
      <c r="I59" s="28"/>
      <c r="J59" s="28" t="s">
        <v>137</v>
      </c>
      <c r="K59" s="115">
        <v>-3</v>
      </c>
    </row>
    <row r="60" spans="2:11" ht="33.75" customHeight="1" x14ac:dyDescent="0.3">
      <c r="B60" s="214"/>
      <c r="C60" s="214"/>
      <c r="D60" s="214"/>
      <c r="E60" s="28"/>
      <c r="F60" s="28"/>
      <c r="G60" s="28"/>
      <c r="H60" s="28"/>
      <c r="I60" s="28"/>
      <c r="J60" s="28" t="s">
        <v>599</v>
      </c>
      <c r="K60" s="115">
        <f>'12'!K40</f>
        <v>10</v>
      </c>
    </row>
    <row r="61" spans="2:11" ht="33.75" customHeight="1" x14ac:dyDescent="0.3">
      <c r="B61" s="214"/>
      <c r="C61" s="214"/>
      <c r="D61" s="214"/>
      <c r="E61" s="5" t="s">
        <v>438</v>
      </c>
      <c r="F61" s="381" t="s">
        <v>434</v>
      </c>
      <c r="G61" s="381"/>
      <c r="H61" s="381"/>
      <c r="I61" s="381"/>
      <c r="J61" s="381"/>
      <c r="K61" s="12">
        <f>'7v'!E83</f>
        <v>-923022</v>
      </c>
    </row>
    <row r="62" spans="2:11" ht="23.25" customHeight="1" x14ac:dyDescent="0.3">
      <c r="B62" s="214"/>
      <c r="C62" s="214"/>
      <c r="D62" s="214"/>
      <c r="E62" s="28"/>
      <c r="F62" s="28"/>
      <c r="G62" s="381" t="s">
        <v>439</v>
      </c>
      <c r="H62" s="381"/>
      <c r="I62" s="381"/>
      <c r="J62" s="381"/>
      <c r="K62" s="381"/>
    </row>
    <row r="63" spans="2:11" ht="23.25" customHeight="1" x14ac:dyDescent="0.3">
      <c r="B63" s="214"/>
      <c r="C63" s="214"/>
      <c r="D63" s="214"/>
      <c r="E63" s="28"/>
      <c r="F63" s="28"/>
      <c r="G63" s="28"/>
      <c r="H63" s="381" t="s">
        <v>49</v>
      </c>
      <c r="I63" s="381"/>
      <c r="J63" s="381"/>
      <c r="K63" s="381"/>
    </row>
    <row r="64" spans="2:11" ht="21" customHeight="1" x14ac:dyDescent="0.3">
      <c r="B64" s="214"/>
      <c r="C64" s="214"/>
      <c r="D64" s="214"/>
      <c r="E64" s="28"/>
      <c r="F64" s="28"/>
      <c r="G64" s="28"/>
      <c r="H64" s="28"/>
      <c r="I64" s="414" t="s">
        <v>440</v>
      </c>
      <c r="J64" s="414"/>
      <c r="K64" s="414"/>
    </row>
    <row r="65" spans="2:11" ht="33.75" customHeight="1" x14ac:dyDescent="0.3">
      <c r="B65" s="214"/>
      <c r="C65" s="214"/>
      <c r="D65" s="214"/>
      <c r="E65" s="28"/>
      <c r="F65" s="28"/>
      <c r="G65" s="28"/>
      <c r="H65" s="28"/>
      <c r="I65" s="28"/>
      <c r="J65" s="28" t="s">
        <v>559</v>
      </c>
      <c r="K65" s="168">
        <v>-10</v>
      </c>
    </row>
    <row r="66" spans="2:11" ht="33.75" customHeight="1" x14ac:dyDescent="0.3">
      <c r="B66" s="214"/>
      <c r="C66" s="214"/>
      <c r="D66" s="214"/>
      <c r="E66" s="28"/>
      <c r="F66" s="28"/>
      <c r="G66" s="28"/>
      <c r="H66" s="28"/>
      <c r="I66" s="28"/>
      <c r="J66" s="28" t="s">
        <v>560</v>
      </c>
      <c r="K66" s="102">
        <v>1</v>
      </c>
    </row>
    <row r="67" spans="2:11" s="13" customFormat="1" ht="21.75" customHeight="1" x14ac:dyDescent="0.3">
      <c r="B67" s="202"/>
      <c r="C67" s="5" t="s">
        <v>395</v>
      </c>
      <c r="D67" s="381" t="s">
        <v>396</v>
      </c>
      <c r="E67" s="381"/>
      <c r="F67" s="381"/>
      <c r="G67" s="381"/>
      <c r="H67" s="381"/>
      <c r="I67" s="381"/>
      <c r="J67" s="381"/>
      <c r="K67" s="218">
        <f>K68</f>
        <v>-872000</v>
      </c>
    </row>
    <row r="68" spans="2:11" ht="33.75" customHeight="1" x14ac:dyDescent="0.3">
      <c r="B68" s="214"/>
      <c r="C68" s="213"/>
      <c r="D68" s="214"/>
      <c r="E68" s="5" t="s">
        <v>397</v>
      </c>
      <c r="F68" s="381" t="s">
        <v>236</v>
      </c>
      <c r="G68" s="381"/>
      <c r="H68" s="381"/>
      <c r="I68" s="381"/>
      <c r="J68" s="381"/>
      <c r="K68" s="12">
        <f>'4'!H24</f>
        <v>-872000</v>
      </c>
    </row>
    <row r="69" spans="2:11" ht="33.75" customHeight="1" x14ac:dyDescent="0.3">
      <c r="B69" s="214"/>
      <c r="C69" s="213"/>
      <c r="D69" s="214"/>
      <c r="E69" s="28"/>
      <c r="F69" s="28"/>
      <c r="G69" s="381" t="s">
        <v>398</v>
      </c>
      <c r="H69" s="381"/>
      <c r="I69" s="381"/>
      <c r="J69" s="381"/>
      <c r="K69" s="381"/>
    </row>
    <row r="70" spans="2:11" ht="22.5" customHeight="1" x14ac:dyDescent="0.3">
      <c r="B70" s="214"/>
      <c r="C70" s="213"/>
      <c r="D70" s="214"/>
      <c r="E70" s="28"/>
      <c r="F70" s="28"/>
      <c r="G70" s="28"/>
      <c r="H70" s="381" t="s">
        <v>387</v>
      </c>
      <c r="I70" s="381"/>
      <c r="J70" s="381"/>
      <c r="K70" s="381"/>
    </row>
    <row r="71" spans="2:11" ht="25.5" customHeight="1" x14ac:dyDescent="0.3">
      <c r="B71" s="214"/>
      <c r="C71" s="213"/>
      <c r="D71" s="214"/>
      <c r="E71" s="28"/>
      <c r="F71" s="28"/>
      <c r="G71" s="28"/>
      <c r="H71" s="28"/>
      <c r="I71" s="381" t="s">
        <v>399</v>
      </c>
      <c r="J71" s="381"/>
      <c r="K71" s="381"/>
    </row>
    <row r="72" spans="2:11" ht="19.5" customHeight="1" x14ac:dyDescent="0.3">
      <c r="B72" s="214"/>
      <c r="C72" s="213"/>
      <c r="D72" s="214"/>
      <c r="E72" s="28"/>
      <c r="F72" s="28"/>
      <c r="G72" s="28"/>
      <c r="H72" s="28"/>
      <c r="I72" s="28"/>
      <c r="J72" s="28" t="s">
        <v>400</v>
      </c>
      <c r="K72" s="140">
        <v>-16</v>
      </c>
    </row>
    <row r="73" spans="2:11" ht="19.5" customHeight="1" x14ac:dyDescent="0.3">
      <c r="B73" s="214"/>
      <c r="C73" s="139" t="s">
        <v>401</v>
      </c>
      <c r="D73" s="381" t="s">
        <v>402</v>
      </c>
      <c r="E73" s="381"/>
      <c r="F73" s="381"/>
      <c r="G73" s="381"/>
      <c r="H73" s="381"/>
      <c r="I73" s="381"/>
      <c r="J73" s="381"/>
      <c r="K73" s="212">
        <f>K74+K79+K101+K85+K93+K115+K121+K108</f>
        <v>-4725094.2999999989</v>
      </c>
    </row>
    <row r="74" spans="2:11" ht="33.75" customHeight="1" x14ac:dyDescent="0.3">
      <c r="B74" s="214"/>
      <c r="C74" s="213"/>
      <c r="D74" s="214"/>
      <c r="E74" s="5" t="s">
        <v>403</v>
      </c>
      <c r="F74" s="381" t="s">
        <v>247</v>
      </c>
      <c r="G74" s="381"/>
      <c r="H74" s="381"/>
      <c r="I74" s="381"/>
      <c r="J74" s="381"/>
      <c r="K74" s="12">
        <f>'4'!H26</f>
        <v>-405158.80000000005</v>
      </c>
    </row>
    <row r="75" spans="2:11" ht="33.75" customHeight="1" x14ac:dyDescent="0.3">
      <c r="B75" s="214"/>
      <c r="C75" s="213"/>
      <c r="D75" s="214"/>
      <c r="E75" s="28"/>
      <c r="F75" s="28"/>
      <c r="G75" s="381" t="s">
        <v>404</v>
      </c>
      <c r="H75" s="381"/>
      <c r="I75" s="381"/>
      <c r="J75" s="381"/>
      <c r="K75" s="381"/>
    </row>
    <row r="76" spans="2:11" ht="22.5" customHeight="1" x14ac:dyDescent="0.3">
      <c r="B76" s="214"/>
      <c r="C76" s="213"/>
      <c r="D76" s="214"/>
      <c r="E76" s="28"/>
      <c r="F76" s="28"/>
      <c r="G76" s="28"/>
      <c r="H76" s="381" t="s">
        <v>387</v>
      </c>
      <c r="I76" s="381"/>
      <c r="J76" s="381"/>
      <c r="K76" s="381"/>
    </row>
    <row r="77" spans="2:11" ht="24.75" customHeight="1" x14ac:dyDescent="0.3">
      <c r="B77" s="214"/>
      <c r="C77" s="213"/>
      <c r="D77" s="214"/>
      <c r="E77" s="28"/>
      <c r="F77" s="28"/>
      <c r="G77" s="28"/>
      <c r="H77" s="28"/>
      <c r="I77" s="381" t="s">
        <v>405</v>
      </c>
      <c r="J77" s="381"/>
      <c r="K77" s="381"/>
    </row>
    <row r="78" spans="2:11" ht="33.75" customHeight="1" x14ac:dyDescent="0.3">
      <c r="B78" s="214"/>
      <c r="C78" s="214"/>
      <c r="D78" s="214"/>
      <c r="E78" s="28"/>
      <c r="F78" s="28"/>
      <c r="G78" s="28"/>
      <c r="H78" s="28"/>
      <c r="I78" s="28"/>
      <c r="J78" s="28" t="s">
        <v>406</v>
      </c>
      <c r="K78" s="115">
        <v>-66</v>
      </c>
    </row>
    <row r="79" spans="2:11" ht="33.75" customHeight="1" x14ac:dyDescent="0.3">
      <c r="B79" s="214"/>
      <c r="C79" s="214"/>
      <c r="D79" s="214"/>
      <c r="E79" s="5" t="s">
        <v>407</v>
      </c>
      <c r="F79" s="381" t="s">
        <v>250</v>
      </c>
      <c r="G79" s="381"/>
      <c r="H79" s="381"/>
      <c r="I79" s="381"/>
      <c r="J79" s="381"/>
      <c r="K79" s="12">
        <f>'4'!H27</f>
        <v>-38841.699999999997</v>
      </c>
    </row>
    <row r="80" spans="2:11" ht="33.75" customHeight="1" x14ac:dyDescent="0.3">
      <c r="B80" s="214"/>
      <c r="C80" s="214"/>
      <c r="D80" s="214"/>
      <c r="E80" s="28"/>
      <c r="F80" s="28"/>
      <c r="G80" s="381" t="s">
        <v>404</v>
      </c>
      <c r="H80" s="381"/>
      <c r="I80" s="381"/>
      <c r="J80" s="381"/>
      <c r="K80" s="381"/>
    </row>
    <row r="81" spans="2:11" ht="24" customHeight="1" x14ac:dyDescent="0.3">
      <c r="B81" s="214"/>
      <c r="C81" s="214"/>
      <c r="D81" s="214"/>
      <c r="E81" s="28"/>
      <c r="F81" s="28"/>
      <c r="G81" s="28"/>
      <c r="H81" s="381" t="s">
        <v>387</v>
      </c>
      <c r="I81" s="381"/>
      <c r="J81" s="381"/>
      <c r="K81" s="381"/>
    </row>
    <row r="82" spans="2:11" ht="21.75" customHeight="1" x14ac:dyDescent="0.3">
      <c r="B82" s="214"/>
      <c r="C82" s="213"/>
      <c r="D82" s="214"/>
      <c r="E82" s="28"/>
      <c r="F82" s="28"/>
      <c r="G82" s="28"/>
      <c r="H82" s="28"/>
      <c r="I82" s="381" t="s">
        <v>405</v>
      </c>
      <c r="J82" s="381"/>
      <c r="K82" s="381"/>
    </row>
    <row r="83" spans="2:11" ht="33.75" customHeight="1" x14ac:dyDescent="0.3">
      <c r="B83" s="214"/>
      <c r="C83" s="213"/>
      <c r="D83" s="214"/>
      <c r="E83" s="28"/>
      <c r="F83" s="28"/>
      <c r="G83" s="28"/>
      <c r="H83" s="28"/>
      <c r="I83" s="28"/>
      <c r="J83" s="28" t="s">
        <v>408</v>
      </c>
      <c r="K83" s="140">
        <v>-1</v>
      </c>
    </row>
    <row r="84" spans="2:11" ht="33.75" customHeight="1" x14ac:dyDescent="0.3">
      <c r="B84" s="214"/>
      <c r="C84" s="214"/>
      <c r="D84" s="214"/>
      <c r="E84" s="28"/>
      <c r="F84" s="28"/>
      <c r="G84" s="28"/>
      <c r="H84" s="28"/>
      <c r="I84" s="28"/>
      <c r="J84" s="28" t="s">
        <v>409</v>
      </c>
      <c r="K84" s="140">
        <v>-12</v>
      </c>
    </row>
    <row r="85" spans="2:11" ht="33.75" customHeight="1" x14ac:dyDescent="0.3">
      <c r="B85" s="214"/>
      <c r="C85" s="214"/>
      <c r="D85" s="214"/>
      <c r="E85" s="27" t="s">
        <v>581</v>
      </c>
      <c r="F85" s="381" t="s">
        <v>563</v>
      </c>
      <c r="G85" s="381"/>
      <c r="H85" s="381"/>
      <c r="I85" s="381"/>
      <c r="J85" s="381"/>
      <c r="K85" s="12">
        <f>'5.'!H167</f>
        <v>-897502.89999999991</v>
      </c>
    </row>
    <row r="86" spans="2:11" ht="33.75" customHeight="1" x14ac:dyDescent="0.3">
      <c r="B86" s="214"/>
      <c r="C86" s="214"/>
      <c r="D86" s="214"/>
      <c r="E86" s="28"/>
      <c r="F86" s="28"/>
      <c r="G86" s="415" t="s">
        <v>582</v>
      </c>
      <c r="H86" s="416"/>
      <c r="I86" s="416"/>
      <c r="J86" s="416"/>
      <c r="K86" s="417"/>
    </row>
    <row r="87" spans="2:11" ht="33.75" customHeight="1" x14ac:dyDescent="0.3">
      <c r="B87" s="214"/>
      <c r="C87" s="214"/>
      <c r="D87" s="214"/>
      <c r="E87" s="28"/>
      <c r="F87" s="28"/>
      <c r="G87" s="28"/>
      <c r="H87" s="381" t="s">
        <v>387</v>
      </c>
      <c r="I87" s="381"/>
      <c r="J87" s="381"/>
      <c r="K87" s="381"/>
    </row>
    <row r="88" spans="2:11" ht="33.75" customHeight="1" x14ac:dyDescent="0.3">
      <c r="B88" s="214"/>
      <c r="C88" s="214"/>
      <c r="D88" s="214"/>
      <c r="E88" s="28"/>
      <c r="F88" s="28"/>
      <c r="G88" s="28"/>
      <c r="H88" s="28"/>
      <c r="I88" s="381" t="s">
        <v>583</v>
      </c>
      <c r="J88" s="381"/>
      <c r="K88" s="381"/>
    </row>
    <row r="89" spans="2:11" ht="33.75" customHeight="1" x14ac:dyDescent="0.3">
      <c r="B89" s="214"/>
      <c r="C89" s="214"/>
      <c r="D89" s="214"/>
      <c r="E89" s="28"/>
      <c r="F89" s="28"/>
      <c r="G89" s="28"/>
      <c r="H89" s="28"/>
      <c r="I89" s="28"/>
      <c r="J89" s="28" t="s">
        <v>584</v>
      </c>
      <c r="K89" s="152">
        <v>-250</v>
      </c>
    </row>
    <row r="90" spans="2:11" ht="33.75" customHeight="1" x14ac:dyDescent="0.3">
      <c r="B90" s="214"/>
      <c r="C90" s="214"/>
      <c r="D90" s="214"/>
      <c r="E90" s="28"/>
      <c r="F90" s="28"/>
      <c r="G90" s="28"/>
      <c r="H90" s="28"/>
      <c r="I90" s="28"/>
      <c r="J90" s="28" t="s">
        <v>585</v>
      </c>
      <c r="K90" s="152">
        <v>-696</v>
      </c>
    </row>
    <row r="91" spans="2:11" ht="33.75" customHeight="1" x14ac:dyDescent="0.3">
      <c r="B91" s="214"/>
      <c r="C91" s="214"/>
      <c r="D91" s="214"/>
      <c r="E91" s="28"/>
      <c r="F91" s="28"/>
      <c r="G91" s="28"/>
      <c r="H91" s="28"/>
      <c r="I91" s="28"/>
      <c r="J91" s="28" t="s">
        <v>586</v>
      </c>
      <c r="K91" s="152">
        <v>-2</v>
      </c>
    </row>
    <row r="92" spans="2:11" ht="33.75" customHeight="1" x14ac:dyDescent="0.3">
      <c r="B92" s="214"/>
      <c r="C92" s="214"/>
      <c r="D92" s="214"/>
      <c r="E92" s="28"/>
      <c r="F92" s="28"/>
      <c r="G92" s="28"/>
      <c r="H92" s="28"/>
      <c r="I92" s="28"/>
      <c r="J92" s="28" t="s">
        <v>587</v>
      </c>
      <c r="K92" s="152">
        <v>-800</v>
      </c>
    </row>
    <row r="93" spans="2:11" ht="33.75" customHeight="1" x14ac:dyDescent="0.3">
      <c r="B93" s="214"/>
      <c r="C93" s="214"/>
      <c r="D93" s="214"/>
      <c r="E93" s="27" t="s">
        <v>588</v>
      </c>
      <c r="F93" s="381" t="s">
        <v>566</v>
      </c>
      <c r="G93" s="381"/>
      <c r="H93" s="381"/>
      <c r="I93" s="381"/>
      <c r="J93" s="381"/>
      <c r="K93" s="12">
        <f>'8d'!D67</f>
        <v>-432957.1</v>
      </c>
    </row>
    <row r="94" spans="2:11" ht="33.75" customHeight="1" x14ac:dyDescent="0.3">
      <c r="B94" s="214"/>
      <c r="C94" s="214"/>
      <c r="D94" s="214"/>
      <c r="E94" s="28"/>
      <c r="F94" s="28"/>
      <c r="G94" s="381" t="s">
        <v>582</v>
      </c>
      <c r="H94" s="381"/>
      <c r="I94" s="381"/>
      <c r="J94" s="381"/>
      <c r="K94" s="381"/>
    </row>
    <row r="95" spans="2:11" ht="33.75" customHeight="1" x14ac:dyDescent="0.3">
      <c r="B95" s="214"/>
      <c r="C95" s="214"/>
      <c r="D95" s="214"/>
      <c r="E95" s="28"/>
      <c r="F95" s="28"/>
      <c r="G95" s="28"/>
      <c r="H95" s="381" t="s">
        <v>387</v>
      </c>
      <c r="I95" s="381"/>
      <c r="J95" s="381"/>
      <c r="K95" s="381"/>
    </row>
    <row r="96" spans="2:11" ht="33.75" customHeight="1" x14ac:dyDescent="0.3">
      <c r="B96" s="214"/>
      <c r="C96" s="214"/>
      <c r="D96" s="214"/>
      <c r="E96" s="28"/>
      <c r="F96" s="28"/>
      <c r="G96" s="28"/>
      <c r="H96" s="28"/>
      <c r="I96" s="381" t="s">
        <v>583</v>
      </c>
      <c r="J96" s="381"/>
      <c r="K96" s="381"/>
    </row>
    <row r="97" spans="2:14" ht="33.75" customHeight="1" x14ac:dyDescent="0.3">
      <c r="B97" s="214"/>
      <c r="C97" s="214"/>
      <c r="D97" s="214"/>
      <c r="E97" s="28"/>
      <c r="F97" s="28"/>
      <c r="G97" s="28"/>
      <c r="H97" s="28"/>
      <c r="I97" s="28"/>
      <c r="J97" s="28" t="s">
        <v>589</v>
      </c>
      <c r="K97" s="152">
        <v>-81</v>
      </c>
    </row>
    <row r="98" spans="2:14" ht="33.75" customHeight="1" x14ac:dyDescent="0.3">
      <c r="B98" s="214"/>
      <c r="C98" s="214"/>
      <c r="D98" s="214"/>
      <c r="E98" s="28"/>
      <c r="F98" s="28"/>
      <c r="G98" s="28"/>
      <c r="H98" s="28"/>
      <c r="I98" s="28"/>
      <c r="J98" s="28" t="s">
        <v>590</v>
      </c>
      <c r="K98" s="152">
        <v>-148</v>
      </c>
    </row>
    <row r="99" spans="2:14" ht="33.75" customHeight="1" x14ac:dyDescent="0.3">
      <c r="B99" s="214"/>
      <c r="C99" s="214"/>
      <c r="D99" s="214"/>
      <c r="E99" s="28"/>
      <c r="F99" s="28"/>
      <c r="G99" s="28"/>
      <c r="H99" s="28"/>
      <c r="I99" s="28"/>
      <c r="J99" s="28" t="s">
        <v>586</v>
      </c>
      <c r="K99" s="152">
        <v>-1</v>
      </c>
    </row>
    <row r="100" spans="2:14" ht="33.75" customHeight="1" x14ac:dyDescent="0.3">
      <c r="B100" s="214"/>
      <c r="C100" s="214"/>
      <c r="D100" s="214"/>
      <c r="E100" s="28"/>
      <c r="F100" s="28"/>
      <c r="G100" s="28"/>
      <c r="H100" s="28"/>
      <c r="I100" s="28"/>
      <c r="J100" s="28" t="s">
        <v>591</v>
      </c>
      <c r="K100" s="152">
        <v>-400</v>
      </c>
    </row>
    <row r="101" spans="2:14" ht="33.75" customHeight="1" x14ac:dyDescent="0.3">
      <c r="B101" s="214"/>
      <c r="C101" s="214"/>
      <c r="D101" s="214"/>
      <c r="E101" s="5" t="s">
        <v>419</v>
      </c>
      <c r="F101" s="381" t="s">
        <v>252</v>
      </c>
      <c r="G101" s="381"/>
      <c r="H101" s="381"/>
      <c r="I101" s="381"/>
      <c r="J101" s="381"/>
      <c r="K101" s="12">
        <f>'4'!H30</f>
        <v>-446589.9</v>
      </c>
    </row>
    <row r="102" spans="2:14" ht="20.25" customHeight="1" x14ac:dyDescent="0.3">
      <c r="B102" s="214"/>
      <c r="C102" s="214"/>
      <c r="D102" s="214"/>
      <c r="E102" s="28"/>
      <c r="F102" s="28"/>
      <c r="G102" s="381" t="s">
        <v>420</v>
      </c>
      <c r="H102" s="381"/>
      <c r="I102" s="381"/>
      <c r="J102" s="381"/>
      <c r="K102" s="381"/>
      <c r="L102" s="194"/>
      <c r="M102" s="194"/>
      <c r="N102" s="194"/>
    </row>
    <row r="103" spans="2:14" ht="18.75" customHeight="1" x14ac:dyDescent="0.3">
      <c r="B103" s="214"/>
      <c r="C103" s="214"/>
      <c r="D103" s="214"/>
      <c r="E103" s="28"/>
      <c r="F103" s="28"/>
      <c r="G103" s="28"/>
      <c r="H103" s="381" t="s">
        <v>387</v>
      </c>
      <c r="I103" s="381"/>
      <c r="J103" s="381"/>
      <c r="K103" s="381"/>
      <c r="L103" s="194"/>
      <c r="M103" s="194"/>
      <c r="N103" s="194"/>
    </row>
    <row r="104" spans="2:14" ht="33.75" customHeight="1" x14ac:dyDescent="0.3">
      <c r="B104" s="214"/>
      <c r="C104" s="214"/>
      <c r="D104" s="214"/>
      <c r="E104" s="28"/>
      <c r="F104" s="28"/>
      <c r="G104" s="28"/>
      <c r="H104" s="28"/>
      <c r="I104" s="381" t="s">
        <v>421</v>
      </c>
      <c r="J104" s="381"/>
      <c r="K104" s="381"/>
      <c r="L104" s="194"/>
      <c r="M104" s="194"/>
      <c r="N104" s="194"/>
    </row>
    <row r="105" spans="2:14" ht="33.75" customHeight="1" x14ac:dyDescent="0.3">
      <c r="B105" s="214"/>
      <c r="C105" s="214"/>
      <c r="D105" s="214"/>
      <c r="E105" s="28"/>
      <c r="F105" s="28"/>
      <c r="G105" s="28"/>
      <c r="H105" s="28"/>
      <c r="I105" s="5"/>
      <c r="J105" s="28" t="s">
        <v>617</v>
      </c>
      <c r="K105" s="195">
        <v>-1</v>
      </c>
    </row>
    <row r="106" spans="2:14" ht="26.25" customHeight="1" x14ac:dyDescent="0.3">
      <c r="B106" s="214"/>
      <c r="C106" s="214"/>
      <c r="D106" s="214"/>
      <c r="E106" s="28"/>
      <c r="F106" s="28"/>
      <c r="G106" s="28"/>
      <c r="H106" s="28"/>
      <c r="I106" s="5"/>
      <c r="J106" s="28" t="s">
        <v>618</v>
      </c>
      <c r="K106" s="195">
        <v>-40</v>
      </c>
    </row>
    <row r="107" spans="2:14" ht="33.75" customHeight="1" x14ac:dyDescent="0.3">
      <c r="B107" s="214"/>
      <c r="C107" s="214"/>
      <c r="D107" s="214"/>
      <c r="E107" s="28"/>
      <c r="F107" s="28"/>
      <c r="G107" s="28"/>
      <c r="H107" s="28"/>
      <c r="I107" s="5"/>
      <c r="J107" s="28" t="s">
        <v>621</v>
      </c>
      <c r="K107" s="238">
        <v>30</v>
      </c>
    </row>
    <row r="108" spans="2:14" ht="33.75" customHeight="1" x14ac:dyDescent="0.3">
      <c r="B108" s="214"/>
      <c r="C108" s="214"/>
      <c r="D108" s="214"/>
      <c r="E108" s="125" t="s">
        <v>612</v>
      </c>
      <c r="F108" s="413" t="s">
        <v>605</v>
      </c>
      <c r="G108" s="413"/>
      <c r="H108" s="413"/>
      <c r="I108" s="413"/>
      <c r="J108" s="413"/>
      <c r="K108" s="226">
        <f>'4'!H31</f>
        <v>-2287062.2999999998</v>
      </c>
    </row>
    <row r="109" spans="2:14" ht="33.75" customHeight="1" x14ac:dyDescent="0.3">
      <c r="B109" s="214"/>
      <c r="C109" s="214"/>
      <c r="D109" s="214"/>
      <c r="E109" s="124"/>
      <c r="F109" s="124"/>
      <c r="G109" s="412" t="s">
        <v>613</v>
      </c>
      <c r="H109" s="412"/>
      <c r="I109" s="412"/>
      <c r="J109" s="412"/>
      <c r="K109" s="412"/>
    </row>
    <row r="110" spans="2:14" ht="33.75" customHeight="1" x14ac:dyDescent="0.3">
      <c r="B110" s="214"/>
      <c r="C110" s="214"/>
      <c r="D110" s="214"/>
      <c r="E110" s="124"/>
      <c r="F110" s="124"/>
      <c r="G110" s="124"/>
      <c r="H110" s="413" t="s">
        <v>387</v>
      </c>
      <c r="I110" s="413"/>
      <c r="J110" s="413"/>
      <c r="K110" s="413"/>
    </row>
    <row r="111" spans="2:14" ht="33.75" customHeight="1" x14ac:dyDescent="0.3">
      <c r="B111" s="214"/>
      <c r="C111" s="214"/>
      <c r="D111" s="214"/>
      <c r="E111" s="124"/>
      <c r="F111" s="124"/>
      <c r="G111" s="124"/>
      <c r="H111" s="124"/>
      <c r="I111" s="412" t="s">
        <v>421</v>
      </c>
      <c r="J111" s="412"/>
      <c r="K111" s="412"/>
    </row>
    <row r="112" spans="2:14" ht="33.75" customHeight="1" x14ac:dyDescent="0.3">
      <c r="B112" s="214"/>
      <c r="C112" s="214"/>
      <c r="D112" s="214"/>
      <c r="E112" s="124"/>
      <c r="F112" s="124"/>
      <c r="G112" s="124"/>
      <c r="H112" s="124"/>
      <c r="I112" s="124"/>
      <c r="J112" s="124" t="s">
        <v>614</v>
      </c>
      <c r="K112" s="195">
        <v>-3</v>
      </c>
    </row>
    <row r="113" spans="2:14" ht="33.75" customHeight="1" x14ac:dyDescent="0.3">
      <c r="B113" s="214"/>
      <c r="C113" s="214"/>
      <c r="D113" s="214"/>
      <c r="E113" s="124"/>
      <c r="F113" s="124"/>
      <c r="G113" s="124"/>
      <c r="H113" s="124"/>
      <c r="I113" s="124"/>
      <c r="J113" s="124" t="s">
        <v>615</v>
      </c>
      <c r="K113" s="195">
        <v>-20</v>
      </c>
    </row>
    <row r="114" spans="2:14" ht="33.75" customHeight="1" x14ac:dyDescent="0.3">
      <c r="B114" s="214"/>
      <c r="C114" s="214"/>
      <c r="D114" s="214"/>
      <c r="E114" s="124"/>
      <c r="F114" s="124"/>
      <c r="G114" s="124"/>
      <c r="H114" s="124"/>
      <c r="I114" s="124"/>
      <c r="J114" s="124" t="s">
        <v>616</v>
      </c>
      <c r="K114" s="195">
        <v>-10</v>
      </c>
    </row>
    <row r="115" spans="2:14" ht="33.75" customHeight="1" x14ac:dyDescent="0.3">
      <c r="B115" s="214"/>
      <c r="C115" s="214"/>
      <c r="D115" s="214"/>
      <c r="E115" s="27" t="s">
        <v>592</v>
      </c>
      <c r="F115" s="381" t="s">
        <v>568</v>
      </c>
      <c r="G115" s="381"/>
      <c r="H115" s="381"/>
      <c r="I115" s="381"/>
      <c r="J115" s="381"/>
      <c r="K115" s="12">
        <f>'8d'!D76</f>
        <v>-108490.8</v>
      </c>
    </row>
    <row r="116" spans="2:14" ht="33.75" customHeight="1" x14ac:dyDescent="0.3">
      <c r="B116" s="214"/>
      <c r="C116" s="214"/>
      <c r="D116" s="214"/>
      <c r="E116" s="28"/>
      <c r="F116" s="28"/>
      <c r="G116" s="381" t="s">
        <v>593</v>
      </c>
      <c r="H116" s="381"/>
      <c r="I116" s="381"/>
      <c r="J116" s="381"/>
      <c r="K116" s="381"/>
      <c r="L116" s="194"/>
      <c r="M116" s="194"/>
      <c r="N116" s="194"/>
    </row>
    <row r="117" spans="2:14" ht="33.75" customHeight="1" x14ac:dyDescent="0.3">
      <c r="B117" s="214"/>
      <c r="C117" s="214"/>
      <c r="D117" s="214"/>
      <c r="E117" s="28"/>
      <c r="F117" s="28"/>
      <c r="G117" s="28"/>
      <c r="H117" s="381" t="s">
        <v>387</v>
      </c>
      <c r="I117" s="381"/>
      <c r="J117" s="381"/>
      <c r="K117" s="381"/>
      <c r="L117" s="194"/>
      <c r="M117" s="194"/>
      <c r="N117" s="194"/>
    </row>
    <row r="118" spans="2:14" ht="33.75" customHeight="1" x14ac:dyDescent="0.3">
      <c r="B118" s="214"/>
      <c r="C118" s="214"/>
      <c r="D118" s="214"/>
      <c r="E118" s="28"/>
      <c r="F118" s="28"/>
      <c r="G118" s="28"/>
      <c r="H118" s="28"/>
      <c r="I118" s="381" t="s">
        <v>405</v>
      </c>
      <c r="J118" s="381"/>
      <c r="K118" s="381"/>
      <c r="L118" s="194"/>
      <c r="M118" s="194"/>
      <c r="N118" s="194"/>
    </row>
    <row r="119" spans="2:14" ht="33.75" customHeight="1" x14ac:dyDescent="0.3">
      <c r="B119" s="214"/>
      <c r="C119" s="214"/>
      <c r="D119" s="214"/>
      <c r="E119" s="28"/>
      <c r="F119" s="28"/>
      <c r="G119" s="28"/>
      <c r="H119" s="28"/>
      <c r="I119" s="28"/>
      <c r="J119" s="28" t="s">
        <v>594</v>
      </c>
      <c r="K119" s="152">
        <v>-13</v>
      </c>
      <c r="L119" s="194"/>
      <c r="M119" s="194"/>
      <c r="N119" s="194"/>
    </row>
    <row r="120" spans="2:14" ht="33.75" customHeight="1" x14ac:dyDescent="0.3">
      <c r="B120" s="214"/>
      <c r="C120" s="214"/>
      <c r="D120" s="214"/>
      <c r="E120" s="28"/>
      <c r="F120" s="28"/>
      <c r="G120" s="28"/>
      <c r="H120" s="28"/>
      <c r="I120" s="28"/>
      <c r="J120" s="28" t="s">
        <v>595</v>
      </c>
      <c r="K120" s="152">
        <v>-70</v>
      </c>
      <c r="L120" s="194"/>
      <c r="M120" s="194"/>
      <c r="N120" s="194"/>
    </row>
    <row r="121" spans="2:14" ht="33.75" customHeight="1" x14ac:dyDescent="0.3">
      <c r="B121" s="214"/>
      <c r="C121" s="214"/>
      <c r="D121" s="214"/>
      <c r="E121" s="27" t="s">
        <v>596</v>
      </c>
      <c r="F121" s="381" t="s">
        <v>571</v>
      </c>
      <c r="G121" s="381"/>
      <c r="H121" s="381"/>
      <c r="I121" s="381"/>
      <c r="J121" s="381"/>
      <c r="K121" s="12">
        <f>'7v'!E130</f>
        <v>-108490.8</v>
      </c>
      <c r="L121" s="194"/>
      <c r="M121" s="194"/>
      <c r="N121" s="194"/>
    </row>
    <row r="122" spans="2:14" ht="33.75" customHeight="1" x14ac:dyDescent="0.3">
      <c r="B122" s="214"/>
      <c r="C122" s="214"/>
      <c r="D122" s="214"/>
      <c r="E122" s="28"/>
      <c r="F122" s="28"/>
      <c r="G122" s="381" t="s">
        <v>597</v>
      </c>
      <c r="H122" s="381"/>
      <c r="I122" s="381"/>
      <c r="J122" s="381"/>
      <c r="K122" s="381"/>
      <c r="L122" s="194"/>
      <c r="M122" s="194"/>
      <c r="N122" s="194"/>
    </row>
    <row r="123" spans="2:14" ht="33.75" customHeight="1" x14ac:dyDescent="0.3">
      <c r="B123" s="214"/>
      <c r="C123" s="214"/>
      <c r="D123" s="214"/>
      <c r="E123" s="28"/>
      <c r="F123" s="28"/>
      <c r="G123" s="28"/>
      <c r="H123" s="381" t="s">
        <v>387</v>
      </c>
      <c r="I123" s="381"/>
      <c r="J123" s="381"/>
      <c r="K123" s="381"/>
      <c r="L123" s="194"/>
      <c r="M123" s="194"/>
      <c r="N123" s="194"/>
    </row>
    <row r="124" spans="2:14" ht="33.75" customHeight="1" x14ac:dyDescent="0.3">
      <c r="B124" s="214"/>
      <c r="C124" s="214"/>
      <c r="D124" s="215"/>
      <c r="E124" s="28"/>
      <c r="F124" s="28"/>
      <c r="G124" s="28"/>
      <c r="H124" s="28"/>
      <c r="I124" s="381" t="s">
        <v>405</v>
      </c>
      <c r="J124" s="381"/>
      <c r="K124" s="381"/>
      <c r="L124" s="194"/>
      <c r="M124" s="194"/>
      <c r="N124" s="194"/>
    </row>
    <row r="125" spans="2:14" ht="33.75" customHeight="1" x14ac:dyDescent="0.3">
      <c r="B125" s="214"/>
      <c r="C125" s="214"/>
      <c r="D125" s="215"/>
      <c r="E125" s="28"/>
      <c r="F125" s="28"/>
      <c r="G125" s="28"/>
      <c r="H125" s="28"/>
      <c r="I125" s="28"/>
      <c r="J125" s="28" t="s">
        <v>594</v>
      </c>
      <c r="K125" s="115">
        <v>-13</v>
      </c>
      <c r="L125" s="194"/>
      <c r="M125" s="194"/>
      <c r="N125" s="194"/>
    </row>
    <row r="126" spans="2:14" ht="33.75" customHeight="1" x14ac:dyDescent="0.3">
      <c r="B126" s="214"/>
      <c r="C126" s="214"/>
      <c r="D126" s="215"/>
      <c r="E126" s="28"/>
      <c r="F126" s="28"/>
      <c r="G126" s="28"/>
      <c r="H126" s="28"/>
      <c r="I126" s="28"/>
      <c r="J126" s="28" t="s">
        <v>595</v>
      </c>
      <c r="K126" s="115">
        <v>-70</v>
      </c>
      <c r="L126" s="194"/>
      <c r="M126" s="194"/>
      <c r="N126" s="194"/>
    </row>
    <row r="127" spans="2:14" s="13" customFormat="1" ht="22.5" customHeight="1" x14ac:dyDescent="0.3">
      <c r="B127" s="202"/>
      <c r="C127" s="5" t="s">
        <v>410</v>
      </c>
      <c r="D127" s="424" t="s">
        <v>411</v>
      </c>
      <c r="E127" s="424"/>
      <c r="F127" s="424"/>
      <c r="G127" s="424"/>
      <c r="H127" s="424"/>
      <c r="I127" s="424"/>
      <c r="J127" s="424"/>
      <c r="K127" s="216">
        <f>K128+K135</f>
        <v>-3004764.8000000003</v>
      </c>
    </row>
    <row r="128" spans="2:14" ht="33.75" customHeight="1" x14ac:dyDescent="0.3">
      <c r="B128" s="214"/>
      <c r="C128" s="213"/>
      <c r="D128" s="214"/>
      <c r="E128" s="5" t="s">
        <v>412</v>
      </c>
      <c r="F128" s="381" t="s">
        <v>259</v>
      </c>
      <c r="G128" s="381"/>
      <c r="H128" s="381"/>
      <c r="I128" s="381"/>
      <c r="J128" s="381"/>
      <c r="K128" s="12">
        <f>'4'!H35</f>
        <v>-863948.20000000007</v>
      </c>
    </row>
    <row r="129" spans="2:11" ht="33.75" customHeight="1" x14ac:dyDescent="0.3">
      <c r="B129" s="214"/>
      <c r="C129" s="213"/>
      <c r="D129" s="214"/>
      <c r="E129" s="28"/>
      <c r="F129" s="28"/>
      <c r="G129" s="381" t="s">
        <v>413</v>
      </c>
      <c r="H129" s="381"/>
      <c r="I129" s="381"/>
      <c r="J129" s="381"/>
      <c r="K129" s="381"/>
    </row>
    <row r="130" spans="2:11" ht="24.75" customHeight="1" x14ac:dyDescent="0.3">
      <c r="B130" s="214"/>
      <c r="C130" s="213"/>
      <c r="D130" s="214"/>
      <c r="E130" s="28"/>
      <c r="F130" s="28"/>
      <c r="G130" s="28"/>
      <c r="H130" s="381" t="s">
        <v>387</v>
      </c>
      <c r="I130" s="381"/>
      <c r="J130" s="381"/>
      <c r="K130" s="381"/>
    </row>
    <row r="131" spans="2:11" ht="33.75" customHeight="1" x14ac:dyDescent="0.3">
      <c r="B131" s="214"/>
      <c r="C131" s="213"/>
      <c r="D131" s="214"/>
      <c r="E131" s="28"/>
      <c r="F131" s="28"/>
      <c r="G131" s="28"/>
      <c r="H131" s="28"/>
      <c r="I131" s="381" t="s">
        <v>414</v>
      </c>
      <c r="J131" s="381"/>
      <c r="K131" s="381"/>
    </row>
    <row r="132" spans="2:11" ht="69" customHeight="1" x14ac:dyDescent="0.3">
      <c r="B132" s="214"/>
      <c r="C132" s="213"/>
      <c r="D132" s="214"/>
      <c r="E132" s="28"/>
      <c r="F132" s="28"/>
      <c r="G132" s="28"/>
      <c r="H132" s="28"/>
      <c r="I132" s="28"/>
      <c r="J132" s="28" t="s">
        <v>415</v>
      </c>
      <c r="K132" s="114">
        <v>-30</v>
      </c>
    </row>
    <row r="133" spans="2:11" ht="23.25" customHeight="1" x14ac:dyDescent="0.3">
      <c r="B133" s="214"/>
      <c r="C133" s="213"/>
      <c r="D133" s="214"/>
      <c r="E133" s="28"/>
      <c r="F133" s="28"/>
      <c r="G133" s="28"/>
      <c r="H133" s="28"/>
      <c r="I133" s="28"/>
      <c r="J133" s="28" t="s">
        <v>416</v>
      </c>
      <c r="K133" s="114">
        <v>-12</v>
      </c>
    </row>
    <row r="134" spans="2:11" ht="21.75" customHeight="1" x14ac:dyDescent="0.3">
      <c r="B134" s="214"/>
      <c r="C134" s="213"/>
      <c r="D134" s="214"/>
      <c r="E134" s="28"/>
      <c r="F134" s="28"/>
      <c r="G134" s="28"/>
      <c r="H134" s="28"/>
      <c r="I134" s="28"/>
      <c r="J134" s="28" t="s">
        <v>417</v>
      </c>
      <c r="K134" s="114">
        <v>-31</v>
      </c>
    </row>
    <row r="135" spans="2:11" ht="33.75" customHeight="1" x14ac:dyDescent="0.3">
      <c r="B135" s="214"/>
      <c r="C135" s="214"/>
      <c r="D135" s="214"/>
      <c r="E135" s="5" t="s">
        <v>418</v>
      </c>
      <c r="F135" s="381" t="s">
        <v>262</v>
      </c>
      <c r="G135" s="381"/>
      <c r="H135" s="381"/>
      <c r="I135" s="381"/>
      <c r="J135" s="381"/>
      <c r="K135" s="12">
        <f>'4'!H36</f>
        <v>-2140816.6</v>
      </c>
    </row>
    <row r="136" spans="2:11" ht="33.75" customHeight="1" x14ac:dyDescent="0.3">
      <c r="B136" s="214"/>
      <c r="C136" s="214"/>
      <c r="D136" s="214"/>
      <c r="E136" s="28"/>
      <c r="F136" s="28"/>
      <c r="G136" s="381" t="s">
        <v>413</v>
      </c>
      <c r="H136" s="381"/>
      <c r="I136" s="381"/>
      <c r="J136" s="381"/>
      <c r="K136" s="381"/>
    </row>
    <row r="137" spans="2:11" ht="19.5" customHeight="1" x14ac:dyDescent="0.3">
      <c r="B137" s="214"/>
      <c r="C137" s="214"/>
      <c r="D137" s="214"/>
      <c r="E137" s="28"/>
      <c r="F137" s="28"/>
      <c r="G137" s="28"/>
      <c r="H137" s="381" t="s">
        <v>387</v>
      </c>
      <c r="I137" s="381"/>
      <c r="J137" s="381"/>
      <c r="K137" s="381"/>
    </row>
    <row r="138" spans="2:11" ht="33.75" customHeight="1" x14ac:dyDescent="0.3">
      <c r="B138" s="214"/>
      <c r="C138" s="214"/>
      <c r="D138" s="214"/>
      <c r="E138" s="28"/>
      <c r="F138" s="28"/>
      <c r="G138" s="28"/>
      <c r="H138" s="28"/>
      <c r="I138" s="381" t="s">
        <v>414</v>
      </c>
      <c r="J138" s="381"/>
      <c r="K138" s="381"/>
    </row>
    <row r="139" spans="2:11" ht="33.75" customHeight="1" x14ac:dyDescent="0.3">
      <c r="B139" s="214"/>
      <c r="C139" s="214"/>
      <c r="D139" s="214"/>
      <c r="E139" s="28"/>
      <c r="F139" s="28"/>
      <c r="G139" s="28"/>
      <c r="H139" s="28"/>
      <c r="I139" s="28"/>
      <c r="J139" s="28" t="s">
        <v>415</v>
      </c>
      <c r="K139" s="114">
        <v>-50</v>
      </c>
    </row>
    <row r="140" spans="2:11" ht="33.75" customHeight="1" x14ac:dyDescent="0.3">
      <c r="B140" s="214"/>
      <c r="C140" s="214"/>
      <c r="D140" s="214"/>
      <c r="E140" s="28"/>
      <c r="F140" s="28"/>
      <c r="G140" s="28"/>
      <c r="H140" s="28"/>
      <c r="I140" s="28"/>
      <c r="J140" s="28" t="s">
        <v>416</v>
      </c>
      <c r="K140" s="114">
        <v>-12</v>
      </c>
    </row>
    <row r="141" spans="2:11" ht="33.75" customHeight="1" x14ac:dyDescent="0.3">
      <c r="B141" s="214"/>
      <c r="C141" s="214"/>
      <c r="D141" s="214"/>
      <c r="E141" s="28"/>
      <c r="F141" s="28"/>
      <c r="G141" s="28"/>
      <c r="H141" s="28"/>
      <c r="I141" s="28"/>
      <c r="J141" s="28" t="s">
        <v>417</v>
      </c>
      <c r="K141" s="114">
        <v>-31</v>
      </c>
    </row>
    <row r="142" spans="2:11" ht="18.75" customHeight="1" x14ac:dyDescent="0.3">
      <c r="B142" s="423" t="s">
        <v>641</v>
      </c>
      <c r="C142" s="423"/>
      <c r="D142" s="423"/>
      <c r="E142" s="423"/>
      <c r="F142" s="423"/>
      <c r="G142" s="423"/>
      <c r="H142" s="423"/>
      <c r="I142" s="423"/>
      <c r="J142" s="423"/>
      <c r="K142" s="236">
        <f>K143</f>
        <v>359030.1</v>
      </c>
    </row>
    <row r="143" spans="2:11" ht="33.75" customHeight="1" x14ac:dyDescent="0.3">
      <c r="B143" s="124"/>
      <c r="C143" s="125" t="s">
        <v>642</v>
      </c>
      <c r="D143" s="413" t="s">
        <v>643</v>
      </c>
      <c r="E143" s="413"/>
      <c r="F143" s="413"/>
      <c r="G143" s="413"/>
      <c r="H143" s="413"/>
      <c r="I143" s="413"/>
      <c r="J143" s="413"/>
      <c r="K143" s="236">
        <f>K144</f>
        <v>359030.1</v>
      </c>
    </row>
    <row r="144" spans="2:11" ht="33.75" customHeight="1" x14ac:dyDescent="0.3">
      <c r="B144" s="124"/>
      <c r="C144" s="124"/>
      <c r="D144" s="124"/>
      <c r="E144" s="125" t="s">
        <v>644</v>
      </c>
      <c r="F144" s="413" t="s">
        <v>631</v>
      </c>
      <c r="G144" s="413"/>
      <c r="H144" s="413"/>
      <c r="I144" s="413"/>
      <c r="J144" s="413"/>
      <c r="K144" s="236">
        <f>'5.'!H299</f>
        <v>359030.1</v>
      </c>
    </row>
    <row r="145" spans="2:11" ht="33.75" customHeight="1" x14ac:dyDescent="0.3">
      <c r="B145" s="124"/>
      <c r="C145" s="124"/>
      <c r="D145" s="124"/>
      <c r="E145" s="124"/>
      <c r="F145" s="124"/>
      <c r="G145" s="413" t="s">
        <v>645</v>
      </c>
      <c r="H145" s="413"/>
      <c r="I145" s="413"/>
      <c r="J145" s="413"/>
      <c r="K145" s="413"/>
    </row>
    <row r="146" spans="2:11" ht="33.75" customHeight="1" x14ac:dyDescent="0.3">
      <c r="B146" s="124"/>
      <c r="C146" s="124"/>
      <c r="D146" s="124"/>
      <c r="E146" s="124"/>
      <c r="F146" s="124"/>
      <c r="G146" s="124"/>
      <c r="H146" s="413" t="s">
        <v>133</v>
      </c>
      <c r="I146" s="413"/>
      <c r="J146" s="413"/>
      <c r="K146" s="413"/>
    </row>
    <row r="147" spans="2:11" ht="33.75" customHeight="1" x14ac:dyDescent="0.3">
      <c r="B147" s="124"/>
      <c r="C147" s="124"/>
      <c r="D147" s="124"/>
      <c r="E147" s="124"/>
      <c r="F147" s="124"/>
      <c r="G147" s="124"/>
      <c r="H147" s="124"/>
      <c r="I147" s="413" t="s">
        <v>646</v>
      </c>
      <c r="J147" s="413"/>
      <c r="K147" s="413"/>
    </row>
    <row r="150" spans="2:11" ht="21.75" customHeight="1" x14ac:dyDescent="0.3">
      <c r="D150" s="9" t="s">
        <v>28</v>
      </c>
      <c r="E150" s="6"/>
      <c r="F150" s="10"/>
    </row>
    <row r="151" spans="2:11" ht="21.75" customHeight="1" x14ac:dyDescent="0.3">
      <c r="D151" s="9" t="s">
        <v>29</v>
      </c>
      <c r="E151" s="6"/>
      <c r="F151" s="10"/>
    </row>
    <row r="152" spans="2:11" ht="21.75" customHeight="1" x14ac:dyDescent="0.3">
      <c r="D152" s="4"/>
      <c r="E152" s="11" t="s">
        <v>30</v>
      </c>
      <c r="F152" s="10"/>
    </row>
    <row r="153" spans="2:11" ht="33.75" customHeight="1" x14ac:dyDescent="0.3">
      <c r="F153" s="3"/>
    </row>
  </sheetData>
  <mergeCells count="104">
    <mergeCell ref="I147:K147"/>
    <mergeCell ref="B142:J142"/>
    <mergeCell ref="D143:J143"/>
    <mergeCell ref="F144:J144"/>
    <mergeCell ref="G145:K145"/>
    <mergeCell ref="H146:K146"/>
    <mergeCell ref="H137:K137"/>
    <mergeCell ref="I138:K138"/>
    <mergeCell ref="F101:J101"/>
    <mergeCell ref="G102:K102"/>
    <mergeCell ref="H103:K103"/>
    <mergeCell ref="I104:K104"/>
    <mergeCell ref="G129:K129"/>
    <mergeCell ref="H130:K130"/>
    <mergeCell ref="I131:K131"/>
    <mergeCell ref="F135:J135"/>
    <mergeCell ref="G136:K136"/>
    <mergeCell ref="F115:J115"/>
    <mergeCell ref="H123:K123"/>
    <mergeCell ref="I124:K124"/>
    <mergeCell ref="F121:J121"/>
    <mergeCell ref="G122:K122"/>
    <mergeCell ref="D127:J127"/>
    <mergeCell ref="F108:J108"/>
    <mergeCell ref="F128:J128"/>
    <mergeCell ref="G80:K80"/>
    <mergeCell ref="G116:K116"/>
    <mergeCell ref="H117:K117"/>
    <mergeCell ref="I118:K118"/>
    <mergeCell ref="G22:K22"/>
    <mergeCell ref="F68:J68"/>
    <mergeCell ref="F55:J55"/>
    <mergeCell ref="F42:J42"/>
    <mergeCell ref="H34:K34"/>
    <mergeCell ref="I35:K35"/>
    <mergeCell ref="F27:J27"/>
    <mergeCell ref="G33:K33"/>
    <mergeCell ref="D36:J36"/>
    <mergeCell ref="F37:J37"/>
    <mergeCell ref="G38:K38"/>
    <mergeCell ref="H39:K39"/>
    <mergeCell ref="G28:K28"/>
    <mergeCell ref="H29:K29"/>
    <mergeCell ref="I30:K30"/>
    <mergeCell ref="D31:J31"/>
    <mergeCell ref="F32:J32"/>
    <mergeCell ref="I40:K40"/>
    <mergeCell ref="G43:K43"/>
    <mergeCell ref="B5:K5"/>
    <mergeCell ref="B8:B9"/>
    <mergeCell ref="C8:D8"/>
    <mergeCell ref="E8:H8"/>
    <mergeCell ref="I8:I9"/>
    <mergeCell ref="J8:J9"/>
    <mergeCell ref="B10:H10"/>
    <mergeCell ref="H23:K23"/>
    <mergeCell ref="I24:K24"/>
    <mergeCell ref="G14:K14"/>
    <mergeCell ref="H15:K15"/>
    <mergeCell ref="I16:K16"/>
    <mergeCell ref="F17:J17"/>
    <mergeCell ref="G18:K18"/>
    <mergeCell ref="H19:K19"/>
    <mergeCell ref="B11:J11"/>
    <mergeCell ref="I20:K20"/>
    <mergeCell ref="F21:J21"/>
    <mergeCell ref="D12:J12"/>
    <mergeCell ref="F13:J13"/>
    <mergeCell ref="H44:K44"/>
    <mergeCell ref="I45:K45"/>
    <mergeCell ref="F85:J85"/>
    <mergeCell ref="G75:K75"/>
    <mergeCell ref="H76:K76"/>
    <mergeCell ref="I77:K77"/>
    <mergeCell ref="F79:J79"/>
    <mergeCell ref="G69:K69"/>
    <mergeCell ref="H70:K70"/>
    <mergeCell ref="I71:K71"/>
    <mergeCell ref="D73:J73"/>
    <mergeCell ref="F74:J74"/>
    <mergeCell ref="D67:J67"/>
    <mergeCell ref="G48:K48"/>
    <mergeCell ref="F47:J47"/>
    <mergeCell ref="G109:K109"/>
    <mergeCell ref="H110:K110"/>
    <mergeCell ref="I111:K111"/>
    <mergeCell ref="I96:K96"/>
    <mergeCell ref="H49:K49"/>
    <mergeCell ref="F61:J61"/>
    <mergeCell ref="G62:K62"/>
    <mergeCell ref="H63:K63"/>
    <mergeCell ref="I64:K64"/>
    <mergeCell ref="I50:K50"/>
    <mergeCell ref="H95:K95"/>
    <mergeCell ref="G94:K94"/>
    <mergeCell ref="G86:K86"/>
    <mergeCell ref="G56:K56"/>
    <mergeCell ref="H57:K57"/>
    <mergeCell ref="I58:K58"/>
    <mergeCell ref="H81:K81"/>
    <mergeCell ref="I82:K82"/>
    <mergeCell ref="H87:K87"/>
    <mergeCell ref="I88:K88"/>
    <mergeCell ref="F93:J93"/>
  </mergeCells>
  <pageMargins left="0.7" right="0.7" top="0.75" bottom="0.75" header="0.3" footer="0.3"/>
  <pageSetup paperSize="9" scale="43" orientation="portrait" horizontalDpi="300" verticalDpi="300" r:id="rId1"/>
  <colBreaks count="1" manualBreakCount="1">
    <brk id="11" max="3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E165"/>
  <sheetViews>
    <sheetView tabSelected="1" zoomScaleNormal="100" workbookViewId="0">
      <selection activeCell="K9" sqref="K9"/>
    </sheetView>
  </sheetViews>
  <sheetFormatPr defaultRowHeight="33.75" customHeight="1" x14ac:dyDescent="0.3"/>
  <cols>
    <col min="1" max="1" width="4.42578125" style="1" customWidth="1"/>
    <col min="2" max="2" width="8.140625" style="1" customWidth="1"/>
    <col min="3" max="3" width="10.5703125" style="1" customWidth="1"/>
    <col min="4" max="4" width="13.140625" style="1" customWidth="1"/>
    <col min="5" max="5" width="17.7109375" style="1" customWidth="1"/>
    <col min="6" max="6" width="13.7109375" style="1" customWidth="1"/>
    <col min="7" max="7" width="21.140625" style="1" customWidth="1"/>
    <col min="8" max="8" width="10.7109375" style="1" customWidth="1"/>
    <col min="9" max="9" width="21" style="1" customWidth="1"/>
    <col min="10" max="10" width="54.5703125" style="1" customWidth="1"/>
    <col min="11" max="11" width="26.140625" style="1" customWidth="1"/>
    <col min="12" max="12" width="9.140625" style="1"/>
    <col min="13" max="13" width="18.5703125" style="1" bestFit="1" customWidth="1"/>
    <col min="14" max="14" width="17" style="1" bestFit="1" customWidth="1"/>
    <col min="15" max="16384" width="9.140625" style="1"/>
  </cols>
  <sheetData>
    <row r="1" spans="2:83" ht="17.25" x14ac:dyDescent="0.3">
      <c r="K1" s="198" t="s">
        <v>424</v>
      </c>
    </row>
    <row r="2" spans="2:83" ht="17.25" x14ac:dyDescent="0.3">
      <c r="K2" s="15" t="s">
        <v>100</v>
      </c>
    </row>
    <row r="3" spans="2:83" ht="17.25" x14ac:dyDescent="0.3">
      <c r="D3" s="199"/>
      <c r="H3" s="200"/>
      <c r="I3" s="200"/>
      <c r="J3" s="200"/>
      <c r="K3" s="15" t="s">
        <v>57</v>
      </c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0"/>
      <c r="W3" s="200"/>
      <c r="X3" s="200"/>
      <c r="Y3" s="200"/>
      <c r="Z3" s="200"/>
      <c r="AA3" s="200"/>
      <c r="AB3" s="200"/>
      <c r="AC3" s="200"/>
      <c r="AD3" s="200"/>
      <c r="AE3" s="200"/>
      <c r="AF3" s="200"/>
      <c r="AG3" s="200"/>
      <c r="AH3" s="200"/>
      <c r="AI3" s="200"/>
      <c r="AJ3" s="200"/>
      <c r="AK3" s="200"/>
      <c r="AL3" s="200"/>
      <c r="AM3" s="200"/>
      <c r="AN3" s="200"/>
      <c r="AO3" s="200"/>
      <c r="AP3" s="200"/>
      <c r="AQ3" s="200"/>
      <c r="AR3" s="200"/>
      <c r="AS3" s="200"/>
      <c r="AT3" s="200"/>
      <c r="AU3" s="200"/>
      <c r="AV3" s="200"/>
      <c r="AW3" s="200"/>
      <c r="AX3" s="200"/>
      <c r="AY3" s="200"/>
      <c r="AZ3" s="200"/>
      <c r="BA3" s="200"/>
      <c r="BB3" s="200"/>
      <c r="BC3" s="200"/>
      <c r="BD3" s="200"/>
      <c r="BE3" s="200"/>
      <c r="BF3" s="200"/>
      <c r="BG3" s="200"/>
      <c r="BH3" s="200"/>
      <c r="BI3" s="200"/>
      <c r="BJ3" s="200"/>
      <c r="BK3" s="200"/>
      <c r="BL3" s="200"/>
      <c r="BM3" s="200"/>
      <c r="BN3" s="200"/>
      <c r="BO3" s="200"/>
      <c r="BP3" s="200"/>
      <c r="BQ3" s="200"/>
      <c r="BR3" s="200"/>
      <c r="BS3" s="200"/>
      <c r="BT3" s="200"/>
      <c r="BU3" s="200"/>
      <c r="BV3" s="200"/>
      <c r="BW3" s="200"/>
      <c r="BX3" s="200"/>
      <c r="BY3" s="200"/>
      <c r="BZ3" s="200"/>
      <c r="CA3" s="200"/>
      <c r="CB3" s="200"/>
      <c r="CC3" s="200"/>
      <c r="CD3" s="200"/>
      <c r="CE3" s="200"/>
    </row>
    <row r="5" spans="2:83" ht="33.75" customHeight="1" x14ac:dyDescent="0.3">
      <c r="B5" s="405" t="s">
        <v>101</v>
      </c>
      <c r="C5" s="405"/>
      <c r="D5" s="405"/>
      <c r="E5" s="405"/>
      <c r="F5" s="405"/>
      <c r="G5" s="405"/>
      <c r="H5" s="405"/>
      <c r="I5" s="405"/>
      <c r="J5" s="405"/>
      <c r="K5" s="405"/>
    </row>
    <row r="6" spans="2:83" ht="33.75" customHeight="1" x14ac:dyDescent="0.3">
      <c r="K6" s="46" t="s">
        <v>27</v>
      </c>
    </row>
    <row r="7" spans="2:83" s="13" customFormat="1" ht="137.25" customHeight="1" x14ac:dyDescent="0.3">
      <c r="B7" s="382" t="s">
        <v>39</v>
      </c>
      <c r="C7" s="382" t="s">
        <v>15</v>
      </c>
      <c r="D7" s="382"/>
      <c r="E7" s="382" t="s">
        <v>16</v>
      </c>
      <c r="F7" s="382"/>
      <c r="G7" s="382"/>
      <c r="H7" s="382"/>
      <c r="I7" s="382" t="s">
        <v>17</v>
      </c>
      <c r="J7" s="382" t="s">
        <v>18</v>
      </c>
      <c r="K7" s="131" t="s">
        <v>40</v>
      </c>
    </row>
    <row r="8" spans="2:83" s="13" customFormat="1" ht="33.75" customHeight="1" x14ac:dyDescent="0.3">
      <c r="B8" s="382"/>
      <c r="C8" s="8" t="s">
        <v>41</v>
      </c>
      <c r="D8" s="8" t="s">
        <v>42</v>
      </c>
      <c r="E8" s="8" t="s">
        <v>19</v>
      </c>
      <c r="F8" s="8" t="s">
        <v>42</v>
      </c>
      <c r="G8" s="8" t="s">
        <v>43</v>
      </c>
      <c r="H8" s="8" t="s">
        <v>20</v>
      </c>
      <c r="I8" s="382"/>
      <c r="J8" s="382"/>
      <c r="K8" s="8" t="s">
        <v>21</v>
      </c>
    </row>
    <row r="9" spans="2:83" s="13" customFormat="1" ht="21" customHeight="1" x14ac:dyDescent="0.3">
      <c r="B9" s="418" t="s">
        <v>22</v>
      </c>
      <c r="C9" s="418"/>
      <c r="D9" s="418"/>
      <c r="E9" s="418"/>
      <c r="F9" s="418"/>
      <c r="G9" s="418"/>
      <c r="H9" s="418"/>
      <c r="I9" s="134"/>
      <c r="J9" s="134"/>
      <c r="K9" s="201">
        <f>K10+K116+K142</f>
        <v>-9994547.3000000007</v>
      </c>
    </row>
    <row r="10" spans="2:83" s="13" customFormat="1" ht="27.75" customHeight="1" x14ac:dyDescent="0.3">
      <c r="B10" s="202" t="s">
        <v>12</v>
      </c>
      <c r="C10" s="202"/>
      <c r="D10" s="202"/>
      <c r="E10" s="202"/>
      <c r="F10" s="134"/>
      <c r="G10" s="134"/>
      <c r="H10" s="203"/>
      <c r="I10" s="204"/>
      <c r="J10" s="205"/>
      <c r="K10" s="201">
        <f>K16+K11+K47+K101</f>
        <v>-5669408.4000000004</v>
      </c>
    </row>
    <row r="11" spans="2:83" s="13" customFormat="1" ht="21.75" customHeight="1" x14ac:dyDescent="0.3">
      <c r="B11" s="202"/>
      <c r="C11" s="5" t="s">
        <v>383</v>
      </c>
      <c r="D11" s="381" t="s">
        <v>384</v>
      </c>
      <c r="E11" s="381"/>
      <c r="F11" s="381"/>
      <c r="G11" s="381"/>
      <c r="H11" s="381"/>
      <c r="I11" s="381"/>
      <c r="J11" s="381"/>
      <c r="K11" s="206">
        <f>K12</f>
        <v>13105</v>
      </c>
    </row>
    <row r="12" spans="2:83" s="13" customFormat="1" ht="33.75" customHeight="1" x14ac:dyDescent="0.3">
      <c r="B12" s="202"/>
      <c r="C12" s="202"/>
      <c r="D12" s="202"/>
      <c r="E12" s="5" t="s">
        <v>385</v>
      </c>
      <c r="F12" s="381" t="s">
        <v>232</v>
      </c>
      <c r="G12" s="381"/>
      <c r="H12" s="381"/>
      <c r="I12" s="381"/>
      <c r="J12" s="381"/>
      <c r="K12" s="116">
        <f>'5.'!H238</f>
        <v>13105</v>
      </c>
    </row>
    <row r="13" spans="2:83" s="13" customFormat="1" ht="33.75" customHeight="1" x14ac:dyDescent="0.3">
      <c r="B13" s="202"/>
      <c r="C13" s="202"/>
      <c r="D13" s="202"/>
      <c r="E13" s="28"/>
      <c r="F13" s="28"/>
      <c r="G13" s="381" t="s">
        <v>386</v>
      </c>
      <c r="H13" s="381"/>
      <c r="I13" s="381"/>
      <c r="J13" s="381"/>
      <c r="K13" s="381"/>
    </row>
    <row r="14" spans="2:83" s="13" customFormat="1" ht="33.75" customHeight="1" x14ac:dyDescent="0.3">
      <c r="B14" s="202"/>
      <c r="C14" s="202"/>
      <c r="D14" s="202"/>
      <c r="E14" s="28"/>
      <c r="F14" s="28"/>
      <c r="G14" s="28"/>
      <c r="H14" s="381" t="s">
        <v>387</v>
      </c>
      <c r="I14" s="381"/>
      <c r="J14" s="381"/>
      <c r="K14" s="381"/>
    </row>
    <row r="15" spans="2:83" s="13" customFormat="1" ht="33.75" customHeight="1" x14ac:dyDescent="0.3">
      <c r="B15" s="202"/>
      <c r="C15" s="202"/>
      <c r="D15" s="202"/>
      <c r="E15" s="28"/>
      <c r="F15" s="28"/>
      <c r="G15" s="28"/>
      <c r="H15" s="28"/>
      <c r="I15" s="381" t="s">
        <v>388</v>
      </c>
      <c r="J15" s="381"/>
      <c r="K15" s="381"/>
    </row>
    <row r="16" spans="2:83" s="13" customFormat="1" ht="33.75" customHeight="1" x14ac:dyDescent="0.3">
      <c r="B16" s="134"/>
      <c r="C16" s="27" t="s">
        <v>44</v>
      </c>
      <c r="D16" s="422" t="s">
        <v>26</v>
      </c>
      <c r="E16" s="422"/>
      <c r="F16" s="422"/>
      <c r="G16" s="422"/>
      <c r="H16" s="422"/>
      <c r="I16" s="422"/>
      <c r="J16" s="422"/>
      <c r="K16" s="201">
        <f>K27+K35+K17+K22+K41</f>
        <v>2047345.7000000002</v>
      </c>
    </row>
    <row r="17" spans="2:11" s="13" customFormat="1" ht="33.75" customHeight="1" x14ac:dyDescent="0.3">
      <c r="B17" s="134"/>
      <c r="C17" s="27"/>
      <c r="D17" s="5"/>
      <c r="E17" s="5" t="s">
        <v>389</v>
      </c>
      <c r="F17" s="381" t="s">
        <v>210</v>
      </c>
      <c r="G17" s="381"/>
      <c r="H17" s="381"/>
      <c r="I17" s="381"/>
      <c r="J17" s="381"/>
      <c r="K17" s="12">
        <f>'11'!K37</f>
        <v>-294140</v>
      </c>
    </row>
    <row r="18" spans="2:11" s="13" customFormat="1" ht="33.75" customHeight="1" x14ac:dyDescent="0.3">
      <c r="B18" s="134"/>
      <c r="C18" s="27"/>
      <c r="D18" s="5"/>
      <c r="E18" s="28"/>
      <c r="F18" s="28"/>
      <c r="G18" s="381" t="s">
        <v>390</v>
      </c>
      <c r="H18" s="381"/>
      <c r="I18" s="381"/>
      <c r="J18" s="381"/>
      <c r="K18" s="381"/>
    </row>
    <row r="19" spans="2:11" s="13" customFormat="1" ht="33.75" customHeight="1" x14ac:dyDescent="0.3">
      <c r="B19" s="134"/>
      <c r="C19" s="27"/>
      <c r="D19" s="5"/>
      <c r="E19" s="28"/>
      <c r="F19" s="28"/>
      <c r="G19" s="28"/>
      <c r="H19" s="381" t="s">
        <v>133</v>
      </c>
      <c r="I19" s="381"/>
      <c r="J19" s="381"/>
      <c r="K19" s="381"/>
    </row>
    <row r="20" spans="2:11" s="13" customFormat="1" ht="33.75" customHeight="1" x14ac:dyDescent="0.3">
      <c r="B20" s="134"/>
      <c r="C20" s="27"/>
      <c r="D20" s="5"/>
      <c r="E20" s="28"/>
      <c r="F20" s="28"/>
      <c r="G20" s="28"/>
      <c r="H20" s="28"/>
      <c r="I20" s="381" t="s">
        <v>391</v>
      </c>
      <c r="J20" s="381"/>
      <c r="K20" s="381"/>
    </row>
    <row r="21" spans="2:11" s="13" customFormat="1" ht="33.75" customHeight="1" x14ac:dyDescent="0.3">
      <c r="B21" s="134"/>
      <c r="C21" s="27"/>
      <c r="D21" s="5"/>
      <c r="E21" s="28"/>
      <c r="F21" s="28"/>
      <c r="G21" s="28"/>
      <c r="H21" s="28"/>
      <c r="I21" s="28"/>
      <c r="J21" s="7" t="s">
        <v>392</v>
      </c>
      <c r="K21" s="140">
        <v>-40</v>
      </c>
    </row>
    <row r="22" spans="2:11" s="13" customFormat="1" ht="33.75" customHeight="1" x14ac:dyDescent="0.3">
      <c r="B22" s="134"/>
      <c r="C22" s="27"/>
      <c r="D22" s="5"/>
      <c r="E22" s="5" t="s">
        <v>393</v>
      </c>
      <c r="F22" s="381" t="s">
        <v>213</v>
      </c>
      <c r="G22" s="381"/>
      <c r="H22" s="381"/>
      <c r="I22" s="381"/>
      <c r="J22" s="381"/>
      <c r="K22" s="12">
        <f>'5.'!H114</f>
        <v>-100000</v>
      </c>
    </row>
    <row r="23" spans="2:11" s="13" customFormat="1" ht="33.75" customHeight="1" x14ac:dyDescent="0.3">
      <c r="B23" s="134"/>
      <c r="C23" s="27"/>
      <c r="D23" s="5"/>
      <c r="E23" s="28"/>
      <c r="F23" s="28"/>
      <c r="G23" s="381" t="s">
        <v>394</v>
      </c>
      <c r="H23" s="381"/>
      <c r="I23" s="381"/>
      <c r="J23" s="381"/>
      <c r="K23" s="381"/>
    </row>
    <row r="24" spans="2:11" s="13" customFormat="1" ht="33.75" customHeight="1" x14ac:dyDescent="0.3">
      <c r="B24" s="134"/>
      <c r="C24" s="27"/>
      <c r="D24" s="5"/>
      <c r="E24" s="28"/>
      <c r="F24" s="28"/>
      <c r="G24" s="28"/>
      <c r="H24" s="381" t="s">
        <v>133</v>
      </c>
      <c r="I24" s="381"/>
      <c r="J24" s="381"/>
      <c r="K24" s="381"/>
    </row>
    <row r="25" spans="2:11" s="13" customFormat="1" ht="33.75" customHeight="1" x14ac:dyDescent="0.3">
      <c r="B25" s="134"/>
      <c r="C25" s="27"/>
      <c r="D25" s="5"/>
      <c r="E25" s="28"/>
      <c r="F25" s="28"/>
      <c r="G25" s="28"/>
      <c r="H25" s="28"/>
      <c r="I25" s="381" t="s">
        <v>391</v>
      </c>
      <c r="J25" s="381"/>
      <c r="K25" s="381"/>
    </row>
    <row r="26" spans="2:11" s="13" customFormat="1" ht="33.75" customHeight="1" x14ac:dyDescent="0.3">
      <c r="B26" s="134"/>
      <c r="C26" s="27"/>
      <c r="D26" s="5"/>
      <c r="E26" s="28"/>
      <c r="F26" s="28"/>
      <c r="G26" s="28"/>
      <c r="H26" s="28"/>
      <c r="I26" s="28"/>
      <c r="J26" s="28" t="s">
        <v>392</v>
      </c>
      <c r="K26" s="12">
        <v>-300</v>
      </c>
    </row>
    <row r="27" spans="2:11" s="13" customFormat="1" ht="33.75" customHeight="1" x14ac:dyDescent="0.3">
      <c r="B27" s="134"/>
      <c r="C27" s="27"/>
      <c r="D27" s="5"/>
      <c r="E27" s="5" t="s">
        <v>46</v>
      </c>
      <c r="F27" s="381" t="s">
        <v>47</v>
      </c>
      <c r="G27" s="381"/>
      <c r="H27" s="381"/>
      <c r="I27" s="381"/>
      <c r="J27" s="381"/>
      <c r="K27" s="12">
        <f>'5.'!H127</f>
        <v>3265375.6</v>
      </c>
    </row>
    <row r="28" spans="2:11" s="13" customFormat="1" ht="33.75" customHeight="1" x14ac:dyDescent="0.3">
      <c r="B28" s="134"/>
      <c r="C28" s="27"/>
      <c r="D28" s="5"/>
      <c r="E28" s="28"/>
      <c r="F28" s="28"/>
      <c r="G28" s="381" t="s">
        <v>48</v>
      </c>
      <c r="H28" s="381"/>
      <c r="I28" s="381"/>
      <c r="J28" s="381"/>
      <c r="K28" s="381"/>
    </row>
    <row r="29" spans="2:11" s="13" customFormat="1" ht="33.75" customHeight="1" x14ac:dyDescent="0.3">
      <c r="B29" s="134"/>
      <c r="C29" s="27"/>
      <c r="D29" s="5"/>
      <c r="E29" s="28"/>
      <c r="F29" s="28"/>
      <c r="G29" s="28"/>
      <c r="H29" s="381" t="s">
        <v>49</v>
      </c>
      <c r="I29" s="381"/>
      <c r="J29" s="381"/>
      <c r="K29" s="381"/>
    </row>
    <row r="30" spans="2:11" s="13" customFormat="1" ht="33.75" customHeight="1" x14ac:dyDescent="0.3">
      <c r="B30" s="134"/>
      <c r="C30" s="27"/>
      <c r="D30" s="5"/>
      <c r="E30" s="28"/>
      <c r="F30" s="28"/>
      <c r="G30" s="28"/>
      <c r="H30" s="28"/>
      <c r="I30" s="381" t="s">
        <v>50</v>
      </c>
      <c r="J30" s="381"/>
      <c r="K30" s="381"/>
    </row>
    <row r="31" spans="2:11" s="13" customFormat="1" ht="33.75" customHeight="1" x14ac:dyDescent="0.3">
      <c r="B31" s="134"/>
      <c r="C31" s="27"/>
      <c r="D31" s="5"/>
      <c r="E31" s="28"/>
      <c r="F31" s="28"/>
      <c r="G31" s="28"/>
      <c r="H31" s="28"/>
      <c r="I31" s="5"/>
      <c r="J31" s="5" t="s">
        <v>51</v>
      </c>
      <c r="K31" s="207">
        <f>K32+K33</f>
        <v>4.2</v>
      </c>
    </row>
    <row r="32" spans="2:11" s="13" customFormat="1" ht="33.75" customHeight="1" x14ac:dyDescent="0.3">
      <c r="B32" s="134"/>
      <c r="C32" s="27"/>
      <c r="D32" s="5"/>
      <c r="E32" s="28"/>
      <c r="F32" s="28"/>
      <c r="G32" s="28"/>
      <c r="H32" s="28"/>
      <c r="I32" s="28"/>
      <c r="J32" s="28" t="s">
        <v>52</v>
      </c>
      <c r="K32" s="208">
        <v>1</v>
      </c>
    </row>
    <row r="33" spans="2:13" s="13" customFormat="1" ht="33.75" customHeight="1" x14ac:dyDescent="0.3">
      <c r="B33" s="134"/>
      <c r="C33" s="27"/>
      <c r="D33" s="5"/>
      <c r="E33" s="28"/>
      <c r="F33" s="28"/>
      <c r="G33" s="28"/>
      <c r="H33" s="28"/>
      <c r="I33" s="28"/>
      <c r="J33" s="28" t="s">
        <v>53</v>
      </c>
      <c r="K33" s="208">
        <v>3.2</v>
      </c>
    </row>
    <row r="34" spans="2:13" s="13" customFormat="1" ht="33.75" customHeight="1" x14ac:dyDescent="0.3">
      <c r="B34" s="134"/>
      <c r="C34" s="27"/>
      <c r="D34" s="5"/>
      <c r="E34" s="28"/>
      <c r="F34" s="28"/>
      <c r="G34" s="28"/>
      <c r="H34" s="28"/>
      <c r="I34" s="28"/>
      <c r="J34" s="28" t="s">
        <v>599</v>
      </c>
      <c r="K34" s="209">
        <v>46</v>
      </c>
    </row>
    <row r="35" spans="2:13" s="13" customFormat="1" ht="24.75" customHeight="1" x14ac:dyDescent="0.3">
      <c r="B35" s="134"/>
      <c r="C35" s="27"/>
      <c r="D35" s="5"/>
      <c r="E35" s="5" t="s">
        <v>54</v>
      </c>
      <c r="F35" s="381" t="s">
        <v>55</v>
      </c>
      <c r="G35" s="381"/>
      <c r="H35" s="381"/>
      <c r="I35" s="381"/>
      <c r="J35" s="381"/>
      <c r="K35" s="128">
        <f>'5.'!H145</f>
        <v>99132.099999999991</v>
      </c>
    </row>
    <row r="36" spans="2:13" s="13" customFormat="1" ht="21.75" customHeight="1" x14ac:dyDescent="0.3">
      <c r="B36" s="134"/>
      <c r="C36" s="27"/>
      <c r="D36" s="5"/>
      <c r="E36" s="28"/>
      <c r="F36" s="28"/>
      <c r="G36" s="381" t="s">
        <v>56</v>
      </c>
      <c r="H36" s="381"/>
      <c r="I36" s="381"/>
      <c r="J36" s="381"/>
      <c r="K36" s="381"/>
    </row>
    <row r="37" spans="2:13" s="13" customFormat="1" ht="33.75" customHeight="1" x14ac:dyDescent="0.3">
      <c r="B37" s="134"/>
      <c r="C37" s="27"/>
      <c r="D37" s="5"/>
      <c r="E37" s="28"/>
      <c r="F37" s="28"/>
      <c r="G37" s="28"/>
      <c r="H37" s="381" t="s">
        <v>49</v>
      </c>
      <c r="I37" s="381"/>
      <c r="J37" s="381"/>
      <c r="K37" s="381"/>
    </row>
    <row r="38" spans="2:13" s="13" customFormat="1" ht="33.75" customHeight="1" x14ac:dyDescent="0.3">
      <c r="B38" s="134"/>
      <c r="C38" s="27"/>
      <c r="D38" s="5"/>
      <c r="E38" s="28"/>
      <c r="F38" s="28"/>
      <c r="G38" s="28"/>
      <c r="H38" s="28"/>
      <c r="I38" s="381" t="s">
        <v>50</v>
      </c>
      <c r="J38" s="381"/>
      <c r="K38" s="381"/>
    </row>
    <row r="39" spans="2:13" s="13" customFormat="1" ht="33.75" customHeight="1" x14ac:dyDescent="0.3">
      <c r="B39" s="134"/>
      <c r="C39" s="27"/>
      <c r="D39" s="5"/>
      <c r="E39" s="5"/>
      <c r="F39" s="5"/>
      <c r="G39" s="5"/>
      <c r="H39" s="5"/>
      <c r="I39" s="5"/>
      <c r="J39" s="5" t="s">
        <v>137</v>
      </c>
      <c r="K39" s="210">
        <v>2</v>
      </c>
    </row>
    <row r="40" spans="2:13" s="13" customFormat="1" ht="33.75" customHeight="1" x14ac:dyDescent="0.3">
      <c r="B40" s="134"/>
      <c r="C40" s="27"/>
      <c r="D40" s="5"/>
      <c r="E40" s="5"/>
      <c r="F40" s="5"/>
      <c r="G40" s="5"/>
      <c r="H40" s="5"/>
      <c r="I40" s="5"/>
      <c r="J40" s="28" t="s">
        <v>599</v>
      </c>
      <c r="K40" s="211">
        <v>10</v>
      </c>
    </row>
    <row r="41" spans="2:13" s="13" customFormat="1" ht="33.75" customHeight="1" x14ac:dyDescent="0.3">
      <c r="B41" s="134"/>
      <c r="C41" s="27"/>
      <c r="D41" s="5"/>
      <c r="E41" s="5" t="s">
        <v>438</v>
      </c>
      <c r="F41" s="381" t="s">
        <v>434</v>
      </c>
      <c r="G41" s="381"/>
      <c r="H41" s="381"/>
      <c r="I41" s="381"/>
      <c r="J41" s="381"/>
      <c r="K41" s="12">
        <f>'11'!K61</f>
        <v>-923022</v>
      </c>
    </row>
    <row r="42" spans="2:13" s="13" customFormat="1" ht="33.75" customHeight="1" x14ac:dyDescent="0.3">
      <c r="B42" s="134"/>
      <c r="C42" s="27"/>
      <c r="D42" s="5"/>
      <c r="E42" s="28"/>
      <c r="F42" s="28"/>
      <c r="G42" s="381" t="s">
        <v>439</v>
      </c>
      <c r="H42" s="381"/>
      <c r="I42" s="381"/>
      <c r="J42" s="381"/>
      <c r="K42" s="381"/>
    </row>
    <row r="43" spans="2:13" s="13" customFormat="1" ht="33.75" customHeight="1" x14ac:dyDescent="0.3">
      <c r="B43" s="134"/>
      <c r="C43" s="27"/>
      <c r="D43" s="5"/>
      <c r="E43" s="28"/>
      <c r="F43" s="28"/>
      <c r="G43" s="28"/>
      <c r="H43" s="381" t="s">
        <v>49</v>
      </c>
      <c r="I43" s="381"/>
      <c r="J43" s="381"/>
      <c r="K43" s="381"/>
    </row>
    <row r="44" spans="2:13" s="13" customFormat="1" ht="33.75" customHeight="1" x14ac:dyDescent="0.3">
      <c r="B44" s="134"/>
      <c r="C44" s="27"/>
      <c r="D44" s="5"/>
      <c r="E44" s="28"/>
      <c r="F44" s="28"/>
      <c r="G44" s="28"/>
      <c r="H44" s="28"/>
      <c r="I44" s="414" t="s">
        <v>440</v>
      </c>
      <c r="J44" s="414"/>
      <c r="K44" s="414"/>
    </row>
    <row r="45" spans="2:13" s="13" customFormat="1" ht="33.75" customHeight="1" x14ac:dyDescent="0.3">
      <c r="B45" s="134"/>
      <c r="C45" s="27"/>
      <c r="D45" s="5"/>
      <c r="E45" s="28"/>
      <c r="F45" s="28"/>
      <c r="G45" s="28"/>
      <c r="H45" s="28"/>
      <c r="I45" s="28"/>
      <c r="J45" s="28" t="s">
        <v>559</v>
      </c>
      <c r="K45" s="168">
        <v>-10</v>
      </c>
    </row>
    <row r="46" spans="2:13" s="13" customFormat="1" ht="33.75" customHeight="1" x14ac:dyDescent="0.3">
      <c r="B46" s="134"/>
      <c r="C46" s="27"/>
      <c r="D46" s="5"/>
      <c r="E46" s="28"/>
      <c r="F46" s="28"/>
      <c r="G46" s="28"/>
      <c r="H46" s="28"/>
      <c r="I46" s="28"/>
      <c r="J46" s="28" t="s">
        <v>560</v>
      </c>
      <c r="K46" s="102">
        <v>1</v>
      </c>
    </row>
    <row r="47" spans="2:13" s="13" customFormat="1" ht="33.75" customHeight="1" x14ac:dyDescent="0.3">
      <c r="B47" s="134"/>
      <c r="C47" s="139" t="s">
        <v>401</v>
      </c>
      <c r="D47" s="381" t="s">
        <v>402</v>
      </c>
      <c r="E47" s="381"/>
      <c r="F47" s="381"/>
      <c r="G47" s="381"/>
      <c r="H47" s="381"/>
      <c r="I47" s="381"/>
      <c r="J47" s="381"/>
      <c r="K47" s="212">
        <f>K48+K53+K75+K59+K67+K89+K82+K95</f>
        <v>-4725094.3</v>
      </c>
      <c r="M47" s="136"/>
    </row>
    <row r="48" spans="2:13" s="13" customFormat="1" ht="33.75" customHeight="1" x14ac:dyDescent="0.3">
      <c r="B48" s="134"/>
      <c r="C48" s="213"/>
      <c r="D48" s="214"/>
      <c r="E48" s="5" t="s">
        <v>403</v>
      </c>
      <c r="F48" s="381" t="s">
        <v>247</v>
      </c>
      <c r="G48" s="381"/>
      <c r="H48" s="381"/>
      <c r="I48" s="381"/>
      <c r="J48" s="381"/>
      <c r="K48" s="12">
        <f>'11'!K74</f>
        <v>-405158.80000000005</v>
      </c>
    </row>
    <row r="49" spans="2:11" s="13" customFormat="1" ht="33.75" customHeight="1" x14ac:dyDescent="0.3">
      <c r="B49" s="134"/>
      <c r="C49" s="213"/>
      <c r="D49" s="214"/>
      <c r="E49" s="28"/>
      <c r="F49" s="28"/>
      <c r="G49" s="381" t="s">
        <v>404</v>
      </c>
      <c r="H49" s="381"/>
      <c r="I49" s="381"/>
      <c r="J49" s="381"/>
      <c r="K49" s="381"/>
    </row>
    <row r="50" spans="2:11" s="13" customFormat="1" ht="33.75" customHeight="1" x14ac:dyDescent="0.3">
      <c r="B50" s="134"/>
      <c r="C50" s="213"/>
      <c r="D50" s="214"/>
      <c r="E50" s="28"/>
      <c r="F50" s="28"/>
      <c r="G50" s="28"/>
      <c r="H50" s="381" t="s">
        <v>387</v>
      </c>
      <c r="I50" s="381"/>
      <c r="J50" s="381"/>
      <c r="K50" s="381"/>
    </row>
    <row r="51" spans="2:11" s="13" customFormat="1" ht="33.75" customHeight="1" x14ac:dyDescent="0.3">
      <c r="B51" s="203"/>
      <c r="C51" s="213"/>
      <c r="D51" s="214"/>
      <c r="E51" s="28"/>
      <c r="F51" s="28"/>
      <c r="G51" s="28"/>
      <c r="H51" s="28"/>
      <c r="I51" s="381" t="s">
        <v>405</v>
      </c>
      <c r="J51" s="381"/>
      <c r="K51" s="381"/>
    </row>
    <row r="52" spans="2:11" s="13" customFormat="1" ht="33.75" customHeight="1" x14ac:dyDescent="0.3">
      <c r="B52" s="203"/>
      <c r="C52" s="214"/>
      <c r="D52" s="214"/>
      <c r="E52" s="28"/>
      <c r="F52" s="28"/>
      <c r="G52" s="28"/>
      <c r="H52" s="28"/>
      <c r="I52" s="28"/>
      <c r="J52" s="28" t="s">
        <v>406</v>
      </c>
      <c r="K52" s="115">
        <v>-66</v>
      </c>
    </row>
    <row r="53" spans="2:11" s="13" customFormat="1" ht="33.75" customHeight="1" x14ac:dyDescent="0.3">
      <c r="B53" s="203"/>
      <c r="C53" s="214"/>
      <c r="D53" s="214"/>
      <c r="E53" s="5" t="s">
        <v>407</v>
      </c>
      <c r="F53" s="381" t="s">
        <v>250</v>
      </c>
      <c r="G53" s="381"/>
      <c r="H53" s="381"/>
      <c r="I53" s="381"/>
      <c r="J53" s="381"/>
      <c r="K53" s="12">
        <f>'11'!K79</f>
        <v>-38841.699999999997</v>
      </c>
    </row>
    <row r="54" spans="2:11" s="13" customFormat="1" ht="33.75" customHeight="1" x14ac:dyDescent="0.3">
      <c r="B54" s="203"/>
      <c r="C54" s="214"/>
      <c r="D54" s="214"/>
      <c r="E54" s="28"/>
      <c r="F54" s="28"/>
      <c r="G54" s="381" t="s">
        <v>404</v>
      </c>
      <c r="H54" s="381"/>
      <c r="I54" s="381"/>
      <c r="J54" s="381"/>
      <c r="K54" s="381"/>
    </row>
    <row r="55" spans="2:11" s="13" customFormat="1" ht="33.75" customHeight="1" x14ac:dyDescent="0.3">
      <c r="B55" s="203"/>
      <c r="C55" s="214"/>
      <c r="D55" s="214"/>
      <c r="E55" s="28"/>
      <c r="F55" s="28"/>
      <c r="G55" s="28"/>
      <c r="H55" s="381" t="s">
        <v>387</v>
      </c>
      <c r="I55" s="381"/>
      <c r="J55" s="381"/>
      <c r="K55" s="381"/>
    </row>
    <row r="56" spans="2:11" s="13" customFormat="1" ht="33.75" customHeight="1" x14ac:dyDescent="0.3">
      <c r="B56" s="203"/>
      <c r="C56" s="213"/>
      <c r="D56" s="214"/>
      <c r="E56" s="28"/>
      <c r="F56" s="28"/>
      <c r="G56" s="28"/>
      <c r="H56" s="28"/>
      <c r="I56" s="381" t="s">
        <v>405</v>
      </c>
      <c r="J56" s="381"/>
      <c r="K56" s="381"/>
    </row>
    <row r="57" spans="2:11" s="13" customFormat="1" ht="33.75" customHeight="1" x14ac:dyDescent="0.3">
      <c r="B57" s="203"/>
      <c r="C57" s="213"/>
      <c r="D57" s="214"/>
      <c r="E57" s="28"/>
      <c r="F57" s="28"/>
      <c r="G57" s="28"/>
      <c r="H57" s="28"/>
      <c r="I57" s="28"/>
      <c r="J57" s="28" t="s">
        <v>408</v>
      </c>
      <c r="K57" s="140">
        <v>-1</v>
      </c>
    </row>
    <row r="58" spans="2:11" s="13" customFormat="1" ht="33.75" customHeight="1" x14ac:dyDescent="0.3">
      <c r="B58" s="203"/>
      <c r="C58" s="214"/>
      <c r="D58" s="214"/>
      <c r="E58" s="28"/>
      <c r="F58" s="28"/>
      <c r="G58" s="28"/>
      <c r="H58" s="28"/>
      <c r="I58" s="28"/>
      <c r="J58" s="28" t="s">
        <v>409</v>
      </c>
      <c r="K58" s="140">
        <v>-12</v>
      </c>
    </row>
    <row r="59" spans="2:11" s="13" customFormat="1" ht="33.75" customHeight="1" x14ac:dyDescent="0.3">
      <c r="B59" s="203"/>
      <c r="C59" s="214"/>
      <c r="D59" s="214"/>
      <c r="E59" s="27" t="s">
        <v>581</v>
      </c>
      <c r="F59" s="381" t="s">
        <v>563</v>
      </c>
      <c r="G59" s="381"/>
      <c r="H59" s="381"/>
      <c r="I59" s="381"/>
      <c r="J59" s="381"/>
      <c r="K59" s="12">
        <f>'5.'!H167</f>
        <v>-897502.89999999991</v>
      </c>
    </row>
    <row r="60" spans="2:11" s="13" customFormat="1" ht="33.75" customHeight="1" x14ac:dyDescent="0.3">
      <c r="B60" s="203"/>
      <c r="C60" s="214"/>
      <c r="D60" s="214"/>
      <c r="E60" s="28"/>
      <c r="F60" s="28"/>
      <c r="G60" s="415" t="s">
        <v>582</v>
      </c>
      <c r="H60" s="416"/>
      <c r="I60" s="416"/>
      <c r="J60" s="416"/>
      <c r="K60" s="417"/>
    </row>
    <row r="61" spans="2:11" s="13" customFormat="1" ht="33.75" customHeight="1" x14ac:dyDescent="0.3">
      <c r="B61" s="203"/>
      <c r="C61" s="214"/>
      <c r="D61" s="214"/>
      <c r="E61" s="28"/>
      <c r="F61" s="28"/>
      <c r="G61" s="28"/>
      <c r="H61" s="381" t="s">
        <v>387</v>
      </c>
      <c r="I61" s="381"/>
      <c r="J61" s="381"/>
      <c r="K61" s="381"/>
    </row>
    <row r="62" spans="2:11" s="13" customFormat="1" ht="33.75" customHeight="1" x14ac:dyDescent="0.3">
      <c r="B62" s="203"/>
      <c r="C62" s="214"/>
      <c r="D62" s="214"/>
      <c r="E62" s="28"/>
      <c r="F62" s="28"/>
      <c r="G62" s="28"/>
      <c r="H62" s="28"/>
      <c r="I62" s="381" t="s">
        <v>583</v>
      </c>
      <c r="J62" s="381"/>
      <c r="K62" s="381"/>
    </row>
    <row r="63" spans="2:11" s="13" customFormat="1" ht="33.75" customHeight="1" x14ac:dyDescent="0.3">
      <c r="B63" s="203"/>
      <c r="C63" s="214"/>
      <c r="D63" s="214"/>
      <c r="E63" s="28"/>
      <c r="F63" s="28"/>
      <c r="G63" s="28"/>
      <c r="H63" s="28"/>
      <c r="I63" s="28"/>
      <c r="J63" s="28" t="s">
        <v>584</v>
      </c>
      <c r="K63" s="152">
        <v>-250</v>
      </c>
    </row>
    <row r="64" spans="2:11" s="13" customFormat="1" ht="33.75" customHeight="1" x14ac:dyDescent="0.3">
      <c r="B64" s="203"/>
      <c r="C64" s="214"/>
      <c r="D64" s="214"/>
      <c r="E64" s="28"/>
      <c r="F64" s="28"/>
      <c r="G64" s="28"/>
      <c r="H64" s="28"/>
      <c r="I64" s="28"/>
      <c r="J64" s="28" t="s">
        <v>585</v>
      </c>
      <c r="K64" s="152">
        <v>-696</v>
      </c>
    </row>
    <row r="65" spans="2:11" s="13" customFormat="1" ht="33.75" customHeight="1" x14ac:dyDescent="0.3">
      <c r="B65" s="203"/>
      <c r="C65" s="214"/>
      <c r="D65" s="214"/>
      <c r="E65" s="28"/>
      <c r="F65" s="28"/>
      <c r="G65" s="28"/>
      <c r="H65" s="28"/>
      <c r="I65" s="28"/>
      <c r="J65" s="28" t="s">
        <v>586</v>
      </c>
      <c r="K65" s="152">
        <v>-2</v>
      </c>
    </row>
    <row r="66" spans="2:11" s="13" customFormat="1" ht="33.75" customHeight="1" x14ac:dyDescent="0.3">
      <c r="B66" s="203"/>
      <c r="C66" s="214"/>
      <c r="D66" s="214"/>
      <c r="E66" s="28"/>
      <c r="F66" s="28"/>
      <c r="G66" s="28"/>
      <c r="H66" s="28"/>
      <c r="I66" s="28"/>
      <c r="J66" s="28" t="s">
        <v>587</v>
      </c>
      <c r="K66" s="152">
        <v>-800</v>
      </c>
    </row>
    <row r="67" spans="2:11" s="13" customFormat="1" ht="33.75" customHeight="1" x14ac:dyDescent="0.3">
      <c r="B67" s="203"/>
      <c r="C67" s="214"/>
      <c r="D67" s="214"/>
      <c r="E67" s="27" t="s">
        <v>588</v>
      </c>
      <c r="F67" s="381" t="s">
        <v>566</v>
      </c>
      <c r="G67" s="381"/>
      <c r="H67" s="381"/>
      <c r="I67" s="381"/>
      <c r="J67" s="381"/>
      <c r="K67" s="12">
        <f>'8d'!D67</f>
        <v>-432957.1</v>
      </c>
    </row>
    <row r="68" spans="2:11" s="13" customFormat="1" ht="33.75" customHeight="1" x14ac:dyDescent="0.3">
      <c r="B68" s="203"/>
      <c r="C68" s="214"/>
      <c r="D68" s="214"/>
      <c r="E68" s="28"/>
      <c r="F68" s="28"/>
      <c r="G68" s="381" t="s">
        <v>582</v>
      </c>
      <c r="H68" s="381"/>
      <c r="I68" s="381"/>
      <c r="J68" s="381"/>
      <c r="K68" s="381"/>
    </row>
    <row r="69" spans="2:11" s="13" customFormat="1" ht="33.75" customHeight="1" x14ac:dyDescent="0.3">
      <c r="B69" s="203"/>
      <c r="C69" s="214"/>
      <c r="D69" s="214"/>
      <c r="E69" s="28"/>
      <c r="F69" s="28"/>
      <c r="G69" s="28"/>
      <c r="H69" s="381" t="s">
        <v>387</v>
      </c>
      <c r="I69" s="381"/>
      <c r="J69" s="381"/>
      <c r="K69" s="381"/>
    </row>
    <row r="70" spans="2:11" s="13" customFormat="1" ht="33.75" customHeight="1" x14ac:dyDescent="0.3">
      <c r="B70" s="203"/>
      <c r="C70" s="214"/>
      <c r="D70" s="214"/>
      <c r="E70" s="28"/>
      <c r="F70" s="28"/>
      <c r="G70" s="28"/>
      <c r="H70" s="28"/>
      <c r="I70" s="381" t="s">
        <v>583</v>
      </c>
      <c r="J70" s="381"/>
      <c r="K70" s="381"/>
    </row>
    <row r="71" spans="2:11" s="13" customFormat="1" ht="33.75" customHeight="1" x14ac:dyDescent="0.3">
      <c r="B71" s="203"/>
      <c r="C71" s="214"/>
      <c r="D71" s="214"/>
      <c r="E71" s="28"/>
      <c r="F71" s="28"/>
      <c r="G71" s="28"/>
      <c r="H71" s="28"/>
      <c r="I71" s="28"/>
      <c r="J71" s="28" t="s">
        <v>589</v>
      </c>
      <c r="K71" s="152">
        <v>-81</v>
      </c>
    </row>
    <row r="72" spans="2:11" s="13" customFormat="1" ht="33.75" customHeight="1" x14ac:dyDescent="0.3">
      <c r="B72" s="203"/>
      <c r="C72" s="214"/>
      <c r="D72" s="214"/>
      <c r="E72" s="28"/>
      <c r="F72" s="28"/>
      <c r="G72" s="28"/>
      <c r="H72" s="28"/>
      <c r="I72" s="28"/>
      <c r="J72" s="28" t="s">
        <v>590</v>
      </c>
      <c r="K72" s="152">
        <v>-148</v>
      </c>
    </row>
    <row r="73" spans="2:11" s="13" customFormat="1" ht="33.75" customHeight="1" x14ac:dyDescent="0.3">
      <c r="B73" s="203"/>
      <c r="C73" s="214"/>
      <c r="D73" s="214"/>
      <c r="E73" s="28"/>
      <c r="F73" s="28"/>
      <c r="G73" s="28"/>
      <c r="H73" s="28"/>
      <c r="I73" s="28"/>
      <c r="J73" s="28" t="s">
        <v>586</v>
      </c>
      <c r="K73" s="152">
        <v>-1</v>
      </c>
    </row>
    <row r="74" spans="2:11" s="13" customFormat="1" ht="33.75" customHeight="1" x14ac:dyDescent="0.3">
      <c r="B74" s="203"/>
      <c r="C74" s="214"/>
      <c r="D74" s="214"/>
      <c r="E74" s="28"/>
      <c r="F74" s="28"/>
      <c r="G74" s="28"/>
      <c r="H74" s="28"/>
      <c r="I74" s="28"/>
      <c r="J74" s="28" t="s">
        <v>591</v>
      </c>
      <c r="K74" s="152">
        <v>-400</v>
      </c>
    </row>
    <row r="75" spans="2:11" s="13" customFormat="1" ht="36" customHeight="1" x14ac:dyDescent="0.3">
      <c r="B75" s="203"/>
      <c r="C75" s="214"/>
      <c r="D75" s="214"/>
      <c r="E75" s="5" t="s">
        <v>419</v>
      </c>
      <c r="F75" s="381" t="s">
        <v>252</v>
      </c>
      <c r="G75" s="381"/>
      <c r="H75" s="381"/>
      <c r="I75" s="381"/>
      <c r="J75" s="381"/>
      <c r="K75" s="12">
        <f>'11'!K101</f>
        <v>-446589.9</v>
      </c>
    </row>
    <row r="76" spans="2:11" s="13" customFormat="1" ht="33.75" customHeight="1" x14ac:dyDescent="0.3">
      <c r="B76" s="203"/>
      <c r="C76" s="214"/>
      <c r="D76" s="214"/>
      <c r="E76" s="28"/>
      <c r="F76" s="28"/>
      <c r="G76" s="381" t="s">
        <v>420</v>
      </c>
      <c r="H76" s="381"/>
      <c r="I76" s="381"/>
      <c r="J76" s="381"/>
      <c r="K76" s="381"/>
    </row>
    <row r="77" spans="2:11" s="13" customFormat="1" ht="33.75" customHeight="1" x14ac:dyDescent="0.3">
      <c r="B77" s="203"/>
      <c r="C77" s="214"/>
      <c r="D77" s="214"/>
      <c r="E77" s="28"/>
      <c r="F77" s="28"/>
      <c r="G77" s="28"/>
      <c r="H77" s="381" t="s">
        <v>387</v>
      </c>
      <c r="I77" s="381"/>
      <c r="J77" s="381"/>
      <c r="K77" s="381"/>
    </row>
    <row r="78" spans="2:11" s="13" customFormat="1" ht="33.75" customHeight="1" x14ac:dyDescent="0.3">
      <c r="B78" s="203"/>
      <c r="C78" s="214"/>
      <c r="D78" s="214"/>
      <c r="E78" s="28"/>
      <c r="F78" s="28"/>
      <c r="G78" s="28"/>
      <c r="H78" s="28"/>
      <c r="I78" s="381" t="s">
        <v>421</v>
      </c>
      <c r="J78" s="381"/>
      <c r="K78" s="381"/>
    </row>
    <row r="79" spans="2:11" s="13" customFormat="1" ht="33.75" customHeight="1" x14ac:dyDescent="0.3">
      <c r="B79" s="203"/>
      <c r="C79" s="214"/>
      <c r="D79" s="215"/>
      <c r="E79" s="28"/>
      <c r="F79" s="28"/>
      <c r="G79" s="28"/>
      <c r="H79" s="28"/>
      <c r="I79" s="5"/>
      <c r="J79" s="28" t="s">
        <v>617</v>
      </c>
      <c r="K79" s="196">
        <v>-1</v>
      </c>
    </row>
    <row r="80" spans="2:11" s="13" customFormat="1" ht="33.75" customHeight="1" x14ac:dyDescent="0.3">
      <c r="B80" s="203"/>
      <c r="C80" s="214"/>
      <c r="D80" s="215"/>
      <c r="E80" s="28"/>
      <c r="F80" s="28"/>
      <c r="G80" s="28"/>
      <c r="H80" s="28"/>
      <c r="I80" s="5"/>
      <c r="J80" s="28" t="s">
        <v>618</v>
      </c>
      <c r="K80" s="196">
        <v>-40</v>
      </c>
    </row>
    <row r="81" spans="2:11" s="13" customFormat="1" ht="33.75" customHeight="1" x14ac:dyDescent="0.3">
      <c r="B81" s="203"/>
      <c r="C81" s="214"/>
      <c r="D81" s="215"/>
      <c r="E81" s="28"/>
      <c r="F81" s="28"/>
      <c r="G81" s="28"/>
      <c r="H81" s="28"/>
      <c r="I81" s="5"/>
      <c r="J81" s="28" t="s">
        <v>621</v>
      </c>
      <c r="K81" s="197">
        <v>30</v>
      </c>
    </row>
    <row r="82" spans="2:11" s="13" customFormat="1" ht="33.75" customHeight="1" x14ac:dyDescent="0.3">
      <c r="B82" s="203"/>
      <c r="C82" s="214"/>
      <c r="D82" s="215"/>
      <c r="E82" s="5" t="s">
        <v>612</v>
      </c>
      <c r="F82" s="381" t="s">
        <v>605</v>
      </c>
      <c r="G82" s="381"/>
      <c r="H82" s="381"/>
      <c r="I82" s="381"/>
      <c r="J82" s="381"/>
      <c r="K82" s="12">
        <f>'11'!K108</f>
        <v>-2287062.2999999998</v>
      </c>
    </row>
    <row r="83" spans="2:11" s="13" customFormat="1" ht="21" customHeight="1" x14ac:dyDescent="0.3">
      <c r="B83" s="203"/>
      <c r="C83" s="214"/>
      <c r="D83" s="215"/>
      <c r="E83" s="28"/>
      <c r="F83" s="28"/>
      <c r="G83" s="408" t="s">
        <v>613</v>
      </c>
      <c r="H83" s="408"/>
      <c r="I83" s="408"/>
      <c r="J83" s="408"/>
      <c r="K83" s="408"/>
    </row>
    <row r="84" spans="2:11" s="13" customFormat="1" ht="24" customHeight="1" x14ac:dyDescent="0.3">
      <c r="B84" s="203"/>
      <c r="C84" s="214"/>
      <c r="D84" s="215"/>
      <c r="E84" s="28"/>
      <c r="F84" s="28"/>
      <c r="G84" s="28"/>
      <c r="H84" s="381" t="s">
        <v>387</v>
      </c>
      <c r="I84" s="381"/>
      <c r="J84" s="381"/>
      <c r="K84" s="381"/>
    </row>
    <row r="85" spans="2:11" s="13" customFormat="1" ht="23.25" customHeight="1" x14ac:dyDescent="0.3">
      <c r="B85" s="203"/>
      <c r="C85" s="214"/>
      <c r="D85" s="215"/>
      <c r="E85" s="28"/>
      <c r="F85" s="28"/>
      <c r="G85" s="28"/>
      <c r="H85" s="28"/>
      <c r="I85" s="408" t="s">
        <v>421</v>
      </c>
      <c r="J85" s="408"/>
      <c r="K85" s="408"/>
    </row>
    <row r="86" spans="2:11" s="13" customFormat="1" ht="33.75" customHeight="1" x14ac:dyDescent="0.3">
      <c r="B86" s="203"/>
      <c r="C86" s="214"/>
      <c r="D86" s="215"/>
      <c r="E86" s="28"/>
      <c r="F86" s="28"/>
      <c r="G86" s="28"/>
      <c r="H86" s="28"/>
      <c r="I86" s="28"/>
      <c r="J86" s="28" t="s">
        <v>614</v>
      </c>
      <c r="K86" s="196">
        <v>-3</v>
      </c>
    </row>
    <row r="87" spans="2:11" s="13" customFormat="1" ht="33.75" customHeight="1" x14ac:dyDescent="0.3">
      <c r="B87" s="203"/>
      <c r="C87" s="214"/>
      <c r="D87" s="215"/>
      <c r="E87" s="28"/>
      <c r="F87" s="28"/>
      <c r="G87" s="28"/>
      <c r="H87" s="28"/>
      <c r="I87" s="28"/>
      <c r="J87" s="28" t="s">
        <v>615</v>
      </c>
      <c r="K87" s="196">
        <v>-20</v>
      </c>
    </row>
    <row r="88" spans="2:11" s="13" customFormat="1" ht="33.75" customHeight="1" x14ac:dyDescent="0.3">
      <c r="B88" s="203"/>
      <c r="C88" s="214"/>
      <c r="D88" s="215"/>
      <c r="E88" s="28"/>
      <c r="F88" s="28"/>
      <c r="G88" s="28"/>
      <c r="H88" s="28"/>
      <c r="I88" s="28"/>
      <c r="J88" s="28" t="s">
        <v>616</v>
      </c>
      <c r="K88" s="196">
        <v>-10</v>
      </c>
    </row>
    <row r="89" spans="2:11" s="13" customFormat="1" ht="33.75" customHeight="1" x14ac:dyDescent="0.3">
      <c r="B89" s="203"/>
      <c r="C89" s="214"/>
      <c r="D89" s="215"/>
      <c r="E89" s="27" t="s">
        <v>592</v>
      </c>
      <c r="F89" s="425" t="s">
        <v>568</v>
      </c>
      <c r="G89" s="426"/>
      <c r="H89" s="426"/>
      <c r="I89" s="426"/>
      <c r="J89" s="427"/>
      <c r="K89" s="12">
        <f>'8d'!D76</f>
        <v>-108490.8</v>
      </c>
    </row>
    <row r="90" spans="2:11" s="13" customFormat="1" ht="33.75" customHeight="1" x14ac:dyDescent="0.3">
      <c r="B90" s="203"/>
      <c r="C90" s="214"/>
      <c r="D90" s="215"/>
      <c r="E90" s="28"/>
      <c r="F90" s="28"/>
      <c r="G90" s="425" t="s">
        <v>593</v>
      </c>
      <c r="H90" s="426"/>
      <c r="I90" s="426"/>
      <c r="J90" s="426"/>
      <c r="K90" s="427"/>
    </row>
    <row r="91" spans="2:11" s="13" customFormat="1" ht="33.75" customHeight="1" x14ac:dyDescent="0.3">
      <c r="B91" s="203"/>
      <c r="C91" s="214"/>
      <c r="D91" s="215"/>
      <c r="E91" s="28"/>
      <c r="F91" s="28"/>
      <c r="G91" s="28"/>
      <c r="H91" s="425" t="s">
        <v>387</v>
      </c>
      <c r="I91" s="426"/>
      <c r="J91" s="426"/>
      <c r="K91" s="427"/>
    </row>
    <row r="92" spans="2:11" s="13" customFormat="1" ht="33.75" customHeight="1" x14ac:dyDescent="0.3">
      <c r="B92" s="203"/>
      <c r="C92" s="214"/>
      <c r="D92" s="215"/>
      <c r="E92" s="28"/>
      <c r="F92" s="28"/>
      <c r="G92" s="28"/>
      <c r="H92" s="28"/>
      <c r="I92" s="425" t="s">
        <v>405</v>
      </c>
      <c r="J92" s="426"/>
      <c r="K92" s="427"/>
    </row>
    <row r="93" spans="2:11" s="13" customFormat="1" ht="33.75" customHeight="1" x14ac:dyDescent="0.3">
      <c r="B93" s="203"/>
      <c r="C93" s="214"/>
      <c r="D93" s="215"/>
      <c r="E93" s="28"/>
      <c r="F93" s="28"/>
      <c r="G93" s="28"/>
      <c r="H93" s="28"/>
      <c r="I93" s="28"/>
      <c r="J93" s="28" t="s">
        <v>594</v>
      </c>
      <c r="K93" s="152">
        <v>-13</v>
      </c>
    </row>
    <row r="94" spans="2:11" s="13" customFormat="1" ht="33.75" customHeight="1" x14ac:dyDescent="0.3">
      <c r="B94" s="203"/>
      <c r="C94" s="214"/>
      <c r="D94" s="215"/>
      <c r="E94" s="28"/>
      <c r="F94" s="28"/>
      <c r="G94" s="28"/>
      <c r="H94" s="28"/>
      <c r="I94" s="28"/>
      <c r="J94" s="28" t="s">
        <v>595</v>
      </c>
      <c r="K94" s="152">
        <v>-70</v>
      </c>
    </row>
    <row r="95" spans="2:11" s="13" customFormat="1" ht="33.75" customHeight="1" x14ac:dyDescent="0.3">
      <c r="B95" s="203"/>
      <c r="C95" s="214"/>
      <c r="D95" s="215"/>
      <c r="E95" s="27" t="s">
        <v>596</v>
      </c>
      <c r="F95" s="381" t="s">
        <v>571</v>
      </c>
      <c r="G95" s="381"/>
      <c r="H95" s="381"/>
      <c r="I95" s="381"/>
      <c r="J95" s="381"/>
      <c r="K95" s="12">
        <f>'7v'!E130</f>
        <v>-108490.8</v>
      </c>
    </row>
    <row r="96" spans="2:11" s="13" customFormat="1" ht="33.75" customHeight="1" x14ac:dyDescent="0.3">
      <c r="B96" s="203"/>
      <c r="C96" s="214"/>
      <c r="D96" s="215"/>
      <c r="E96" s="28"/>
      <c r="F96" s="28"/>
      <c r="G96" s="381" t="s">
        <v>597</v>
      </c>
      <c r="H96" s="381"/>
      <c r="I96" s="381"/>
      <c r="J96" s="381"/>
      <c r="K96" s="381"/>
    </row>
    <row r="97" spans="2:11" s="13" customFormat="1" ht="33.75" customHeight="1" x14ac:dyDescent="0.3">
      <c r="B97" s="203"/>
      <c r="C97" s="214"/>
      <c r="D97" s="215"/>
      <c r="E97" s="28"/>
      <c r="F97" s="28"/>
      <c r="G97" s="28"/>
      <c r="H97" s="381" t="s">
        <v>387</v>
      </c>
      <c r="I97" s="381"/>
      <c r="J97" s="381"/>
      <c r="K97" s="381"/>
    </row>
    <row r="98" spans="2:11" s="13" customFormat="1" ht="33.75" customHeight="1" x14ac:dyDescent="0.3">
      <c r="B98" s="203"/>
      <c r="C98" s="214"/>
      <c r="D98" s="215"/>
      <c r="E98" s="28"/>
      <c r="F98" s="28"/>
      <c r="G98" s="28"/>
      <c r="H98" s="28"/>
      <c r="I98" s="381" t="s">
        <v>405</v>
      </c>
      <c r="J98" s="381"/>
      <c r="K98" s="381"/>
    </row>
    <row r="99" spans="2:11" s="13" customFormat="1" ht="33.75" customHeight="1" x14ac:dyDescent="0.3">
      <c r="B99" s="203"/>
      <c r="C99" s="214"/>
      <c r="D99" s="215"/>
      <c r="E99" s="28"/>
      <c r="F99" s="28"/>
      <c r="G99" s="28"/>
      <c r="H99" s="28"/>
      <c r="I99" s="28"/>
      <c r="J99" s="28" t="s">
        <v>594</v>
      </c>
      <c r="K99" s="115">
        <v>-13</v>
      </c>
    </row>
    <row r="100" spans="2:11" s="13" customFormat="1" ht="33.75" customHeight="1" x14ac:dyDescent="0.3">
      <c r="B100" s="203"/>
      <c r="C100" s="214"/>
      <c r="D100" s="215"/>
      <c r="E100" s="28"/>
      <c r="F100" s="28"/>
      <c r="G100" s="28"/>
      <c r="H100" s="28"/>
      <c r="I100" s="28"/>
      <c r="J100" s="28" t="s">
        <v>595</v>
      </c>
      <c r="K100" s="115">
        <v>-70</v>
      </c>
    </row>
    <row r="101" spans="2:11" s="13" customFormat="1" ht="33.75" customHeight="1" x14ac:dyDescent="0.3">
      <c r="B101" s="203"/>
      <c r="C101" s="5" t="s">
        <v>410</v>
      </c>
      <c r="D101" s="424" t="s">
        <v>411</v>
      </c>
      <c r="E101" s="424"/>
      <c r="F101" s="424"/>
      <c r="G101" s="424"/>
      <c r="H101" s="424"/>
      <c r="I101" s="424"/>
      <c r="J101" s="424"/>
      <c r="K101" s="216">
        <f>K102+K109</f>
        <v>-3004764.8000000003</v>
      </c>
    </row>
    <row r="102" spans="2:11" s="13" customFormat="1" ht="33.75" customHeight="1" x14ac:dyDescent="0.3">
      <c r="B102" s="203"/>
      <c r="C102" s="214"/>
      <c r="D102" s="214"/>
      <c r="E102" s="5" t="s">
        <v>412</v>
      </c>
      <c r="F102" s="381" t="s">
        <v>259</v>
      </c>
      <c r="G102" s="381"/>
      <c r="H102" s="381"/>
      <c r="I102" s="381"/>
      <c r="J102" s="381"/>
      <c r="K102" s="12">
        <f>'11'!K128</f>
        <v>-863948.20000000007</v>
      </c>
    </row>
    <row r="103" spans="2:11" s="13" customFormat="1" ht="33.75" customHeight="1" x14ac:dyDescent="0.3">
      <c r="B103" s="203"/>
      <c r="C103" s="214"/>
      <c r="D103" s="214"/>
      <c r="E103" s="28"/>
      <c r="F103" s="28"/>
      <c r="G103" s="381" t="s">
        <v>413</v>
      </c>
      <c r="H103" s="381"/>
      <c r="I103" s="381"/>
      <c r="J103" s="381"/>
      <c r="K103" s="381"/>
    </row>
    <row r="104" spans="2:11" s="13" customFormat="1" ht="33.75" customHeight="1" x14ac:dyDescent="0.3">
      <c r="B104" s="203"/>
      <c r="C104" s="214"/>
      <c r="D104" s="214"/>
      <c r="E104" s="28"/>
      <c r="F104" s="28"/>
      <c r="G104" s="28"/>
      <c r="H104" s="381" t="s">
        <v>387</v>
      </c>
      <c r="I104" s="381"/>
      <c r="J104" s="381"/>
      <c r="K104" s="381"/>
    </row>
    <row r="105" spans="2:11" s="13" customFormat="1" ht="33.75" customHeight="1" x14ac:dyDescent="0.3">
      <c r="B105" s="203"/>
      <c r="C105" s="214"/>
      <c r="D105" s="214"/>
      <c r="E105" s="28"/>
      <c r="F105" s="28"/>
      <c r="G105" s="28"/>
      <c r="H105" s="28"/>
      <c r="I105" s="381" t="s">
        <v>414</v>
      </c>
      <c r="J105" s="381"/>
      <c r="K105" s="381"/>
    </row>
    <row r="106" spans="2:11" s="13" customFormat="1" ht="33.75" customHeight="1" x14ac:dyDescent="0.3">
      <c r="B106" s="203"/>
      <c r="C106" s="214"/>
      <c r="D106" s="214"/>
      <c r="E106" s="28"/>
      <c r="F106" s="28"/>
      <c r="G106" s="28"/>
      <c r="H106" s="28"/>
      <c r="I106" s="28"/>
      <c r="J106" s="28" t="s">
        <v>415</v>
      </c>
      <c r="K106" s="114">
        <v>-30</v>
      </c>
    </row>
    <row r="107" spans="2:11" s="13" customFormat="1" ht="33.75" customHeight="1" x14ac:dyDescent="0.3">
      <c r="B107" s="203"/>
      <c r="C107" s="214"/>
      <c r="D107" s="214"/>
      <c r="E107" s="28"/>
      <c r="F107" s="28"/>
      <c r="G107" s="28"/>
      <c r="H107" s="28"/>
      <c r="I107" s="28"/>
      <c r="J107" s="28" t="s">
        <v>416</v>
      </c>
      <c r="K107" s="114">
        <v>-12</v>
      </c>
    </row>
    <row r="108" spans="2:11" s="13" customFormat="1" ht="33.75" customHeight="1" x14ac:dyDescent="0.3">
      <c r="B108" s="203"/>
      <c r="C108" s="213"/>
      <c r="D108" s="214"/>
      <c r="E108" s="28"/>
      <c r="F108" s="28"/>
      <c r="G108" s="28"/>
      <c r="H108" s="28"/>
      <c r="I108" s="28"/>
      <c r="J108" s="28" t="s">
        <v>417</v>
      </c>
      <c r="K108" s="114">
        <v>-31</v>
      </c>
    </row>
    <row r="109" spans="2:11" s="13" customFormat="1" ht="33.75" customHeight="1" x14ac:dyDescent="0.3">
      <c r="B109" s="203"/>
      <c r="C109" s="214"/>
      <c r="D109" s="214"/>
      <c r="E109" s="5" t="s">
        <v>418</v>
      </c>
      <c r="F109" s="381" t="s">
        <v>262</v>
      </c>
      <c r="G109" s="381"/>
      <c r="H109" s="381"/>
      <c r="I109" s="381"/>
      <c r="J109" s="381"/>
      <c r="K109" s="12">
        <f>'11'!K135</f>
        <v>-2140816.6</v>
      </c>
    </row>
    <row r="110" spans="2:11" s="13" customFormat="1" ht="33.75" customHeight="1" x14ac:dyDescent="0.3">
      <c r="B110" s="203"/>
      <c r="C110" s="214"/>
      <c r="D110" s="214"/>
      <c r="E110" s="28"/>
      <c r="F110" s="28"/>
      <c r="G110" s="381" t="s">
        <v>413</v>
      </c>
      <c r="H110" s="381"/>
      <c r="I110" s="381"/>
      <c r="J110" s="381"/>
      <c r="K110" s="381"/>
    </row>
    <row r="111" spans="2:11" s="13" customFormat="1" ht="33.75" customHeight="1" x14ac:dyDescent="0.3">
      <c r="B111" s="203"/>
      <c r="C111" s="214"/>
      <c r="D111" s="214"/>
      <c r="E111" s="28"/>
      <c r="F111" s="28"/>
      <c r="G111" s="28"/>
      <c r="H111" s="381" t="s">
        <v>387</v>
      </c>
      <c r="I111" s="381"/>
      <c r="J111" s="381"/>
      <c r="K111" s="381"/>
    </row>
    <row r="112" spans="2:11" s="13" customFormat="1" ht="33.75" customHeight="1" x14ac:dyDescent="0.3">
      <c r="B112" s="203"/>
      <c r="C112" s="214"/>
      <c r="D112" s="214"/>
      <c r="E112" s="28"/>
      <c r="F112" s="28"/>
      <c r="G112" s="28"/>
      <c r="H112" s="28"/>
      <c r="I112" s="381" t="s">
        <v>414</v>
      </c>
      <c r="J112" s="381"/>
      <c r="K112" s="381"/>
    </row>
    <row r="113" spans="2:11" s="13" customFormat="1" ht="33.75" customHeight="1" x14ac:dyDescent="0.3">
      <c r="B113" s="203"/>
      <c r="C113" s="214"/>
      <c r="D113" s="214"/>
      <c r="E113" s="28"/>
      <c r="F113" s="28"/>
      <c r="G113" s="28"/>
      <c r="H113" s="28"/>
      <c r="I113" s="28"/>
      <c r="J113" s="28" t="s">
        <v>415</v>
      </c>
      <c r="K113" s="114">
        <v>-50</v>
      </c>
    </row>
    <row r="114" spans="2:11" s="13" customFormat="1" ht="33.75" customHeight="1" x14ac:dyDescent="0.3">
      <c r="B114" s="203"/>
      <c r="C114" s="214"/>
      <c r="D114" s="214"/>
      <c r="E114" s="28"/>
      <c r="F114" s="28"/>
      <c r="G114" s="28"/>
      <c r="H114" s="28"/>
      <c r="I114" s="28"/>
      <c r="J114" s="28" t="s">
        <v>416</v>
      </c>
      <c r="K114" s="114">
        <v>-12</v>
      </c>
    </row>
    <row r="115" spans="2:11" s="13" customFormat="1" ht="33.75" customHeight="1" x14ac:dyDescent="0.3">
      <c r="B115" s="203"/>
      <c r="C115" s="214"/>
      <c r="D115" s="214"/>
      <c r="E115" s="28"/>
      <c r="F115" s="28"/>
      <c r="G115" s="28"/>
      <c r="H115" s="28"/>
      <c r="I115" s="28"/>
      <c r="J115" s="28" t="s">
        <v>417</v>
      </c>
      <c r="K115" s="114">
        <v>-31</v>
      </c>
    </row>
    <row r="116" spans="2:11" s="13" customFormat="1" ht="24.75" customHeight="1" x14ac:dyDescent="0.3">
      <c r="B116" s="428" t="s">
        <v>287</v>
      </c>
      <c r="C116" s="429"/>
      <c r="D116" s="429"/>
      <c r="E116" s="429"/>
      <c r="F116" s="429"/>
      <c r="G116" s="429"/>
      <c r="H116" s="429"/>
      <c r="I116" s="429"/>
      <c r="J116" s="430"/>
      <c r="K116" s="58">
        <f>K117+K137</f>
        <v>-3645269.1</v>
      </c>
    </row>
    <row r="117" spans="2:11" s="13" customFormat="1" ht="21" customHeight="1" x14ac:dyDescent="0.3">
      <c r="B117" s="134"/>
      <c r="C117" s="139" t="s">
        <v>367</v>
      </c>
      <c r="D117" s="381" t="s">
        <v>368</v>
      </c>
      <c r="E117" s="381"/>
      <c r="F117" s="381"/>
      <c r="G117" s="381"/>
      <c r="H117" s="381"/>
      <c r="I117" s="381"/>
      <c r="J117" s="381"/>
      <c r="K117" s="217">
        <f>K118+K122+B131+K126+K132</f>
        <v>-2773269.1</v>
      </c>
    </row>
    <row r="118" spans="2:11" s="13" customFormat="1" ht="33.75" customHeight="1" x14ac:dyDescent="0.3">
      <c r="B118" s="203"/>
      <c r="C118" s="202"/>
      <c r="D118" s="202"/>
      <c r="E118" s="5" t="s">
        <v>369</v>
      </c>
      <c r="F118" s="381" t="s">
        <v>216</v>
      </c>
      <c r="G118" s="381"/>
      <c r="H118" s="381"/>
      <c r="I118" s="381"/>
      <c r="J118" s="381"/>
      <c r="K118" s="116">
        <f>'11'!K13</f>
        <v>-41482.5</v>
      </c>
    </row>
    <row r="119" spans="2:11" s="13" customFormat="1" ht="33.75" customHeight="1" x14ac:dyDescent="0.3">
      <c r="B119" s="203"/>
      <c r="C119" s="202"/>
      <c r="D119" s="202"/>
      <c r="E119" s="28"/>
      <c r="F119" s="28"/>
      <c r="G119" s="381" t="s">
        <v>370</v>
      </c>
      <c r="H119" s="381"/>
      <c r="I119" s="381"/>
      <c r="J119" s="381"/>
      <c r="K119" s="381"/>
    </row>
    <row r="120" spans="2:11" s="13" customFormat="1" ht="33.75" customHeight="1" x14ac:dyDescent="0.3">
      <c r="B120" s="203"/>
      <c r="C120" s="202"/>
      <c r="D120" s="202"/>
      <c r="E120" s="28"/>
      <c r="F120" s="28"/>
      <c r="G120" s="28"/>
      <c r="H120" s="381" t="s">
        <v>133</v>
      </c>
      <c r="I120" s="381"/>
      <c r="J120" s="381"/>
      <c r="K120" s="381"/>
    </row>
    <row r="121" spans="2:11" s="13" customFormat="1" ht="33.75" customHeight="1" x14ac:dyDescent="0.3">
      <c r="B121" s="203"/>
      <c r="C121" s="202"/>
      <c r="D121" s="202"/>
      <c r="E121" s="28"/>
      <c r="F121" s="28"/>
      <c r="G121" s="28"/>
      <c r="H121" s="28"/>
      <c r="I121" s="381" t="s">
        <v>371</v>
      </c>
      <c r="J121" s="381"/>
      <c r="K121" s="381"/>
    </row>
    <row r="122" spans="2:11" s="13" customFormat="1" ht="33.75" customHeight="1" x14ac:dyDescent="0.3">
      <c r="B122" s="203"/>
      <c r="C122" s="202"/>
      <c r="D122" s="202"/>
      <c r="E122" s="5" t="s">
        <v>372</v>
      </c>
      <c r="F122" s="381" t="s">
        <v>219</v>
      </c>
      <c r="G122" s="381"/>
      <c r="H122" s="381"/>
      <c r="I122" s="381"/>
      <c r="J122" s="381"/>
      <c r="K122" s="12">
        <f>'11'!K17</f>
        <v>-83000</v>
      </c>
    </row>
    <row r="123" spans="2:11" s="13" customFormat="1" ht="33.75" customHeight="1" x14ac:dyDescent="0.3">
      <c r="B123" s="203"/>
      <c r="C123" s="202"/>
      <c r="D123" s="202"/>
      <c r="E123" s="28"/>
      <c r="F123" s="28"/>
      <c r="G123" s="381" t="s">
        <v>373</v>
      </c>
      <c r="H123" s="381"/>
      <c r="I123" s="381"/>
      <c r="J123" s="381"/>
      <c r="K123" s="381"/>
    </row>
    <row r="124" spans="2:11" s="13" customFormat="1" ht="33.75" customHeight="1" x14ac:dyDescent="0.3">
      <c r="B124" s="203"/>
      <c r="C124" s="202"/>
      <c r="D124" s="202"/>
      <c r="E124" s="28"/>
      <c r="F124" s="28"/>
      <c r="G124" s="28"/>
      <c r="H124" s="381" t="s">
        <v>133</v>
      </c>
      <c r="I124" s="381"/>
      <c r="J124" s="381"/>
      <c r="K124" s="381"/>
    </row>
    <row r="125" spans="2:11" s="13" customFormat="1" ht="33.75" customHeight="1" x14ac:dyDescent="0.3">
      <c r="B125" s="203"/>
      <c r="C125" s="202"/>
      <c r="D125" s="202"/>
      <c r="E125" s="28"/>
      <c r="F125" s="28"/>
      <c r="G125" s="28"/>
      <c r="H125" s="28"/>
      <c r="I125" s="381" t="s">
        <v>371</v>
      </c>
      <c r="J125" s="381"/>
      <c r="K125" s="381"/>
    </row>
    <row r="126" spans="2:11" s="13" customFormat="1" ht="33.75" customHeight="1" x14ac:dyDescent="0.3">
      <c r="B126" s="203"/>
      <c r="C126" s="202"/>
      <c r="D126" s="202"/>
      <c r="E126" s="5" t="s">
        <v>374</v>
      </c>
      <c r="F126" s="381" t="s">
        <v>221</v>
      </c>
      <c r="G126" s="381"/>
      <c r="H126" s="381"/>
      <c r="I126" s="381"/>
      <c r="J126" s="381"/>
      <c r="K126" s="12">
        <f>'11'!K21</f>
        <v>-648786.6</v>
      </c>
    </row>
    <row r="127" spans="2:11" s="13" customFormat="1" ht="33.75" customHeight="1" x14ac:dyDescent="0.3">
      <c r="B127" s="203"/>
      <c r="C127" s="202"/>
      <c r="D127" s="202"/>
      <c r="E127" s="28"/>
      <c r="F127" s="28"/>
      <c r="G127" s="381" t="s">
        <v>375</v>
      </c>
      <c r="H127" s="381"/>
      <c r="I127" s="381"/>
      <c r="J127" s="381"/>
      <c r="K127" s="381"/>
    </row>
    <row r="128" spans="2:11" s="13" customFormat="1" ht="33.75" customHeight="1" x14ac:dyDescent="0.3">
      <c r="B128" s="203"/>
      <c r="C128" s="202"/>
      <c r="D128" s="202"/>
      <c r="E128" s="28"/>
      <c r="F128" s="28"/>
      <c r="G128" s="28"/>
      <c r="H128" s="381" t="s">
        <v>376</v>
      </c>
      <c r="I128" s="381"/>
      <c r="J128" s="381"/>
      <c r="K128" s="381"/>
    </row>
    <row r="129" spans="2:11" s="13" customFormat="1" ht="33.75" customHeight="1" x14ac:dyDescent="0.3">
      <c r="B129" s="203"/>
      <c r="C129" s="202"/>
      <c r="D129" s="202"/>
      <c r="E129" s="28"/>
      <c r="F129" s="28"/>
      <c r="G129" s="28"/>
      <c r="H129" s="28"/>
      <c r="I129" s="381" t="s">
        <v>377</v>
      </c>
      <c r="J129" s="381"/>
      <c r="K129" s="381"/>
    </row>
    <row r="130" spans="2:11" s="13" customFormat="1" ht="33.75" customHeight="1" x14ac:dyDescent="0.3">
      <c r="B130" s="203"/>
      <c r="C130" s="202"/>
      <c r="D130" s="202"/>
      <c r="E130" s="28"/>
      <c r="F130" s="28"/>
      <c r="G130" s="28"/>
      <c r="H130" s="28"/>
      <c r="I130" s="28"/>
      <c r="J130" s="28" t="s">
        <v>378</v>
      </c>
      <c r="K130" s="115">
        <v>-40</v>
      </c>
    </row>
    <row r="131" spans="2:11" s="13" customFormat="1" ht="33.75" customHeight="1" x14ac:dyDescent="0.3">
      <c r="B131" s="203"/>
      <c r="C131" s="202"/>
      <c r="D131" s="202"/>
      <c r="E131" s="28"/>
      <c r="F131" s="28"/>
      <c r="G131" s="28"/>
      <c r="H131" s="28"/>
      <c r="I131" s="28"/>
      <c r="J131" s="28" t="s">
        <v>379</v>
      </c>
      <c r="K131" s="115">
        <v>-45</v>
      </c>
    </row>
    <row r="132" spans="2:11" s="13" customFormat="1" ht="33.75" customHeight="1" x14ac:dyDescent="0.3">
      <c r="B132" s="134"/>
      <c r="C132" s="214"/>
      <c r="D132" s="214"/>
      <c r="E132" s="5" t="s">
        <v>380</v>
      </c>
      <c r="F132" s="381" t="s">
        <v>225</v>
      </c>
      <c r="G132" s="381"/>
      <c r="H132" s="381"/>
      <c r="I132" s="381"/>
      <c r="J132" s="381"/>
      <c r="K132" s="12">
        <f>'11'!K27</f>
        <v>-2000000</v>
      </c>
    </row>
    <row r="133" spans="2:11" s="13" customFormat="1" ht="33.75" customHeight="1" x14ac:dyDescent="0.3">
      <c r="B133" s="134"/>
      <c r="C133" s="214"/>
      <c r="D133" s="214"/>
      <c r="E133" s="28"/>
      <c r="F133" s="28"/>
      <c r="G133" s="381" t="s">
        <v>381</v>
      </c>
      <c r="H133" s="381"/>
      <c r="I133" s="381"/>
      <c r="J133" s="381"/>
      <c r="K133" s="381"/>
    </row>
    <row r="134" spans="2:11" s="13" customFormat="1" ht="33.75" customHeight="1" x14ac:dyDescent="0.3">
      <c r="B134" s="134"/>
      <c r="C134" s="214"/>
      <c r="D134" s="214"/>
      <c r="E134" s="28"/>
      <c r="F134" s="28"/>
      <c r="G134" s="28"/>
      <c r="H134" s="381" t="s">
        <v>376</v>
      </c>
      <c r="I134" s="381"/>
      <c r="J134" s="381"/>
      <c r="K134" s="381"/>
    </row>
    <row r="135" spans="2:11" s="13" customFormat="1" ht="33.75" customHeight="1" x14ac:dyDescent="0.3">
      <c r="B135" s="134"/>
      <c r="C135" s="214"/>
      <c r="D135" s="214"/>
      <c r="E135" s="28"/>
      <c r="F135" s="28"/>
      <c r="G135" s="28"/>
      <c r="H135" s="28"/>
      <c r="I135" s="381" t="s">
        <v>382</v>
      </c>
      <c r="J135" s="381"/>
      <c r="K135" s="381"/>
    </row>
    <row r="136" spans="2:11" s="13" customFormat="1" ht="20.25" customHeight="1" x14ac:dyDescent="0.3">
      <c r="B136" s="134"/>
      <c r="C136" s="5" t="s">
        <v>395</v>
      </c>
      <c r="D136" s="381" t="s">
        <v>396</v>
      </c>
      <c r="E136" s="381"/>
      <c r="F136" s="381"/>
      <c r="G136" s="381"/>
      <c r="H136" s="381"/>
      <c r="I136" s="381"/>
      <c r="J136" s="381"/>
      <c r="K136" s="218">
        <f>K137</f>
        <v>-872000</v>
      </c>
    </row>
    <row r="137" spans="2:11" s="13" customFormat="1" ht="33.75" customHeight="1" x14ac:dyDescent="0.3">
      <c r="B137" s="203"/>
      <c r="C137" s="213"/>
      <c r="D137" s="214"/>
      <c r="E137" s="5" t="s">
        <v>397</v>
      </c>
      <c r="F137" s="381" t="s">
        <v>236</v>
      </c>
      <c r="G137" s="381"/>
      <c r="H137" s="381"/>
      <c r="I137" s="381"/>
      <c r="J137" s="381"/>
      <c r="K137" s="12">
        <f>'11'!K68</f>
        <v>-872000</v>
      </c>
    </row>
    <row r="138" spans="2:11" s="13" customFormat="1" ht="33.75" customHeight="1" x14ac:dyDescent="0.3">
      <c r="B138" s="203"/>
      <c r="C138" s="213"/>
      <c r="D138" s="214"/>
      <c r="E138" s="28"/>
      <c r="F138" s="28"/>
      <c r="G138" s="381" t="s">
        <v>398</v>
      </c>
      <c r="H138" s="381"/>
      <c r="I138" s="381"/>
      <c r="J138" s="381"/>
      <c r="K138" s="381"/>
    </row>
    <row r="139" spans="2:11" s="13" customFormat="1" ht="33.75" customHeight="1" x14ac:dyDescent="0.3">
      <c r="B139" s="203"/>
      <c r="C139" s="213"/>
      <c r="D139" s="214"/>
      <c r="E139" s="28"/>
      <c r="F139" s="28"/>
      <c r="G139" s="28"/>
      <c r="H139" s="381" t="s">
        <v>387</v>
      </c>
      <c r="I139" s="381"/>
      <c r="J139" s="381"/>
      <c r="K139" s="381"/>
    </row>
    <row r="140" spans="2:11" s="13" customFormat="1" ht="33.75" customHeight="1" x14ac:dyDescent="0.3">
      <c r="B140" s="203"/>
      <c r="C140" s="213"/>
      <c r="D140" s="214"/>
      <c r="E140" s="28"/>
      <c r="F140" s="28"/>
      <c r="G140" s="28"/>
      <c r="H140" s="28"/>
      <c r="I140" s="381" t="s">
        <v>399</v>
      </c>
      <c r="J140" s="381"/>
      <c r="K140" s="381"/>
    </row>
    <row r="141" spans="2:11" s="13" customFormat="1" ht="33.75" customHeight="1" x14ac:dyDescent="0.3">
      <c r="B141" s="203"/>
      <c r="C141" s="213"/>
      <c r="D141" s="214"/>
      <c r="E141" s="28"/>
      <c r="F141" s="28"/>
      <c r="G141" s="28"/>
      <c r="H141" s="28"/>
      <c r="I141" s="28"/>
      <c r="J141" s="28" t="s">
        <v>400</v>
      </c>
      <c r="K141" s="140">
        <v>-16</v>
      </c>
    </row>
    <row r="142" spans="2:11" s="13" customFormat="1" ht="22.5" customHeight="1" x14ac:dyDescent="0.3">
      <c r="B142" s="425" t="s">
        <v>88</v>
      </c>
      <c r="C142" s="426"/>
      <c r="D142" s="426"/>
      <c r="E142" s="427"/>
      <c r="F142" s="28"/>
      <c r="G142" s="28"/>
      <c r="H142" s="28"/>
      <c r="I142" s="5"/>
      <c r="J142" s="5"/>
      <c r="K142" s="206">
        <f>K143+K149</f>
        <v>-679869.8</v>
      </c>
    </row>
    <row r="143" spans="2:11" ht="33.75" customHeight="1" x14ac:dyDescent="0.3">
      <c r="B143" s="135"/>
      <c r="C143" s="27" t="s">
        <v>44</v>
      </c>
      <c r="D143" s="381" t="s">
        <v>26</v>
      </c>
      <c r="E143" s="381"/>
      <c r="F143" s="381"/>
      <c r="G143" s="381"/>
      <c r="H143" s="381"/>
      <c r="I143" s="381"/>
      <c r="J143" s="381"/>
      <c r="K143" s="206">
        <f>K144</f>
        <v>-1038899.9</v>
      </c>
    </row>
    <row r="144" spans="2:11" ht="33.75" customHeight="1" x14ac:dyDescent="0.3">
      <c r="B144" s="135"/>
      <c r="C144" s="27"/>
      <c r="D144" s="5"/>
      <c r="E144" s="5" t="s">
        <v>54</v>
      </c>
      <c r="F144" s="381" t="s">
        <v>55</v>
      </c>
      <c r="G144" s="381"/>
      <c r="H144" s="381"/>
      <c r="I144" s="381"/>
      <c r="J144" s="381"/>
      <c r="K144" s="116">
        <f>'5.'!H138</f>
        <v>-1038899.9</v>
      </c>
    </row>
    <row r="145" spans="2:11" ht="33.75" customHeight="1" x14ac:dyDescent="0.3">
      <c r="B145" s="135"/>
      <c r="C145" s="27"/>
      <c r="D145" s="5"/>
      <c r="E145" s="28"/>
      <c r="F145" s="28"/>
      <c r="G145" s="381" t="s">
        <v>56</v>
      </c>
      <c r="H145" s="381"/>
      <c r="I145" s="381"/>
      <c r="J145" s="381"/>
      <c r="K145" s="381"/>
    </row>
    <row r="146" spans="2:11" ht="33.75" customHeight="1" x14ac:dyDescent="0.3">
      <c r="B146" s="135"/>
      <c r="C146" s="27"/>
      <c r="D146" s="5"/>
      <c r="E146" s="28"/>
      <c r="F146" s="28"/>
      <c r="G146" s="28"/>
      <c r="H146" s="381" t="s">
        <v>49</v>
      </c>
      <c r="I146" s="381"/>
      <c r="J146" s="381"/>
      <c r="K146" s="381"/>
    </row>
    <row r="147" spans="2:11" ht="33.75" customHeight="1" x14ac:dyDescent="0.3">
      <c r="B147" s="135"/>
      <c r="C147" s="27"/>
      <c r="D147" s="5"/>
      <c r="E147" s="28"/>
      <c r="F147" s="28"/>
      <c r="G147" s="28"/>
      <c r="H147" s="28"/>
      <c r="I147" s="381" t="s">
        <v>50</v>
      </c>
      <c r="J147" s="381"/>
      <c r="K147" s="381"/>
    </row>
    <row r="148" spans="2:11" ht="33.75" customHeight="1" x14ac:dyDescent="0.3">
      <c r="B148" s="135"/>
      <c r="C148" s="27"/>
      <c r="D148" s="5"/>
      <c r="E148" s="28"/>
      <c r="F148" s="28"/>
      <c r="G148" s="28"/>
      <c r="H148" s="28"/>
      <c r="I148" s="5"/>
      <c r="J148" s="5" t="s">
        <v>137</v>
      </c>
      <c r="K148" s="219">
        <v>-5</v>
      </c>
    </row>
    <row r="149" spans="2:11" ht="33.75" customHeight="1" x14ac:dyDescent="0.3">
      <c r="B149" s="28"/>
      <c r="C149" s="5" t="s">
        <v>642</v>
      </c>
      <c r="D149" s="381" t="s">
        <v>643</v>
      </c>
      <c r="E149" s="381"/>
      <c r="F149" s="381"/>
      <c r="G149" s="381"/>
      <c r="H149" s="381"/>
      <c r="I149" s="381"/>
      <c r="J149" s="381"/>
      <c r="K149" s="237">
        <f>K150</f>
        <v>359030.1</v>
      </c>
    </row>
    <row r="150" spans="2:11" ht="33.75" customHeight="1" x14ac:dyDescent="0.3">
      <c r="B150" s="28"/>
      <c r="C150" s="28"/>
      <c r="D150" s="28"/>
      <c r="E150" s="5" t="s">
        <v>644</v>
      </c>
      <c r="F150" s="381" t="s">
        <v>631</v>
      </c>
      <c r="G150" s="381"/>
      <c r="H150" s="381"/>
      <c r="I150" s="381"/>
      <c r="J150" s="381"/>
      <c r="K150" s="237">
        <f>'5.'!H306</f>
        <v>359030.1</v>
      </c>
    </row>
    <row r="151" spans="2:11" ht="33.75" customHeight="1" x14ac:dyDescent="0.3">
      <c r="B151" s="28"/>
      <c r="C151" s="28"/>
      <c r="D151" s="28"/>
      <c r="E151" s="28"/>
      <c r="F151" s="28"/>
      <c r="G151" s="381" t="s">
        <v>645</v>
      </c>
      <c r="H151" s="381"/>
      <c r="I151" s="381"/>
      <c r="J151" s="381"/>
      <c r="K151" s="381"/>
    </row>
    <row r="152" spans="2:11" ht="33.75" customHeight="1" x14ac:dyDescent="0.3">
      <c r="B152" s="28"/>
      <c r="C152" s="28"/>
      <c r="D152" s="28"/>
      <c r="E152" s="28"/>
      <c r="F152" s="28"/>
      <c r="G152" s="28"/>
      <c r="H152" s="381" t="s">
        <v>133</v>
      </c>
      <c r="I152" s="381"/>
      <c r="J152" s="381"/>
      <c r="K152" s="381"/>
    </row>
    <row r="153" spans="2:11" ht="33.75" customHeight="1" x14ac:dyDescent="0.3">
      <c r="B153" s="28"/>
      <c r="C153" s="28"/>
      <c r="D153" s="28"/>
      <c r="E153" s="28"/>
      <c r="F153" s="28"/>
      <c r="G153" s="28"/>
      <c r="H153" s="28"/>
      <c r="I153" s="381" t="s">
        <v>646</v>
      </c>
      <c r="J153" s="381"/>
      <c r="K153" s="381"/>
    </row>
    <row r="154" spans="2:11" ht="33.75" customHeight="1" x14ac:dyDescent="0.3">
      <c r="C154" s="220"/>
      <c r="D154" s="139"/>
      <c r="E154" s="7"/>
      <c r="F154" s="7"/>
      <c r="G154" s="7"/>
      <c r="H154" s="7"/>
      <c r="I154" s="139"/>
      <c r="J154" s="139"/>
      <c r="K154" s="139"/>
    </row>
    <row r="155" spans="2:11" ht="17.25" x14ac:dyDescent="0.3">
      <c r="C155" s="220"/>
      <c r="D155" s="139"/>
      <c r="E155" s="7"/>
      <c r="F155" s="7"/>
      <c r="G155" s="7"/>
      <c r="H155" s="7"/>
      <c r="I155" s="139"/>
      <c r="J155" s="139"/>
      <c r="K155" s="139"/>
    </row>
    <row r="156" spans="2:11" ht="17.25" x14ac:dyDescent="0.3">
      <c r="D156" s="9" t="s">
        <v>28</v>
      </c>
      <c r="E156" s="6"/>
      <c r="F156" s="10"/>
    </row>
    <row r="157" spans="2:11" ht="17.25" x14ac:dyDescent="0.3">
      <c r="D157" s="9" t="s">
        <v>29</v>
      </c>
      <c r="E157" s="6"/>
      <c r="F157" s="10"/>
    </row>
    <row r="158" spans="2:11" ht="17.25" x14ac:dyDescent="0.3">
      <c r="D158" s="4"/>
      <c r="E158" s="11" t="s">
        <v>30</v>
      </c>
      <c r="F158" s="10"/>
    </row>
    <row r="162" spans="4:6" ht="33.75" customHeight="1" x14ac:dyDescent="0.3">
      <c r="D162" s="9"/>
      <c r="E162" s="6"/>
      <c r="F162" s="10"/>
    </row>
    <row r="163" spans="4:6" ht="33.75" customHeight="1" x14ac:dyDescent="0.3">
      <c r="D163" s="9"/>
      <c r="E163" s="6"/>
      <c r="F163" s="10"/>
    </row>
    <row r="164" spans="4:6" ht="33.75" customHeight="1" x14ac:dyDescent="0.3">
      <c r="D164" s="4"/>
      <c r="E164" s="11"/>
      <c r="F164" s="10"/>
    </row>
    <row r="165" spans="4:6" ht="33.75" customHeight="1" x14ac:dyDescent="0.3">
      <c r="F165" s="3"/>
    </row>
  </sheetData>
  <mergeCells count="109">
    <mergeCell ref="D149:J149"/>
    <mergeCell ref="F150:J150"/>
    <mergeCell ref="G151:K151"/>
    <mergeCell ref="H152:K152"/>
    <mergeCell ref="I153:K153"/>
    <mergeCell ref="F82:J82"/>
    <mergeCell ref="G83:K83"/>
    <mergeCell ref="H84:K84"/>
    <mergeCell ref="I85:K85"/>
    <mergeCell ref="I129:K129"/>
    <mergeCell ref="F137:J137"/>
    <mergeCell ref="G138:K138"/>
    <mergeCell ref="H139:K139"/>
    <mergeCell ref="I140:K140"/>
    <mergeCell ref="F132:J132"/>
    <mergeCell ref="G133:K133"/>
    <mergeCell ref="H134:K134"/>
    <mergeCell ref="I135:K135"/>
    <mergeCell ref="D136:J136"/>
    <mergeCell ref="H120:K120"/>
    <mergeCell ref="I121:K121"/>
    <mergeCell ref="F122:J122"/>
    <mergeCell ref="G123:K123"/>
    <mergeCell ref="H124:K124"/>
    <mergeCell ref="I125:K125"/>
    <mergeCell ref="F126:J126"/>
    <mergeCell ref="G127:K127"/>
    <mergeCell ref="H128:K128"/>
    <mergeCell ref="B116:J116"/>
    <mergeCell ref="D117:J117"/>
    <mergeCell ref="F118:J118"/>
    <mergeCell ref="G119:K119"/>
    <mergeCell ref="D11:J11"/>
    <mergeCell ref="F12:J12"/>
    <mergeCell ref="G13:K13"/>
    <mergeCell ref="H14:K14"/>
    <mergeCell ref="I15:K15"/>
    <mergeCell ref="I105:K105"/>
    <mergeCell ref="F109:J109"/>
    <mergeCell ref="G110:K110"/>
    <mergeCell ref="H111:K111"/>
    <mergeCell ref="I112:K112"/>
    <mergeCell ref="D101:J101"/>
    <mergeCell ref="G103:K103"/>
    <mergeCell ref="H104:K104"/>
    <mergeCell ref="H77:K77"/>
    <mergeCell ref="I78:K78"/>
    <mergeCell ref="I92:K92"/>
    <mergeCell ref="H61:K61"/>
    <mergeCell ref="I62:K62"/>
    <mergeCell ref="F67:J67"/>
    <mergeCell ref="G68:K68"/>
    <mergeCell ref="H69:K69"/>
    <mergeCell ref="I30:K30"/>
    <mergeCell ref="F35:J35"/>
    <mergeCell ref="G36:K36"/>
    <mergeCell ref="H37:K37"/>
    <mergeCell ref="I38:K38"/>
    <mergeCell ref="G49:K49"/>
    <mergeCell ref="H50:K50"/>
    <mergeCell ref="I51:K51"/>
    <mergeCell ref="F53:J53"/>
    <mergeCell ref="F41:J41"/>
    <mergeCell ref="G42:K42"/>
    <mergeCell ref="H43:K43"/>
    <mergeCell ref="I44:K44"/>
    <mergeCell ref="G28:K28"/>
    <mergeCell ref="H29:K29"/>
    <mergeCell ref="F17:J17"/>
    <mergeCell ref="G18:K18"/>
    <mergeCell ref="H19:K19"/>
    <mergeCell ref="I20:K20"/>
    <mergeCell ref="F22:J22"/>
    <mergeCell ref="G23:K23"/>
    <mergeCell ref="H24:K24"/>
    <mergeCell ref="I25:K25"/>
    <mergeCell ref="B5:K5"/>
    <mergeCell ref="B7:B8"/>
    <mergeCell ref="C7:D7"/>
    <mergeCell ref="E7:H7"/>
    <mergeCell ref="I7:I8"/>
    <mergeCell ref="J7:J8"/>
    <mergeCell ref="B9:H9"/>
    <mergeCell ref="D16:J16"/>
    <mergeCell ref="F27:J27"/>
    <mergeCell ref="I147:K147"/>
    <mergeCell ref="F144:J144"/>
    <mergeCell ref="D143:J143"/>
    <mergeCell ref="B142:E142"/>
    <mergeCell ref="G145:K145"/>
    <mergeCell ref="H146:K146"/>
    <mergeCell ref="D47:J47"/>
    <mergeCell ref="F48:J48"/>
    <mergeCell ref="G54:K54"/>
    <mergeCell ref="H55:K55"/>
    <mergeCell ref="I56:K56"/>
    <mergeCell ref="F75:J75"/>
    <mergeCell ref="G76:K76"/>
    <mergeCell ref="F102:J102"/>
    <mergeCell ref="F59:J59"/>
    <mergeCell ref="G60:K60"/>
    <mergeCell ref="F95:J95"/>
    <mergeCell ref="G96:K96"/>
    <mergeCell ref="H97:K97"/>
    <mergeCell ref="I98:K98"/>
    <mergeCell ref="I70:K70"/>
    <mergeCell ref="F89:J89"/>
    <mergeCell ref="G90:K90"/>
    <mergeCell ref="H91:K91"/>
  </mergeCells>
  <pageMargins left="0.7" right="0.7" top="0.75" bottom="0.75" header="0.3" footer="0.3"/>
  <pageSetup scale="6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135"/>
  <sheetViews>
    <sheetView topLeftCell="B1" zoomScaleNormal="100" zoomScaleSheetLayoutView="100" workbookViewId="0">
      <selection activeCell="G17" sqref="C17:J123"/>
    </sheetView>
  </sheetViews>
  <sheetFormatPr defaultRowHeight="17.25" x14ac:dyDescent="0.25"/>
  <cols>
    <col min="1" max="2" width="4.85546875" style="143" customWidth="1"/>
    <col min="3" max="3" width="16" style="150" customWidth="1"/>
    <col min="4" max="4" width="60.140625" style="143" customWidth="1"/>
    <col min="5" max="5" width="13" style="143" customWidth="1"/>
    <col min="6" max="6" width="11.7109375" style="143" customWidth="1"/>
    <col min="7" max="7" width="19.7109375" style="30" customWidth="1"/>
    <col min="8" max="8" width="10.85546875" style="30" customWidth="1"/>
    <col min="9" max="9" width="21.85546875" style="30" customWidth="1"/>
    <col min="10" max="10" width="18.85546875" style="143" bestFit="1" customWidth="1"/>
    <col min="11" max="11" width="21.42578125" style="143" bestFit="1" customWidth="1"/>
    <col min="12" max="12" width="17.7109375" style="143" bestFit="1" customWidth="1"/>
    <col min="13" max="13" width="20.7109375" style="143" customWidth="1"/>
    <col min="14" max="14" width="16.140625" style="143" customWidth="1"/>
    <col min="15" max="15" width="9.140625" style="143"/>
    <col min="16" max="16" width="11.28515625" style="143" bestFit="1" customWidth="1"/>
    <col min="17" max="16384" width="9.140625" style="143"/>
  </cols>
  <sheetData>
    <row r="1" spans="3:10" x14ac:dyDescent="0.3">
      <c r="C1" s="141"/>
      <c r="D1" s="141"/>
      <c r="E1" s="141"/>
      <c r="F1" s="141"/>
      <c r="G1" s="141"/>
      <c r="H1" s="141"/>
      <c r="I1" s="142" t="s">
        <v>423</v>
      </c>
    </row>
    <row r="2" spans="3:10" x14ac:dyDescent="0.3">
      <c r="C2" s="141"/>
      <c r="D2" s="141"/>
      <c r="E2" s="141"/>
      <c r="F2" s="141"/>
      <c r="G2" s="141"/>
      <c r="H2" s="141"/>
      <c r="I2" s="142" t="s">
        <v>107</v>
      </c>
    </row>
    <row r="3" spans="3:10" x14ac:dyDescent="0.3">
      <c r="C3" s="141"/>
      <c r="D3" s="141"/>
      <c r="E3" s="141"/>
      <c r="F3" s="141"/>
      <c r="G3" s="141"/>
      <c r="H3" s="141"/>
      <c r="I3" s="142" t="s">
        <v>57</v>
      </c>
    </row>
    <row r="5" spans="3:10" ht="54" customHeight="1" x14ac:dyDescent="0.25">
      <c r="C5" s="435" t="s">
        <v>136</v>
      </c>
      <c r="D5" s="435"/>
      <c r="E5" s="435"/>
      <c r="F5" s="435"/>
      <c r="G5" s="435"/>
      <c r="H5" s="435"/>
      <c r="I5" s="435"/>
    </row>
    <row r="6" spans="3:10" x14ac:dyDescent="0.25">
      <c r="C6" s="144"/>
      <c r="D6" s="144"/>
      <c r="E6" s="144"/>
      <c r="F6" s="144"/>
      <c r="G6" s="144"/>
      <c r="H6" s="144"/>
      <c r="I6" s="144"/>
    </row>
    <row r="7" spans="3:10" ht="72" customHeight="1" x14ac:dyDescent="0.25">
      <c r="C7" s="436" t="s">
        <v>7</v>
      </c>
      <c r="D7" s="436" t="s">
        <v>8</v>
      </c>
      <c r="E7" s="436" t="s">
        <v>9</v>
      </c>
      <c r="F7" s="436" t="s">
        <v>78</v>
      </c>
      <c r="G7" s="437" t="s">
        <v>45</v>
      </c>
      <c r="H7" s="437" t="s">
        <v>79</v>
      </c>
      <c r="I7" s="437"/>
    </row>
    <row r="8" spans="3:10" ht="34.5" x14ac:dyDescent="0.25">
      <c r="C8" s="436"/>
      <c r="D8" s="436"/>
      <c r="E8" s="436"/>
      <c r="F8" s="436"/>
      <c r="G8" s="437"/>
      <c r="H8" s="39" t="s">
        <v>80</v>
      </c>
      <c r="I8" s="39" t="s">
        <v>81</v>
      </c>
    </row>
    <row r="9" spans="3:10" x14ac:dyDescent="0.25">
      <c r="C9" s="434" t="s">
        <v>6</v>
      </c>
      <c r="D9" s="434"/>
      <c r="E9" s="434"/>
      <c r="F9" s="434"/>
      <c r="G9" s="434"/>
      <c r="H9" s="434"/>
      <c r="I9" s="14">
        <f>+I10</f>
        <v>3128413.3</v>
      </c>
    </row>
    <row r="10" spans="3:10" x14ac:dyDescent="0.25">
      <c r="C10" s="145" t="s">
        <v>82</v>
      </c>
      <c r="D10" s="8" t="s">
        <v>83</v>
      </c>
      <c r="E10" s="8" t="s">
        <v>84</v>
      </c>
      <c r="F10" s="434" t="s">
        <v>25</v>
      </c>
      <c r="G10" s="434"/>
      <c r="H10" s="434"/>
      <c r="I10" s="14">
        <f>+I11+I107</f>
        <v>3128413.3</v>
      </c>
    </row>
    <row r="11" spans="3:10" x14ac:dyDescent="0.25">
      <c r="C11" s="145" t="s">
        <v>441</v>
      </c>
      <c r="D11" s="434" t="s">
        <v>47</v>
      </c>
      <c r="E11" s="434"/>
      <c r="F11" s="434"/>
      <c r="G11" s="434"/>
      <c r="H11" s="434"/>
      <c r="I11" s="172">
        <f>I12+I41</f>
        <v>3031098.4389999998</v>
      </c>
    </row>
    <row r="12" spans="3:10" x14ac:dyDescent="0.25">
      <c r="C12" s="5" t="s">
        <v>442</v>
      </c>
      <c r="D12" s="408" t="s">
        <v>443</v>
      </c>
      <c r="E12" s="408"/>
      <c r="F12" s="408"/>
      <c r="G12" s="408"/>
      <c r="H12" s="130" t="s">
        <v>442</v>
      </c>
      <c r="I12" s="174">
        <f>SUM(I13:I40)</f>
        <v>2962327.679</v>
      </c>
      <c r="J12" s="169"/>
    </row>
    <row r="13" spans="3:10" x14ac:dyDescent="0.25">
      <c r="C13" s="97" t="s">
        <v>447</v>
      </c>
      <c r="D13" s="31" t="s">
        <v>444</v>
      </c>
      <c r="E13" s="29" t="s">
        <v>445</v>
      </c>
      <c r="F13" s="29" t="s">
        <v>446</v>
      </c>
      <c r="G13" s="120"/>
      <c r="H13" s="29"/>
      <c r="I13" s="122">
        <v>-146988.94099999999</v>
      </c>
    </row>
    <row r="14" spans="3:10" x14ac:dyDescent="0.25">
      <c r="C14" s="97" t="s">
        <v>447</v>
      </c>
      <c r="D14" s="31" t="s">
        <v>444</v>
      </c>
      <c r="E14" s="29" t="s">
        <v>445</v>
      </c>
      <c r="F14" s="29" t="s">
        <v>446</v>
      </c>
      <c r="G14" s="121"/>
      <c r="H14" s="29"/>
      <c r="I14" s="90">
        <f>146592</f>
        <v>146592</v>
      </c>
    </row>
    <row r="15" spans="3:10" x14ac:dyDescent="0.25">
      <c r="C15" s="97" t="s">
        <v>448</v>
      </c>
      <c r="D15" s="31" t="s">
        <v>444</v>
      </c>
      <c r="E15" s="29" t="s">
        <v>445</v>
      </c>
      <c r="F15" s="29" t="s">
        <v>446</v>
      </c>
      <c r="G15" s="120"/>
      <c r="H15" s="29"/>
      <c r="I15" s="122">
        <v>-6139.4</v>
      </c>
    </row>
    <row r="16" spans="3:10" x14ac:dyDescent="0.25">
      <c r="C16" s="97" t="s">
        <v>449</v>
      </c>
      <c r="D16" s="31" t="s">
        <v>444</v>
      </c>
      <c r="E16" s="29" t="s">
        <v>445</v>
      </c>
      <c r="F16" s="29" t="s">
        <v>446</v>
      </c>
      <c r="G16" s="120"/>
      <c r="H16" s="29"/>
      <c r="I16" s="122">
        <v>-11673.8</v>
      </c>
    </row>
    <row r="17" spans="3:10" x14ac:dyDescent="0.25">
      <c r="C17" s="97" t="s">
        <v>450</v>
      </c>
      <c r="D17" s="155" t="s">
        <v>444</v>
      </c>
      <c r="E17" s="117" t="s">
        <v>445</v>
      </c>
      <c r="F17" s="117" t="s">
        <v>446</v>
      </c>
      <c r="G17" s="148"/>
      <c r="H17" s="117"/>
      <c r="I17" s="242">
        <v>-22345.4</v>
      </c>
      <c r="J17" s="243"/>
    </row>
    <row r="18" spans="3:10" x14ac:dyDescent="0.25">
      <c r="C18" s="97" t="s">
        <v>451</v>
      </c>
      <c r="D18" s="155" t="s">
        <v>444</v>
      </c>
      <c r="E18" s="117" t="s">
        <v>445</v>
      </c>
      <c r="F18" s="117" t="s">
        <v>446</v>
      </c>
      <c r="G18" s="148"/>
      <c r="H18" s="117"/>
      <c r="I18" s="242">
        <v>-11352.1</v>
      </c>
      <c r="J18" s="243"/>
    </row>
    <row r="19" spans="3:10" x14ac:dyDescent="0.25">
      <c r="C19" s="244" t="s">
        <v>452</v>
      </c>
      <c r="D19" s="155" t="s">
        <v>444</v>
      </c>
      <c r="E19" s="117" t="s">
        <v>453</v>
      </c>
      <c r="F19" s="117" t="s">
        <v>446</v>
      </c>
      <c r="G19" s="148">
        <v>126311300</v>
      </c>
      <c r="H19" s="117">
        <v>1</v>
      </c>
      <c r="I19" s="149">
        <f t="shared" ref="I19" si="0">+H19*G19/1000</f>
        <v>126311.3</v>
      </c>
      <c r="J19" s="243"/>
    </row>
    <row r="20" spans="3:10" x14ac:dyDescent="0.25">
      <c r="C20" s="97" t="s">
        <v>454</v>
      </c>
      <c r="D20" s="155" t="s">
        <v>444</v>
      </c>
      <c r="E20" s="117" t="s">
        <v>445</v>
      </c>
      <c r="F20" s="117" t="s">
        <v>446</v>
      </c>
      <c r="G20" s="148"/>
      <c r="H20" s="117"/>
      <c r="I20" s="242">
        <v>-38454.6</v>
      </c>
      <c r="J20" s="243"/>
    </row>
    <row r="21" spans="3:10" x14ac:dyDescent="0.25">
      <c r="C21" s="97" t="s">
        <v>454</v>
      </c>
      <c r="D21" s="155" t="s">
        <v>444</v>
      </c>
      <c r="E21" s="117" t="s">
        <v>445</v>
      </c>
      <c r="F21" s="117" t="s">
        <v>446</v>
      </c>
      <c r="G21" s="148"/>
      <c r="H21" s="117"/>
      <c r="I21" s="242">
        <v>24003.3</v>
      </c>
      <c r="J21" s="243"/>
    </row>
    <row r="22" spans="3:10" s="175" customFormat="1" x14ac:dyDescent="0.25">
      <c r="C22" s="176" t="s">
        <v>600</v>
      </c>
      <c r="D22" s="245" t="s">
        <v>444</v>
      </c>
      <c r="E22" s="246" t="s">
        <v>453</v>
      </c>
      <c r="F22" s="246" t="s">
        <v>446</v>
      </c>
      <c r="G22" s="247">
        <v>54749900</v>
      </c>
      <c r="H22" s="246">
        <v>1</v>
      </c>
      <c r="I22" s="248">
        <f t="shared" ref="I22:I23" si="1">+H22*G22/1000</f>
        <v>54749.9</v>
      </c>
      <c r="J22" s="249"/>
    </row>
    <row r="23" spans="3:10" x14ac:dyDescent="0.25">
      <c r="C23" s="97" t="s">
        <v>455</v>
      </c>
      <c r="D23" s="155" t="s">
        <v>444</v>
      </c>
      <c r="E23" s="117" t="s">
        <v>453</v>
      </c>
      <c r="F23" s="117" t="s">
        <v>446</v>
      </c>
      <c r="G23" s="148">
        <v>348014300</v>
      </c>
      <c r="H23" s="117">
        <v>1</v>
      </c>
      <c r="I23" s="149">
        <f t="shared" si="1"/>
        <v>348014.3</v>
      </c>
      <c r="J23" s="243"/>
    </row>
    <row r="24" spans="3:10" x14ac:dyDescent="0.25">
      <c r="C24" s="97" t="s">
        <v>456</v>
      </c>
      <c r="D24" s="155" t="s">
        <v>444</v>
      </c>
      <c r="E24" s="117" t="s">
        <v>445</v>
      </c>
      <c r="F24" s="117" t="s">
        <v>446</v>
      </c>
      <c r="G24" s="148"/>
      <c r="H24" s="117"/>
      <c r="I24" s="242">
        <v>-2487.4</v>
      </c>
      <c r="J24" s="243"/>
    </row>
    <row r="25" spans="3:10" x14ac:dyDescent="0.25">
      <c r="C25" s="97" t="s">
        <v>457</v>
      </c>
      <c r="D25" s="155" t="s">
        <v>444</v>
      </c>
      <c r="E25" s="117" t="s">
        <v>445</v>
      </c>
      <c r="F25" s="117" t="s">
        <v>446</v>
      </c>
      <c r="G25" s="148"/>
      <c r="H25" s="117"/>
      <c r="I25" s="242">
        <v>-6262.5</v>
      </c>
      <c r="J25" s="243"/>
    </row>
    <row r="26" spans="3:10" x14ac:dyDescent="0.25">
      <c r="C26" s="97" t="s">
        <v>458</v>
      </c>
      <c r="D26" s="155" t="s">
        <v>444</v>
      </c>
      <c r="E26" s="117" t="s">
        <v>445</v>
      </c>
      <c r="F26" s="117" t="s">
        <v>446</v>
      </c>
      <c r="G26" s="148"/>
      <c r="H26" s="117"/>
      <c r="I26" s="242">
        <v>-17942.900000000001</v>
      </c>
      <c r="J26" s="243"/>
    </row>
    <row r="27" spans="3:10" x14ac:dyDescent="0.25">
      <c r="C27" s="97" t="s">
        <v>459</v>
      </c>
      <c r="D27" s="155" t="s">
        <v>444</v>
      </c>
      <c r="E27" s="117" t="s">
        <v>445</v>
      </c>
      <c r="F27" s="117" t="s">
        <v>446</v>
      </c>
      <c r="G27" s="148"/>
      <c r="H27" s="117"/>
      <c r="I27" s="242">
        <v>-4956.8999999999996</v>
      </c>
      <c r="J27" s="243"/>
    </row>
    <row r="28" spans="3:10" x14ac:dyDescent="0.25">
      <c r="C28" s="97" t="s">
        <v>460</v>
      </c>
      <c r="D28" s="155" t="s">
        <v>444</v>
      </c>
      <c r="E28" s="117" t="s">
        <v>453</v>
      </c>
      <c r="F28" s="117" t="s">
        <v>446</v>
      </c>
      <c r="G28" s="148">
        <v>301037253</v>
      </c>
      <c r="H28" s="117">
        <v>1</v>
      </c>
      <c r="I28" s="149">
        <f t="shared" ref="I28" si="2">+H28*G28/1000</f>
        <v>301037.25300000003</v>
      </c>
      <c r="J28" s="243"/>
    </row>
    <row r="29" spans="3:10" x14ac:dyDescent="0.25">
      <c r="C29" s="97" t="s">
        <v>461</v>
      </c>
      <c r="D29" s="155" t="s">
        <v>444</v>
      </c>
      <c r="E29" s="117" t="s">
        <v>445</v>
      </c>
      <c r="F29" s="117" t="s">
        <v>446</v>
      </c>
      <c r="G29" s="148"/>
      <c r="H29" s="117"/>
      <c r="I29" s="242">
        <v>-8633.7000000000007</v>
      </c>
      <c r="J29" s="243"/>
    </row>
    <row r="30" spans="3:10" x14ac:dyDescent="0.25">
      <c r="C30" s="97" t="s">
        <v>462</v>
      </c>
      <c r="D30" s="155" t="s">
        <v>444</v>
      </c>
      <c r="E30" s="117" t="s">
        <v>453</v>
      </c>
      <c r="F30" s="117" t="s">
        <v>446</v>
      </c>
      <c r="G30" s="148"/>
      <c r="H30" s="117"/>
      <c r="I30" s="242">
        <v>34955.599999999999</v>
      </c>
      <c r="J30" s="243"/>
    </row>
    <row r="31" spans="3:10" x14ac:dyDescent="0.25">
      <c r="C31" s="97" t="s">
        <v>463</v>
      </c>
      <c r="D31" s="155" t="s">
        <v>444</v>
      </c>
      <c r="E31" s="117" t="s">
        <v>453</v>
      </c>
      <c r="F31" s="117" t="s">
        <v>446</v>
      </c>
      <c r="G31" s="148">
        <v>276000000</v>
      </c>
      <c r="H31" s="117">
        <v>1</v>
      </c>
      <c r="I31" s="149">
        <f t="shared" ref="I31" si="3">+H31*G31/1000</f>
        <v>276000</v>
      </c>
      <c r="J31" s="243"/>
    </row>
    <row r="32" spans="3:10" x14ac:dyDescent="0.25">
      <c r="C32" s="97" t="s">
        <v>464</v>
      </c>
      <c r="D32" s="155" t="s">
        <v>444</v>
      </c>
      <c r="E32" s="117" t="s">
        <v>445</v>
      </c>
      <c r="F32" s="117" t="s">
        <v>446</v>
      </c>
      <c r="G32" s="148"/>
      <c r="H32" s="117"/>
      <c r="I32" s="242">
        <v>-5791</v>
      </c>
      <c r="J32" s="243"/>
    </row>
    <row r="33" spans="3:10" x14ac:dyDescent="0.25">
      <c r="C33" s="97" t="s">
        <v>465</v>
      </c>
      <c r="D33" s="155" t="s">
        <v>444</v>
      </c>
      <c r="E33" s="117" t="s">
        <v>445</v>
      </c>
      <c r="F33" s="117" t="s">
        <v>446</v>
      </c>
      <c r="G33" s="148"/>
      <c r="H33" s="117"/>
      <c r="I33" s="242">
        <v>-774218.3</v>
      </c>
      <c r="J33" s="243"/>
    </row>
    <row r="34" spans="3:10" x14ac:dyDescent="0.25">
      <c r="C34" s="97" t="s">
        <v>466</v>
      </c>
      <c r="D34" s="155" t="s">
        <v>444</v>
      </c>
      <c r="E34" s="117" t="s">
        <v>453</v>
      </c>
      <c r="F34" s="117" t="s">
        <v>446</v>
      </c>
      <c r="G34" s="148">
        <v>23075684</v>
      </c>
      <c r="H34" s="117">
        <v>1</v>
      </c>
      <c r="I34" s="242">
        <v>23075.684000000001</v>
      </c>
      <c r="J34" s="243"/>
    </row>
    <row r="35" spans="3:10" x14ac:dyDescent="0.25">
      <c r="C35" s="97" t="s">
        <v>467</v>
      </c>
      <c r="D35" s="155" t="s">
        <v>444</v>
      </c>
      <c r="E35" s="117" t="s">
        <v>445</v>
      </c>
      <c r="F35" s="117" t="s">
        <v>446</v>
      </c>
      <c r="G35" s="148"/>
      <c r="H35" s="117"/>
      <c r="I35" s="242">
        <v>-19580.599999999999</v>
      </c>
      <c r="J35" s="243"/>
    </row>
    <row r="36" spans="3:10" x14ac:dyDescent="0.25">
      <c r="C36" s="97" t="s">
        <v>468</v>
      </c>
      <c r="D36" s="155" t="s">
        <v>444</v>
      </c>
      <c r="E36" s="117" t="s">
        <v>445</v>
      </c>
      <c r="F36" s="117" t="s">
        <v>446</v>
      </c>
      <c r="G36" s="148"/>
      <c r="H36" s="117"/>
      <c r="I36" s="242">
        <v>-31420.2</v>
      </c>
      <c r="J36" s="243"/>
    </row>
    <row r="37" spans="3:10" x14ac:dyDescent="0.25">
      <c r="C37" s="97" t="s">
        <v>469</v>
      </c>
      <c r="D37" s="155" t="s">
        <v>444</v>
      </c>
      <c r="E37" s="117" t="s">
        <v>453</v>
      </c>
      <c r="F37" s="117" t="s">
        <v>446</v>
      </c>
      <c r="G37" s="148">
        <v>419637000</v>
      </c>
      <c r="H37" s="117">
        <v>1</v>
      </c>
      <c r="I37" s="149">
        <f t="shared" ref="I37" si="4">+H37*G37/1000</f>
        <v>419637</v>
      </c>
      <c r="J37" s="243"/>
    </row>
    <row r="38" spans="3:10" x14ac:dyDescent="0.25">
      <c r="C38" s="97" t="s">
        <v>470</v>
      </c>
      <c r="D38" s="155" t="s">
        <v>444</v>
      </c>
      <c r="E38" s="117" t="s">
        <v>471</v>
      </c>
      <c r="F38" s="117" t="s">
        <v>446</v>
      </c>
      <c r="G38" s="148"/>
      <c r="H38" s="117"/>
      <c r="I38" s="242">
        <v>-38233.1</v>
      </c>
      <c r="J38" s="243"/>
    </row>
    <row r="39" spans="3:10" x14ac:dyDescent="0.25">
      <c r="C39" s="97" t="s">
        <v>472</v>
      </c>
      <c r="D39" s="155" t="s">
        <v>444</v>
      </c>
      <c r="E39" s="117" t="s">
        <v>471</v>
      </c>
      <c r="F39" s="117" t="s">
        <v>446</v>
      </c>
      <c r="G39" s="148">
        <v>2356625500</v>
      </c>
      <c r="H39" s="117">
        <v>1</v>
      </c>
      <c r="I39" s="242">
        <v>2356625.5</v>
      </c>
      <c r="J39" s="243"/>
    </row>
    <row r="40" spans="3:10" x14ac:dyDescent="0.25">
      <c r="C40" s="97" t="s">
        <v>556</v>
      </c>
      <c r="D40" s="155" t="s">
        <v>444</v>
      </c>
      <c r="E40" s="117" t="s">
        <v>453</v>
      </c>
      <c r="F40" s="117" t="s">
        <v>446</v>
      </c>
      <c r="G40" s="148"/>
      <c r="H40" s="117"/>
      <c r="I40" s="242">
        <v>-2193.317</v>
      </c>
      <c r="J40" s="243"/>
    </row>
    <row r="41" spans="3:10" x14ac:dyDescent="0.25">
      <c r="C41" s="399" t="s">
        <v>473</v>
      </c>
      <c r="D41" s="400"/>
      <c r="E41" s="400"/>
      <c r="F41" s="400"/>
      <c r="G41" s="400"/>
      <c r="H41" s="401"/>
      <c r="I41" s="250">
        <f>SUM(I42:I106)</f>
        <v>68770.759999999995</v>
      </c>
      <c r="J41" s="243"/>
    </row>
    <row r="42" spans="3:10" x14ac:dyDescent="0.25">
      <c r="C42" s="146" t="s">
        <v>474</v>
      </c>
      <c r="D42" s="147" t="s">
        <v>475</v>
      </c>
      <c r="E42" s="117" t="s">
        <v>453</v>
      </c>
      <c r="F42" s="117" t="s">
        <v>446</v>
      </c>
      <c r="G42" s="148">
        <f>I42*1000</f>
        <v>567300</v>
      </c>
      <c r="H42" s="117">
        <v>1</v>
      </c>
      <c r="I42" s="149">
        <v>567.29999999999995</v>
      </c>
      <c r="J42" s="243"/>
    </row>
    <row r="43" spans="3:10" x14ac:dyDescent="0.25">
      <c r="C43" s="146" t="s">
        <v>476</v>
      </c>
      <c r="D43" s="147" t="s">
        <v>475</v>
      </c>
      <c r="E43" s="117" t="s">
        <v>453</v>
      </c>
      <c r="F43" s="117" t="s">
        <v>446</v>
      </c>
      <c r="G43" s="148">
        <v>792683</v>
      </c>
      <c r="H43" s="117">
        <v>1</v>
      </c>
      <c r="I43" s="149">
        <f t="shared" ref="I43:I46" si="5">+H43*G43/1000</f>
        <v>792.68299999999999</v>
      </c>
      <c r="J43" s="243"/>
    </row>
    <row r="44" spans="3:10" x14ac:dyDescent="0.25">
      <c r="C44" s="146" t="s">
        <v>477</v>
      </c>
      <c r="D44" s="147" t="s">
        <v>475</v>
      </c>
      <c r="E44" s="117" t="s">
        <v>453</v>
      </c>
      <c r="F44" s="117" t="s">
        <v>446</v>
      </c>
      <c r="G44" s="148">
        <v>1564900</v>
      </c>
      <c r="H44" s="117">
        <v>1</v>
      </c>
      <c r="I44" s="149">
        <f t="shared" si="5"/>
        <v>1564.9</v>
      </c>
      <c r="J44" s="243"/>
    </row>
    <row r="45" spans="3:10" x14ac:dyDescent="0.25">
      <c r="C45" s="146" t="s">
        <v>478</v>
      </c>
      <c r="D45" s="147" t="s">
        <v>475</v>
      </c>
      <c r="E45" s="117" t="s">
        <v>453</v>
      </c>
      <c r="F45" s="117" t="s">
        <v>446</v>
      </c>
      <c r="G45" s="148">
        <v>2134636</v>
      </c>
      <c r="H45" s="117">
        <v>1</v>
      </c>
      <c r="I45" s="149">
        <f t="shared" si="5"/>
        <v>2134.636</v>
      </c>
      <c r="J45" s="243"/>
    </row>
    <row r="46" spans="3:10" x14ac:dyDescent="0.25">
      <c r="C46" s="146" t="s">
        <v>479</v>
      </c>
      <c r="D46" s="147" t="s">
        <v>475</v>
      </c>
      <c r="E46" s="117" t="s">
        <v>453</v>
      </c>
      <c r="F46" s="117" t="s">
        <v>446</v>
      </c>
      <c r="G46" s="148">
        <v>1899600</v>
      </c>
      <c r="H46" s="117">
        <v>1</v>
      </c>
      <c r="I46" s="149">
        <f t="shared" si="5"/>
        <v>1899.6</v>
      </c>
      <c r="J46" s="243"/>
    </row>
    <row r="47" spans="3:10" x14ac:dyDescent="0.25">
      <c r="C47" s="146" t="s">
        <v>480</v>
      </c>
      <c r="D47" s="147" t="s">
        <v>475</v>
      </c>
      <c r="E47" s="117" t="s">
        <v>445</v>
      </c>
      <c r="F47" s="117" t="s">
        <v>446</v>
      </c>
      <c r="G47" s="148"/>
      <c r="H47" s="117"/>
      <c r="I47" s="149">
        <v>-3041.9</v>
      </c>
      <c r="J47" s="243"/>
    </row>
    <row r="48" spans="3:10" x14ac:dyDescent="0.25">
      <c r="C48" s="146" t="s">
        <v>481</v>
      </c>
      <c r="D48" s="147" t="s">
        <v>475</v>
      </c>
      <c r="E48" s="117" t="s">
        <v>453</v>
      </c>
      <c r="F48" s="117" t="s">
        <v>446</v>
      </c>
      <c r="G48" s="148">
        <v>108800</v>
      </c>
      <c r="H48" s="117">
        <v>1</v>
      </c>
      <c r="I48" s="149">
        <f t="shared" ref="I48:I69" si="6">+H48*G48/1000</f>
        <v>108.8</v>
      </c>
      <c r="J48" s="243"/>
    </row>
    <row r="49" spans="3:10" x14ac:dyDescent="0.25">
      <c r="C49" s="146" t="s">
        <v>482</v>
      </c>
      <c r="D49" s="147" t="s">
        <v>475</v>
      </c>
      <c r="E49" s="117" t="s">
        <v>453</v>
      </c>
      <c r="F49" s="117" t="s">
        <v>446</v>
      </c>
      <c r="G49" s="148">
        <v>2580000</v>
      </c>
      <c r="H49" s="117">
        <v>1</v>
      </c>
      <c r="I49" s="149">
        <f t="shared" si="6"/>
        <v>2580</v>
      </c>
      <c r="J49" s="243"/>
    </row>
    <row r="50" spans="3:10" x14ac:dyDescent="0.25">
      <c r="C50" s="146" t="s">
        <v>483</v>
      </c>
      <c r="D50" s="147" t="s">
        <v>475</v>
      </c>
      <c r="E50" s="117" t="s">
        <v>471</v>
      </c>
      <c r="F50" s="117" t="s">
        <v>446</v>
      </c>
      <c r="G50" s="148">
        <v>13500000</v>
      </c>
      <c r="H50" s="117">
        <v>1</v>
      </c>
      <c r="I50" s="149">
        <f t="shared" si="6"/>
        <v>13500</v>
      </c>
      <c r="J50" s="243"/>
    </row>
    <row r="51" spans="3:10" x14ac:dyDescent="0.25">
      <c r="C51" s="146" t="s">
        <v>484</v>
      </c>
      <c r="D51" s="147" t="s">
        <v>485</v>
      </c>
      <c r="E51" s="117" t="s">
        <v>486</v>
      </c>
      <c r="F51" s="117" t="s">
        <v>446</v>
      </c>
      <c r="G51" s="148">
        <v>1112400</v>
      </c>
      <c r="H51" s="117">
        <v>1</v>
      </c>
      <c r="I51" s="149">
        <f t="shared" si="6"/>
        <v>1112.4000000000001</v>
      </c>
      <c r="J51" s="251"/>
    </row>
    <row r="52" spans="3:10" x14ac:dyDescent="0.25">
      <c r="C52" s="146" t="s">
        <v>484</v>
      </c>
      <c r="D52" s="147" t="s">
        <v>485</v>
      </c>
      <c r="E52" s="117" t="s">
        <v>486</v>
      </c>
      <c r="F52" s="117" t="s">
        <v>446</v>
      </c>
      <c r="G52" s="148">
        <v>406219</v>
      </c>
      <c r="H52" s="117">
        <v>1</v>
      </c>
      <c r="I52" s="149">
        <f t="shared" si="6"/>
        <v>406.21899999999999</v>
      </c>
      <c r="J52" s="243"/>
    </row>
    <row r="53" spans="3:10" x14ac:dyDescent="0.25">
      <c r="C53" s="146" t="s">
        <v>484</v>
      </c>
      <c r="D53" s="147" t="s">
        <v>485</v>
      </c>
      <c r="E53" s="117" t="s">
        <v>486</v>
      </c>
      <c r="F53" s="117" t="s">
        <v>446</v>
      </c>
      <c r="G53" s="148">
        <v>3170200</v>
      </c>
      <c r="H53" s="117">
        <v>1</v>
      </c>
      <c r="I53" s="149">
        <f t="shared" si="6"/>
        <v>3170.2</v>
      </c>
      <c r="J53" s="243"/>
    </row>
    <row r="54" spans="3:10" x14ac:dyDescent="0.25">
      <c r="C54" s="146" t="s">
        <v>484</v>
      </c>
      <c r="D54" s="147" t="s">
        <v>485</v>
      </c>
      <c r="E54" s="117" t="s">
        <v>486</v>
      </c>
      <c r="F54" s="117" t="s">
        <v>446</v>
      </c>
      <c r="G54" s="148">
        <v>3228316</v>
      </c>
      <c r="H54" s="117">
        <v>1</v>
      </c>
      <c r="I54" s="149">
        <f t="shared" si="6"/>
        <v>3228.3159999999998</v>
      </c>
      <c r="J54" s="243"/>
    </row>
    <row r="55" spans="3:10" x14ac:dyDescent="0.25">
      <c r="C55" s="146" t="s">
        <v>484</v>
      </c>
      <c r="D55" s="147" t="s">
        <v>485</v>
      </c>
      <c r="E55" s="117" t="s">
        <v>486</v>
      </c>
      <c r="F55" s="117" t="s">
        <v>446</v>
      </c>
      <c r="G55" s="148">
        <v>2069704</v>
      </c>
      <c r="H55" s="117">
        <v>1</v>
      </c>
      <c r="I55" s="149">
        <f t="shared" si="6"/>
        <v>2069.7040000000002</v>
      </c>
      <c r="J55" s="243"/>
    </row>
    <row r="56" spans="3:10" x14ac:dyDescent="0.25">
      <c r="C56" s="146" t="s">
        <v>601</v>
      </c>
      <c r="D56" s="147" t="s">
        <v>485</v>
      </c>
      <c r="E56" s="117" t="s">
        <v>486</v>
      </c>
      <c r="F56" s="117" t="s">
        <v>446</v>
      </c>
      <c r="G56" s="148"/>
      <c r="H56" s="117"/>
      <c r="I56" s="149">
        <v>-5714.9</v>
      </c>
      <c r="J56" s="243"/>
    </row>
    <row r="57" spans="3:10" x14ac:dyDescent="0.25">
      <c r="C57" s="146" t="s">
        <v>484</v>
      </c>
      <c r="D57" s="147" t="s">
        <v>485</v>
      </c>
      <c r="E57" s="117" t="s">
        <v>486</v>
      </c>
      <c r="F57" s="117" t="s">
        <v>446</v>
      </c>
      <c r="G57" s="148">
        <v>180100</v>
      </c>
      <c r="H57" s="117">
        <v>1</v>
      </c>
      <c r="I57" s="149">
        <f t="shared" ref="I57" si="7">+H57*G57/1000</f>
        <v>180.1</v>
      </c>
      <c r="J57" s="243"/>
    </row>
    <row r="58" spans="3:10" x14ac:dyDescent="0.25">
      <c r="C58" s="146" t="s">
        <v>484</v>
      </c>
      <c r="D58" s="147" t="s">
        <v>485</v>
      </c>
      <c r="E58" s="117" t="s">
        <v>486</v>
      </c>
      <c r="F58" s="117" t="s">
        <v>446</v>
      </c>
      <c r="G58" s="148">
        <v>2497386</v>
      </c>
      <c r="H58" s="117">
        <v>1</v>
      </c>
      <c r="I58" s="149">
        <f t="shared" si="6"/>
        <v>2497.386</v>
      </c>
      <c r="J58" s="243"/>
    </row>
    <row r="59" spans="3:10" x14ac:dyDescent="0.25">
      <c r="C59" s="146" t="s">
        <v>484</v>
      </c>
      <c r="D59" s="147" t="s">
        <v>485</v>
      </c>
      <c r="E59" s="117" t="s">
        <v>486</v>
      </c>
      <c r="F59" s="117" t="s">
        <v>446</v>
      </c>
      <c r="G59" s="148">
        <v>9300000</v>
      </c>
      <c r="H59" s="117">
        <v>1</v>
      </c>
      <c r="I59" s="149">
        <f t="shared" si="6"/>
        <v>9300</v>
      </c>
      <c r="J59" s="243"/>
    </row>
    <row r="60" spans="3:10" x14ac:dyDescent="0.25">
      <c r="C60" s="146" t="s">
        <v>487</v>
      </c>
      <c r="D60" s="147" t="s">
        <v>488</v>
      </c>
      <c r="E60" s="117" t="s">
        <v>445</v>
      </c>
      <c r="F60" s="117" t="s">
        <v>446</v>
      </c>
      <c r="G60" s="148">
        <v>1998000</v>
      </c>
      <c r="H60" s="117">
        <v>1</v>
      </c>
      <c r="I60" s="149">
        <f t="shared" si="6"/>
        <v>1998</v>
      </c>
      <c r="J60" s="243"/>
    </row>
    <row r="61" spans="3:10" x14ac:dyDescent="0.25">
      <c r="C61" s="146" t="s">
        <v>489</v>
      </c>
      <c r="D61" s="147" t="s">
        <v>488</v>
      </c>
      <c r="E61" s="117" t="s">
        <v>445</v>
      </c>
      <c r="F61" s="117" t="s">
        <v>446</v>
      </c>
      <c r="G61" s="148">
        <v>1854360</v>
      </c>
      <c r="H61" s="117">
        <v>1</v>
      </c>
      <c r="I61" s="149">
        <f t="shared" si="6"/>
        <v>1854.36</v>
      </c>
      <c r="J61" s="243"/>
    </row>
    <row r="62" spans="3:10" x14ac:dyDescent="0.25">
      <c r="C62" s="146" t="s">
        <v>490</v>
      </c>
      <c r="D62" s="147" t="s">
        <v>488</v>
      </c>
      <c r="E62" s="117" t="s">
        <v>445</v>
      </c>
      <c r="F62" s="117" t="s">
        <v>446</v>
      </c>
      <c r="G62" s="148">
        <v>2256000</v>
      </c>
      <c r="H62" s="117">
        <v>1</v>
      </c>
      <c r="I62" s="149">
        <f t="shared" si="6"/>
        <v>2256</v>
      </c>
      <c r="J62" s="243"/>
    </row>
    <row r="63" spans="3:10" x14ac:dyDescent="0.25">
      <c r="C63" s="146" t="s">
        <v>491</v>
      </c>
      <c r="D63" s="147" t="s">
        <v>488</v>
      </c>
      <c r="E63" s="117" t="s">
        <v>445</v>
      </c>
      <c r="F63" s="117" t="s">
        <v>446</v>
      </c>
      <c r="G63" s="148">
        <v>699600</v>
      </c>
      <c r="H63" s="117">
        <v>1</v>
      </c>
      <c r="I63" s="149">
        <f t="shared" si="6"/>
        <v>699.6</v>
      </c>
      <c r="J63" s="243"/>
    </row>
    <row r="64" spans="3:10" x14ac:dyDescent="0.25">
      <c r="C64" s="146" t="s">
        <v>492</v>
      </c>
      <c r="D64" s="147" t="s">
        <v>488</v>
      </c>
      <c r="E64" s="117" t="s">
        <v>445</v>
      </c>
      <c r="F64" s="117" t="s">
        <v>446</v>
      </c>
      <c r="G64" s="148">
        <v>288</v>
      </c>
      <c r="H64" s="117">
        <v>1</v>
      </c>
      <c r="I64" s="149">
        <f t="shared" si="6"/>
        <v>0.28799999999999998</v>
      </c>
      <c r="J64" s="243"/>
    </row>
    <row r="65" spans="3:10" x14ac:dyDescent="0.25">
      <c r="C65" s="146" t="s">
        <v>493</v>
      </c>
      <c r="D65" s="147" t="s">
        <v>488</v>
      </c>
      <c r="E65" s="117" t="s">
        <v>445</v>
      </c>
      <c r="F65" s="117" t="s">
        <v>446</v>
      </c>
      <c r="G65" s="148">
        <v>288</v>
      </c>
      <c r="H65" s="117">
        <v>1</v>
      </c>
      <c r="I65" s="149">
        <f t="shared" si="6"/>
        <v>0.28799999999999998</v>
      </c>
      <c r="J65" s="243"/>
    </row>
    <row r="66" spans="3:10" x14ac:dyDescent="0.25">
      <c r="C66" s="146" t="s">
        <v>494</v>
      </c>
      <c r="D66" s="147" t="s">
        <v>488</v>
      </c>
      <c r="E66" s="117" t="s">
        <v>445</v>
      </c>
      <c r="F66" s="117" t="s">
        <v>446</v>
      </c>
      <c r="G66" s="148">
        <v>33000</v>
      </c>
      <c r="H66" s="117">
        <v>1</v>
      </c>
      <c r="I66" s="149">
        <f t="shared" si="6"/>
        <v>33</v>
      </c>
      <c r="J66" s="243"/>
    </row>
    <row r="67" spans="3:10" x14ac:dyDescent="0.25">
      <c r="C67" s="146" t="s">
        <v>495</v>
      </c>
      <c r="D67" s="147" t="s">
        <v>488</v>
      </c>
      <c r="E67" s="117" t="s">
        <v>445</v>
      </c>
      <c r="F67" s="117" t="s">
        <v>446</v>
      </c>
      <c r="G67" s="148">
        <v>1440000</v>
      </c>
      <c r="H67" s="117">
        <v>1</v>
      </c>
      <c r="I67" s="149">
        <f t="shared" si="6"/>
        <v>1440</v>
      </c>
      <c r="J67" s="243"/>
    </row>
    <row r="68" spans="3:10" x14ac:dyDescent="0.25">
      <c r="C68" s="146" t="s">
        <v>496</v>
      </c>
      <c r="D68" s="147" t="s">
        <v>488</v>
      </c>
      <c r="E68" s="117" t="s">
        <v>453</v>
      </c>
      <c r="F68" s="117" t="s">
        <v>446</v>
      </c>
      <c r="G68" s="148">
        <v>1200000</v>
      </c>
      <c r="H68" s="117">
        <v>1</v>
      </c>
      <c r="I68" s="149">
        <f t="shared" si="6"/>
        <v>1200</v>
      </c>
      <c r="J68" s="243"/>
    </row>
    <row r="69" spans="3:10" x14ac:dyDescent="0.25">
      <c r="C69" s="146" t="s">
        <v>497</v>
      </c>
      <c r="D69" s="147" t="s">
        <v>488</v>
      </c>
      <c r="E69" s="117" t="s">
        <v>445</v>
      </c>
      <c r="F69" s="117" t="s">
        <v>446</v>
      </c>
      <c r="G69" s="148">
        <v>1440000</v>
      </c>
      <c r="H69" s="117">
        <v>1</v>
      </c>
      <c r="I69" s="149">
        <f t="shared" si="6"/>
        <v>1440</v>
      </c>
      <c r="J69" s="243"/>
    </row>
    <row r="70" spans="3:10" x14ac:dyDescent="0.25">
      <c r="C70" s="146" t="s">
        <v>498</v>
      </c>
      <c r="D70" s="147" t="s">
        <v>488</v>
      </c>
      <c r="E70" s="117" t="s">
        <v>445</v>
      </c>
      <c r="F70" s="117" t="s">
        <v>446</v>
      </c>
      <c r="G70" s="148"/>
      <c r="H70" s="117"/>
      <c r="I70" s="149">
        <v>-2490</v>
      </c>
      <c r="J70" s="243"/>
    </row>
    <row r="71" spans="3:10" x14ac:dyDescent="0.25">
      <c r="C71" s="146" t="s">
        <v>499</v>
      </c>
      <c r="D71" s="147" t="s">
        <v>488</v>
      </c>
      <c r="E71" s="117" t="s">
        <v>445</v>
      </c>
      <c r="F71" s="117" t="s">
        <v>446</v>
      </c>
      <c r="G71" s="148"/>
      <c r="H71" s="117"/>
      <c r="I71" s="149">
        <v>-3650.4</v>
      </c>
      <c r="J71" s="243"/>
    </row>
    <row r="72" spans="3:10" x14ac:dyDescent="0.25">
      <c r="C72" s="146" t="s">
        <v>500</v>
      </c>
      <c r="D72" s="147" t="s">
        <v>488</v>
      </c>
      <c r="E72" s="117" t="s">
        <v>445</v>
      </c>
      <c r="F72" s="117" t="s">
        <v>446</v>
      </c>
      <c r="G72" s="148"/>
      <c r="H72" s="117"/>
      <c r="I72" s="149">
        <v>-6540.3</v>
      </c>
      <c r="J72" s="243"/>
    </row>
    <row r="73" spans="3:10" x14ac:dyDescent="0.25">
      <c r="C73" s="146" t="s">
        <v>501</v>
      </c>
      <c r="D73" s="147" t="s">
        <v>488</v>
      </c>
      <c r="E73" s="117" t="s">
        <v>445</v>
      </c>
      <c r="F73" s="117" t="s">
        <v>446</v>
      </c>
      <c r="G73" s="148">
        <v>9900</v>
      </c>
      <c r="H73" s="117">
        <v>1</v>
      </c>
      <c r="I73" s="149">
        <f t="shared" ref="I73:I106" si="8">+H73*G73/1000</f>
        <v>9.9</v>
      </c>
      <c r="J73" s="243"/>
    </row>
    <row r="74" spans="3:10" x14ac:dyDescent="0.25">
      <c r="C74" s="146" t="s">
        <v>502</v>
      </c>
      <c r="D74" s="147" t="s">
        <v>488</v>
      </c>
      <c r="E74" s="117" t="s">
        <v>445</v>
      </c>
      <c r="F74" s="117" t="s">
        <v>446</v>
      </c>
      <c r="G74" s="148">
        <v>9900</v>
      </c>
      <c r="H74" s="117">
        <v>1</v>
      </c>
      <c r="I74" s="149">
        <f t="shared" si="8"/>
        <v>9.9</v>
      </c>
      <c r="J74" s="243"/>
    </row>
    <row r="75" spans="3:10" x14ac:dyDescent="0.25">
      <c r="C75" s="146" t="s">
        <v>503</v>
      </c>
      <c r="D75" s="147" t="s">
        <v>488</v>
      </c>
      <c r="E75" s="117" t="s">
        <v>445</v>
      </c>
      <c r="F75" s="117" t="s">
        <v>446</v>
      </c>
      <c r="G75" s="148">
        <v>1080000</v>
      </c>
      <c r="H75" s="117">
        <v>1</v>
      </c>
      <c r="I75" s="149">
        <f t="shared" si="8"/>
        <v>1080</v>
      </c>
      <c r="J75" s="243"/>
    </row>
    <row r="76" spans="3:10" x14ac:dyDescent="0.25">
      <c r="C76" s="146" t="s">
        <v>504</v>
      </c>
      <c r="D76" s="147" t="s">
        <v>488</v>
      </c>
      <c r="E76" s="117" t="s">
        <v>445</v>
      </c>
      <c r="F76" s="117" t="s">
        <v>446</v>
      </c>
      <c r="G76" s="148">
        <v>9900</v>
      </c>
      <c r="H76" s="117">
        <v>1</v>
      </c>
      <c r="I76" s="149">
        <f t="shared" si="8"/>
        <v>9.9</v>
      </c>
      <c r="J76" s="243"/>
    </row>
    <row r="77" spans="3:10" x14ac:dyDescent="0.25">
      <c r="C77" s="146" t="s">
        <v>505</v>
      </c>
      <c r="D77" s="147" t="s">
        <v>488</v>
      </c>
      <c r="E77" s="117" t="s">
        <v>445</v>
      </c>
      <c r="F77" s="117" t="s">
        <v>446</v>
      </c>
      <c r="G77" s="148">
        <v>1200000</v>
      </c>
      <c r="H77" s="117">
        <v>1</v>
      </c>
      <c r="I77" s="149">
        <f t="shared" si="8"/>
        <v>1200</v>
      </c>
      <c r="J77" s="243"/>
    </row>
    <row r="78" spans="3:10" x14ac:dyDescent="0.25">
      <c r="C78" s="146" t="s">
        <v>506</v>
      </c>
      <c r="D78" s="147" t="s">
        <v>488</v>
      </c>
      <c r="E78" s="117" t="s">
        <v>445</v>
      </c>
      <c r="F78" s="117" t="s">
        <v>446</v>
      </c>
      <c r="G78" s="148">
        <v>1200000</v>
      </c>
      <c r="H78" s="117">
        <v>1</v>
      </c>
      <c r="I78" s="149">
        <f t="shared" si="8"/>
        <v>1200</v>
      </c>
      <c r="J78" s="243"/>
    </row>
    <row r="79" spans="3:10" x14ac:dyDescent="0.25">
      <c r="C79" s="146" t="s">
        <v>507</v>
      </c>
      <c r="D79" s="147" t="s">
        <v>488</v>
      </c>
      <c r="E79" s="117" t="s">
        <v>445</v>
      </c>
      <c r="F79" s="117" t="s">
        <v>446</v>
      </c>
      <c r="G79" s="148">
        <v>1284000</v>
      </c>
      <c r="H79" s="117">
        <v>1</v>
      </c>
      <c r="I79" s="149">
        <f t="shared" si="8"/>
        <v>1284</v>
      </c>
      <c r="J79" s="243"/>
    </row>
    <row r="80" spans="3:10" x14ac:dyDescent="0.25">
      <c r="C80" s="146" t="s">
        <v>508</v>
      </c>
      <c r="D80" s="147" t="s">
        <v>488</v>
      </c>
      <c r="E80" s="117" t="s">
        <v>445</v>
      </c>
      <c r="F80" s="117" t="s">
        <v>446</v>
      </c>
      <c r="G80" s="148">
        <v>1023750</v>
      </c>
      <c r="H80" s="117">
        <v>1</v>
      </c>
      <c r="I80" s="149">
        <f t="shared" si="8"/>
        <v>1023.75</v>
      </c>
      <c r="J80" s="243"/>
    </row>
    <row r="81" spans="3:10" x14ac:dyDescent="0.25">
      <c r="C81" s="146" t="s">
        <v>509</v>
      </c>
      <c r="D81" s="147" t="s">
        <v>488</v>
      </c>
      <c r="E81" s="117" t="s">
        <v>445</v>
      </c>
      <c r="F81" s="117" t="s">
        <v>446</v>
      </c>
      <c r="G81" s="148">
        <v>9900</v>
      </c>
      <c r="H81" s="117">
        <v>1</v>
      </c>
      <c r="I81" s="149">
        <f t="shared" si="8"/>
        <v>9.9</v>
      </c>
      <c r="J81" s="243"/>
    </row>
    <row r="82" spans="3:10" x14ac:dyDescent="0.25">
      <c r="C82" s="146" t="s">
        <v>510</v>
      </c>
      <c r="D82" s="147" t="s">
        <v>488</v>
      </c>
      <c r="E82" s="117" t="s">
        <v>445</v>
      </c>
      <c r="F82" s="117" t="s">
        <v>446</v>
      </c>
      <c r="G82" s="148">
        <v>1998000</v>
      </c>
      <c r="H82" s="117">
        <v>1</v>
      </c>
      <c r="I82" s="149">
        <f t="shared" si="8"/>
        <v>1998</v>
      </c>
      <c r="J82" s="243"/>
    </row>
    <row r="83" spans="3:10" x14ac:dyDescent="0.25">
      <c r="C83" s="146" t="s">
        <v>511</v>
      </c>
      <c r="D83" s="147" t="s">
        <v>488</v>
      </c>
      <c r="E83" s="117" t="s">
        <v>445</v>
      </c>
      <c r="F83" s="117" t="s">
        <v>446</v>
      </c>
      <c r="G83" s="148">
        <v>2556000</v>
      </c>
      <c r="H83" s="117">
        <v>1</v>
      </c>
      <c r="I83" s="149">
        <f t="shared" si="8"/>
        <v>2556</v>
      </c>
      <c r="J83" s="243"/>
    </row>
    <row r="84" spans="3:10" x14ac:dyDescent="0.25">
      <c r="C84" s="146" t="s">
        <v>512</v>
      </c>
      <c r="D84" s="147" t="s">
        <v>488</v>
      </c>
      <c r="E84" s="117" t="s">
        <v>445</v>
      </c>
      <c r="F84" s="117" t="s">
        <v>446</v>
      </c>
      <c r="G84" s="148">
        <v>12000</v>
      </c>
      <c r="H84" s="117">
        <v>1</v>
      </c>
      <c r="I84" s="149">
        <f t="shared" si="8"/>
        <v>12</v>
      </c>
      <c r="J84" s="243"/>
    </row>
    <row r="85" spans="3:10" x14ac:dyDescent="0.25">
      <c r="C85" s="146" t="s">
        <v>513</v>
      </c>
      <c r="D85" s="147" t="s">
        <v>488</v>
      </c>
      <c r="E85" s="117" t="s">
        <v>453</v>
      </c>
      <c r="F85" s="117" t="s">
        <v>446</v>
      </c>
      <c r="G85" s="148">
        <v>18000000</v>
      </c>
      <c r="H85" s="117">
        <v>1</v>
      </c>
      <c r="I85" s="149">
        <f t="shared" si="8"/>
        <v>18000</v>
      </c>
      <c r="J85" s="243"/>
    </row>
    <row r="86" spans="3:10" x14ac:dyDescent="0.25">
      <c r="C86" s="146" t="s">
        <v>514</v>
      </c>
      <c r="D86" s="147" t="s">
        <v>515</v>
      </c>
      <c r="E86" s="117" t="s">
        <v>516</v>
      </c>
      <c r="F86" s="117" t="s">
        <v>446</v>
      </c>
      <c r="G86" s="148">
        <v>300000</v>
      </c>
      <c r="H86" s="117">
        <v>1</v>
      </c>
      <c r="I86" s="149">
        <f t="shared" si="8"/>
        <v>300</v>
      </c>
      <c r="J86" s="243"/>
    </row>
    <row r="87" spans="3:10" x14ac:dyDescent="0.25">
      <c r="C87" s="146" t="s">
        <v>517</v>
      </c>
      <c r="D87" s="147" t="s">
        <v>515</v>
      </c>
      <c r="E87" s="117" t="s">
        <v>516</v>
      </c>
      <c r="F87" s="117" t="s">
        <v>446</v>
      </c>
      <c r="G87" s="148">
        <v>400000</v>
      </c>
      <c r="H87" s="117">
        <v>1</v>
      </c>
      <c r="I87" s="149">
        <f t="shared" si="8"/>
        <v>400</v>
      </c>
      <c r="J87" s="243"/>
    </row>
    <row r="88" spans="3:10" x14ac:dyDescent="0.25">
      <c r="C88" s="146" t="s">
        <v>518</v>
      </c>
      <c r="D88" s="147" t="s">
        <v>515</v>
      </c>
      <c r="E88" s="117" t="s">
        <v>516</v>
      </c>
      <c r="F88" s="117" t="s">
        <v>446</v>
      </c>
      <c r="G88" s="148">
        <v>290000</v>
      </c>
      <c r="H88" s="117">
        <v>1</v>
      </c>
      <c r="I88" s="149">
        <f t="shared" si="8"/>
        <v>290</v>
      </c>
      <c r="J88" s="243"/>
    </row>
    <row r="89" spans="3:10" x14ac:dyDescent="0.25">
      <c r="C89" s="146" t="s">
        <v>519</v>
      </c>
      <c r="D89" s="147" t="s">
        <v>515</v>
      </c>
      <c r="E89" s="117" t="s">
        <v>516</v>
      </c>
      <c r="F89" s="117" t="s">
        <v>446</v>
      </c>
      <c r="G89" s="148">
        <v>349000</v>
      </c>
      <c r="H89" s="117">
        <v>1</v>
      </c>
      <c r="I89" s="149">
        <f t="shared" si="8"/>
        <v>349</v>
      </c>
      <c r="J89" s="243"/>
    </row>
    <row r="90" spans="3:10" x14ac:dyDescent="0.25">
      <c r="C90" s="146" t="s">
        <v>520</v>
      </c>
      <c r="D90" s="147" t="s">
        <v>515</v>
      </c>
      <c r="E90" s="117" t="s">
        <v>516</v>
      </c>
      <c r="F90" s="117" t="s">
        <v>446</v>
      </c>
      <c r="G90" s="148">
        <v>230000</v>
      </c>
      <c r="H90" s="117">
        <v>1</v>
      </c>
      <c r="I90" s="149">
        <f t="shared" si="8"/>
        <v>230</v>
      </c>
      <c r="J90" s="243"/>
    </row>
    <row r="91" spans="3:10" x14ac:dyDescent="0.25">
      <c r="C91" s="146" t="s">
        <v>521</v>
      </c>
      <c r="D91" s="147" t="s">
        <v>515</v>
      </c>
      <c r="E91" s="117" t="s">
        <v>516</v>
      </c>
      <c r="F91" s="117" t="s">
        <v>446</v>
      </c>
      <c r="G91" s="148">
        <v>168000</v>
      </c>
      <c r="H91" s="117">
        <v>1</v>
      </c>
      <c r="I91" s="149">
        <f t="shared" si="8"/>
        <v>168</v>
      </c>
      <c r="J91" s="243"/>
    </row>
    <row r="92" spans="3:10" x14ac:dyDescent="0.25">
      <c r="C92" s="146" t="s">
        <v>522</v>
      </c>
      <c r="D92" s="147" t="s">
        <v>515</v>
      </c>
      <c r="E92" s="117" t="s">
        <v>516</v>
      </c>
      <c r="F92" s="117" t="s">
        <v>446</v>
      </c>
      <c r="G92" s="148">
        <v>334500</v>
      </c>
      <c r="H92" s="117">
        <v>1</v>
      </c>
      <c r="I92" s="149">
        <f t="shared" si="8"/>
        <v>334.5</v>
      </c>
      <c r="J92" s="243"/>
    </row>
    <row r="93" spans="3:10" x14ac:dyDescent="0.25">
      <c r="C93" s="146" t="s">
        <v>523</v>
      </c>
      <c r="D93" s="147" t="s">
        <v>515</v>
      </c>
      <c r="E93" s="117" t="s">
        <v>516</v>
      </c>
      <c r="F93" s="117" t="s">
        <v>446</v>
      </c>
      <c r="G93" s="148">
        <v>60000</v>
      </c>
      <c r="H93" s="117">
        <v>1</v>
      </c>
      <c r="I93" s="149">
        <f t="shared" si="8"/>
        <v>60</v>
      </c>
      <c r="J93" s="243"/>
    </row>
    <row r="94" spans="3:10" x14ac:dyDescent="0.25">
      <c r="C94" s="146" t="s">
        <v>524</v>
      </c>
      <c r="D94" s="147" t="s">
        <v>515</v>
      </c>
      <c r="E94" s="117" t="s">
        <v>516</v>
      </c>
      <c r="F94" s="117" t="s">
        <v>446</v>
      </c>
      <c r="G94" s="148">
        <v>85000</v>
      </c>
      <c r="H94" s="117">
        <v>1</v>
      </c>
      <c r="I94" s="149">
        <f t="shared" si="8"/>
        <v>85</v>
      </c>
      <c r="J94" s="243"/>
    </row>
    <row r="95" spans="3:10" x14ac:dyDescent="0.25">
      <c r="C95" s="146" t="s">
        <v>525</v>
      </c>
      <c r="D95" s="147" t="s">
        <v>515</v>
      </c>
      <c r="E95" s="117" t="s">
        <v>516</v>
      </c>
      <c r="F95" s="117" t="s">
        <v>446</v>
      </c>
      <c r="G95" s="148">
        <v>180000</v>
      </c>
      <c r="H95" s="117">
        <v>1</v>
      </c>
      <c r="I95" s="149">
        <f t="shared" si="8"/>
        <v>180</v>
      </c>
      <c r="J95" s="243"/>
    </row>
    <row r="96" spans="3:10" x14ac:dyDescent="0.25">
      <c r="C96" s="146" t="s">
        <v>526</v>
      </c>
      <c r="D96" s="147" t="s">
        <v>515</v>
      </c>
      <c r="E96" s="117" t="s">
        <v>516</v>
      </c>
      <c r="F96" s="117" t="s">
        <v>446</v>
      </c>
      <c r="G96" s="148">
        <v>59400</v>
      </c>
      <c r="H96" s="117">
        <v>1</v>
      </c>
      <c r="I96" s="149">
        <f t="shared" si="8"/>
        <v>59.4</v>
      </c>
      <c r="J96" s="243"/>
    </row>
    <row r="97" spans="3:10" x14ac:dyDescent="0.25">
      <c r="C97" s="146" t="s">
        <v>527</v>
      </c>
      <c r="D97" s="147" t="s">
        <v>515</v>
      </c>
      <c r="E97" s="117" t="s">
        <v>516</v>
      </c>
      <c r="F97" s="117" t="s">
        <v>446</v>
      </c>
      <c r="G97" s="148">
        <v>200000</v>
      </c>
      <c r="H97" s="117">
        <v>1</v>
      </c>
      <c r="I97" s="149">
        <f t="shared" si="8"/>
        <v>200</v>
      </c>
      <c r="J97" s="243"/>
    </row>
    <row r="98" spans="3:10" x14ac:dyDescent="0.25">
      <c r="C98" s="146" t="s">
        <v>528</v>
      </c>
      <c r="D98" s="147" t="s">
        <v>515</v>
      </c>
      <c r="E98" s="117" t="s">
        <v>516</v>
      </c>
      <c r="F98" s="117" t="s">
        <v>446</v>
      </c>
      <c r="G98" s="148">
        <v>86400</v>
      </c>
      <c r="H98" s="117">
        <v>1</v>
      </c>
      <c r="I98" s="149">
        <f t="shared" si="8"/>
        <v>86.4</v>
      </c>
      <c r="J98" s="243"/>
    </row>
    <row r="99" spans="3:10" x14ac:dyDescent="0.25">
      <c r="C99" s="146" t="s">
        <v>529</v>
      </c>
      <c r="D99" s="147" t="s">
        <v>515</v>
      </c>
      <c r="E99" s="117" t="s">
        <v>516</v>
      </c>
      <c r="F99" s="117" t="s">
        <v>446</v>
      </c>
      <c r="G99" s="148">
        <v>415000</v>
      </c>
      <c r="H99" s="117">
        <v>1</v>
      </c>
      <c r="I99" s="149">
        <f t="shared" si="8"/>
        <v>415</v>
      </c>
      <c r="J99" s="243"/>
    </row>
    <row r="100" spans="3:10" x14ac:dyDescent="0.25">
      <c r="C100" s="146" t="s">
        <v>530</v>
      </c>
      <c r="D100" s="147" t="s">
        <v>515</v>
      </c>
      <c r="E100" s="117" t="s">
        <v>516</v>
      </c>
      <c r="F100" s="117" t="s">
        <v>446</v>
      </c>
      <c r="G100" s="148">
        <v>250000</v>
      </c>
      <c r="H100" s="117">
        <v>1</v>
      </c>
      <c r="I100" s="149">
        <f t="shared" si="8"/>
        <v>250</v>
      </c>
      <c r="J100" s="243"/>
    </row>
    <row r="101" spans="3:10" x14ac:dyDescent="0.25">
      <c r="C101" s="146" t="s">
        <v>531</v>
      </c>
      <c r="D101" s="147" t="s">
        <v>515</v>
      </c>
      <c r="E101" s="117" t="s">
        <v>516</v>
      </c>
      <c r="F101" s="117" t="s">
        <v>446</v>
      </c>
      <c r="G101" s="148">
        <v>115830</v>
      </c>
      <c r="H101" s="117">
        <v>1</v>
      </c>
      <c r="I101" s="149">
        <f t="shared" si="8"/>
        <v>115.83</v>
      </c>
      <c r="J101" s="243"/>
    </row>
    <row r="102" spans="3:10" x14ac:dyDescent="0.25">
      <c r="C102" s="146" t="s">
        <v>532</v>
      </c>
      <c r="D102" s="147" t="s">
        <v>515</v>
      </c>
      <c r="E102" s="117" t="s">
        <v>516</v>
      </c>
      <c r="F102" s="117" t="s">
        <v>446</v>
      </c>
      <c r="G102" s="148">
        <v>260000</v>
      </c>
      <c r="H102" s="117">
        <v>1</v>
      </c>
      <c r="I102" s="149">
        <f t="shared" si="8"/>
        <v>260</v>
      </c>
      <c r="J102" s="243"/>
    </row>
    <row r="103" spans="3:10" x14ac:dyDescent="0.25">
      <c r="C103" s="146" t="s">
        <v>533</v>
      </c>
      <c r="D103" s="147" t="s">
        <v>515</v>
      </c>
      <c r="E103" s="117" t="s">
        <v>516</v>
      </c>
      <c r="F103" s="117" t="s">
        <v>446</v>
      </c>
      <c r="G103" s="148">
        <v>200000</v>
      </c>
      <c r="H103" s="117">
        <v>1</v>
      </c>
      <c r="I103" s="149">
        <f t="shared" si="8"/>
        <v>200</v>
      </c>
      <c r="J103" s="243"/>
    </row>
    <row r="104" spans="3:10" x14ac:dyDescent="0.25">
      <c r="C104" s="146" t="s">
        <v>534</v>
      </c>
      <c r="D104" s="147" t="s">
        <v>515</v>
      </c>
      <c r="E104" s="117" t="s">
        <v>516</v>
      </c>
      <c r="F104" s="117" t="s">
        <v>446</v>
      </c>
      <c r="G104" s="148">
        <v>600000</v>
      </c>
      <c r="H104" s="117">
        <v>1</v>
      </c>
      <c r="I104" s="149">
        <f t="shared" si="8"/>
        <v>600</v>
      </c>
      <c r="J104" s="243"/>
    </row>
    <row r="105" spans="3:10" x14ac:dyDescent="0.25">
      <c r="C105" s="146" t="s">
        <v>535</v>
      </c>
      <c r="D105" s="147" t="s">
        <v>515</v>
      </c>
      <c r="E105" s="117" t="s">
        <v>516</v>
      </c>
      <c r="F105" s="117" t="s">
        <v>446</v>
      </c>
      <c r="G105" s="148">
        <v>799000</v>
      </c>
      <c r="H105" s="117">
        <v>1</v>
      </c>
      <c r="I105" s="149">
        <f t="shared" si="8"/>
        <v>799</v>
      </c>
      <c r="J105" s="243"/>
    </row>
    <row r="106" spans="3:10" x14ac:dyDescent="0.25">
      <c r="C106" s="146" t="s">
        <v>535</v>
      </c>
      <c r="D106" s="147" t="s">
        <v>515</v>
      </c>
      <c r="E106" s="117" t="s">
        <v>516</v>
      </c>
      <c r="F106" s="117" t="s">
        <v>446</v>
      </c>
      <c r="G106" s="148">
        <v>399000</v>
      </c>
      <c r="H106" s="117">
        <v>1</v>
      </c>
      <c r="I106" s="149">
        <f t="shared" si="8"/>
        <v>399</v>
      </c>
      <c r="J106" s="243"/>
    </row>
    <row r="107" spans="3:10" ht="18" customHeight="1" x14ac:dyDescent="0.25">
      <c r="C107" s="252" t="s">
        <v>536</v>
      </c>
      <c r="D107" s="438" t="s">
        <v>55</v>
      </c>
      <c r="E107" s="439"/>
      <c r="F107" s="439"/>
      <c r="G107" s="439"/>
      <c r="H107" s="440"/>
      <c r="I107" s="253">
        <f>I108+I115</f>
        <v>97314.861000000004</v>
      </c>
      <c r="J107" s="243"/>
    </row>
    <row r="108" spans="3:10" x14ac:dyDescent="0.25">
      <c r="C108" s="431" t="s">
        <v>537</v>
      </c>
      <c r="D108" s="432"/>
      <c r="E108" s="432"/>
      <c r="F108" s="432"/>
      <c r="G108" s="432"/>
      <c r="H108" s="433"/>
      <c r="I108" s="149">
        <f>I109+I110+I111+I112+I113+I114</f>
        <v>77780.243000000002</v>
      </c>
      <c r="J108" s="243"/>
    </row>
    <row r="109" spans="3:10" ht="34.5" x14ac:dyDescent="0.25">
      <c r="C109" s="244" t="s">
        <v>557</v>
      </c>
      <c r="D109" s="155" t="s">
        <v>541</v>
      </c>
      <c r="E109" s="117" t="s">
        <v>445</v>
      </c>
      <c r="F109" s="117" t="s">
        <v>446</v>
      </c>
      <c r="G109" s="254"/>
      <c r="H109" s="254"/>
      <c r="I109" s="149">
        <v>-35827</v>
      </c>
      <c r="J109" s="243"/>
    </row>
    <row r="110" spans="3:10" ht="34.5" x14ac:dyDescent="0.25">
      <c r="C110" s="244" t="s">
        <v>538</v>
      </c>
      <c r="D110" s="155" t="s">
        <v>539</v>
      </c>
      <c r="E110" s="117" t="s">
        <v>445</v>
      </c>
      <c r="F110" s="117" t="s">
        <v>446</v>
      </c>
      <c r="G110" s="254">
        <v>97300566</v>
      </c>
      <c r="H110" s="254">
        <v>1</v>
      </c>
      <c r="I110" s="255">
        <f t="shared" ref="I110" si="9">+H110*G110/1000</f>
        <v>97300.566000000006</v>
      </c>
      <c r="J110" s="243"/>
    </row>
    <row r="111" spans="3:10" ht="34.5" x14ac:dyDescent="0.25">
      <c r="C111" s="244" t="s">
        <v>540</v>
      </c>
      <c r="D111" s="155" t="s">
        <v>541</v>
      </c>
      <c r="E111" s="117" t="s">
        <v>445</v>
      </c>
      <c r="F111" s="117" t="s">
        <v>446</v>
      </c>
      <c r="G111" s="254"/>
      <c r="H111" s="254"/>
      <c r="I111" s="149">
        <v>-31557.8</v>
      </c>
      <c r="J111" s="243"/>
    </row>
    <row r="112" spans="3:10" ht="34.5" x14ac:dyDescent="0.25">
      <c r="C112" s="244" t="s">
        <v>540</v>
      </c>
      <c r="D112" s="155" t="s">
        <v>541</v>
      </c>
      <c r="E112" s="117" t="s">
        <v>445</v>
      </c>
      <c r="F112" s="117" t="s">
        <v>446</v>
      </c>
      <c r="G112" s="254"/>
      <c r="H112" s="254"/>
      <c r="I112" s="149">
        <v>3364</v>
      </c>
      <c r="J112" s="243"/>
    </row>
    <row r="113" spans="3:10" ht="34.5" x14ac:dyDescent="0.25">
      <c r="C113" s="244" t="s">
        <v>542</v>
      </c>
      <c r="D113" s="155" t="s">
        <v>541</v>
      </c>
      <c r="E113" s="117" t="s">
        <v>516</v>
      </c>
      <c r="F113" s="117" t="s">
        <v>446</v>
      </c>
      <c r="G113" s="254"/>
      <c r="H113" s="254"/>
      <c r="I113" s="149">
        <v>24556.7</v>
      </c>
      <c r="J113" s="243"/>
    </row>
    <row r="114" spans="3:10" ht="34.5" x14ac:dyDescent="0.25">
      <c r="C114" s="244" t="s">
        <v>543</v>
      </c>
      <c r="D114" s="155" t="s">
        <v>602</v>
      </c>
      <c r="E114" s="117" t="s">
        <v>471</v>
      </c>
      <c r="F114" s="117" t="s">
        <v>446</v>
      </c>
      <c r="G114" s="254">
        <v>19943777</v>
      </c>
      <c r="H114" s="254">
        <v>1</v>
      </c>
      <c r="I114" s="255">
        <f t="shared" ref="I114" si="10">+H114*G114/1000</f>
        <v>19943.776999999998</v>
      </c>
      <c r="J114" s="243"/>
    </row>
    <row r="115" spans="3:10" x14ac:dyDescent="0.25">
      <c r="C115" s="431" t="s">
        <v>544</v>
      </c>
      <c r="D115" s="432"/>
      <c r="E115" s="432"/>
      <c r="F115" s="432"/>
      <c r="G115" s="432"/>
      <c r="H115" s="433"/>
      <c r="I115" s="256">
        <f>SUM(I116:I131)</f>
        <v>19534.618000000002</v>
      </c>
      <c r="J115" s="243"/>
    </row>
    <row r="116" spans="3:10" x14ac:dyDescent="0.25">
      <c r="C116" s="146" t="s">
        <v>545</v>
      </c>
      <c r="D116" s="147" t="s">
        <v>475</v>
      </c>
      <c r="E116" s="117" t="s">
        <v>445</v>
      </c>
      <c r="F116" s="117" t="s">
        <v>446</v>
      </c>
      <c r="G116" s="148">
        <v>1999800</v>
      </c>
      <c r="H116" s="117">
        <v>1</v>
      </c>
      <c r="I116" s="149">
        <f t="shared" ref="I116:I119" si="11">+H116*G116/1000</f>
        <v>1999.8</v>
      </c>
      <c r="J116" s="243"/>
    </row>
    <row r="117" spans="3:10" x14ac:dyDescent="0.25">
      <c r="C117" s="146" t="s">
        <v>483</v>
      </c>
      <c r="D117" s="147" t="s">
        <v>475</v>
      </c>
      <c r="E117" s="117" t="s">
        <v>471</v>
      </c>
      <c r="F117" s="117" t="s">
        <v>446</v>
      </c>
      <c r="G117" s="148">
        <v>393029</v>
      </c>
      <c r="H117" s="117">
        <v>1</v>
      </c>
      <c r="I117" s="149">
        <f t="shared" si="11"/>
        <v>393.029</v>
      </c>
      <c r="J117" s="243"/>
    </row>
    <row r="118" spans="3:10" x14ac:dyDescent="0.25">
      <c r="C118" s="146" t="s">
        <v>484</v>
      </c>
      <c r="D118" s="147" t="s">
        <v>485</v>
      </c>
      <c r="E118" s="117" t="s">
        <v>486</v>
      </c>
      <c r="F118" s="117" t="s">
        <v>446</v>
      </c>
      <c r="G118" s="148">
        <v>807389</v>
      </c>
      <c r="H118" s="117">
        <v>1</v>
      </c>
      <c r="I118" s="149">
        <f t="shared" si="11"/>
        <v>807.38900000000001</v>
      </c>
      <c r="J118" s="243"/>
    </row>
    <row r="119" spans="3:10" x14ac:dyDescent="0.25">
      <c r="C119" s="146" t="s">
        <v>484</v>
      </c>
      <c r="D119" s="147" t="s">
        <v>485</v>
      </c>
      <c r="E119" s="117" t="s">
        <v>486</v>
      </c>
      <c r="F119" s="117" t="s">
        <v>446</v>
      </c>
      <c r="G119" s="148">
        <v>117900</v>
      </c>
      <c r="H119" s="117">
        <v>1</v>
      </c>
      <c r="I119" s="149">
        <f t="shared" si="11"/>
        <v>117.9</v>
      </c>
      <c r="J119" s="243"/>
    </row>
    <row r="120" spans="3:10" x14ac:dyDescent="0.25">
      <c r="C120" s="146" t="s">
        <v>546</v>
      </c>
      <c r="D120" s="147" t="s">
        <v>488</v>
      </c>
      <c r="E120" s="117" t="s">
        <v>445</v>
      </c>
      <c r="F120" s="117" t="s">
        <v>446</v>
      </c>
      <c r="G120" s="148">
        <v>3000000</v>
      </c>
      <c r="H120" s="117">
        <v>1</v>
      </c>
      <c r="I120" s="149">
        <f>+H120*G120/1000</f>
        <v>3000</v>
      </c>
      <c r="J120" s="243"/>
    </row>
    <row r="121" spans="3:10" x14ac:dyDescent="0.25">
      <c r="C121" s="146" t="s">
        <v>547</v>
      </c>
      <c r="D121" s="147" t="s">
        <v>488</v>
      </c>
      <c r="E121" s="117" t="s">
        <v>453</v>
      </c>
      <c r="F121" s="117" t="s">
        <v>446</v>
      </c>
      <c r="G121" s="148">
        <v>720000</v>
      </c>
      <c r="H121" s="117">
        <v>1</v>
      </c>
      <c r="I121" s="149">
        <f>+H121*G121/1000</f>
        <v>720</v>
      </c>
      <c r="J121" s="243"/>
    </row>
    <row r="122" spans="3:10" x14ac:dyDescent="0.25">
      <c r="C122" s="146" t="s">
        <v>548</v>
      </c>
      <c r="D122" s="147" t="s">
        <v>488</v>
      </c>
      <c r="E122" s="117" t="s">
        <v>445</v>
      </c>
      <c r="F122" s="117" t="s">
        <v>446</v>
      </c>
      <c r="G122" s="148">
        <v>7998000</v>
      </c>
      <c r="H122" s="117">
        <v>1</v>
      </c>
      <c r="I122" s="149">
        <f>+H122*G122/1000</f>
        <v>7998</v>
      </c>
      <c r="J122" s="243"/>
    </row>
    <row r="123" spans="3:10" x14ac:dyDescent="0.25">
      <c r="C123" s="146" t="s">
        <v>549</v>
      </c>
      <c r="D123" s="147" t="s">
        <v>488</v>
      </c>
      <c r="E123" s="117" t="s">
        <v>453</v>
      </c>
      <c r="F123" s="117" t="s">
        <v>446</v>
      </c>
      <c r="G123" s="148">
        <v>600000</v>
      </c>
      <c r="H123" s="117">
        <v>1</v>
      </c>
      <c r="I123" s="149">
        <f t="shared" ref="I123:I131" si="12">+H123*G123/1000</f>
        <v>600</v>
      </c>
      <c r="J123" s="243"/>
    </row>
    <row r="124" spans="3:10" x14ac:dyDescent="0.25">
      <c r="C124" s="123" t="s">
        <v>496</v>
      </c>
      <c r="D124" s="16" t="s">
        <v>488</v>
      </c>
      <c r="E124" s="29" t="s">
        <v>453</v>
      </c>
      <c r="F124" s="29" t="s">
        <v>446</v>
      </c>
      <c r="G124" s="121">
        <v>1200000</v>
      </c>
      <c r="H124" s="29">
        <v>1</v>
      </c>
      <c r="I124" s="90">
        <f t="shared" si="12"/>
        <v>1200</v>
      </c>
    </row>
    <row r="125" spans="3:10" x14ac:dyDescent="0.25">
      <c r="C125" s="123" t="s">
        <v>550</v>
      </c>
      <c r="D125" s="16" t="s">
        <v>488</v>
      </c>
      <c r="E125" s="29" t="s">
        <v>453</v>
      </c>
      <c r="F125" s="29" t="s">
        <v>446</v>
      </c>
      <c r="G125" s="121">
        <v>840000</v>
      </c>
      <c r="H125" s="29">
        <v>1</v>
      </c>
      <c r="I125" s="90">
        <f t="shared" si="12"/>
        <v>840</v>
      </c>
    </row>
    <row r="126" spans="3:10" x14ac:dyDescent="0.25">
      <c r="C126" s="123" t="s">
        <v>551</v>
      </c>
      <c r="D126" s="16" t="s">
        <v>515</v>
      </c>
      <c r="E126" s="29" t="s">
        <v>516</v>
      </c>
      <c r="F126" s="29" t="s">
        <v>446</v>
      </c>
      <c r="G126" s="121">
        <v>420000</v>
      </c>
      <c r="H126" s="29">
        <v>1</v>
      </c>
      <c r="I126" s="90">
        <f t="shared" si="12"/>
        <v>420</v>
      </c>
    </row>
    <row r="127" spans="3:10" x14ac:dyDescent="0.25">
      <c r="C127" s="123" t="s">
        <v>552</v>
      </c>
      <c r="D127" s="16" t="s">
        <v>515</v>
      </c>
      <c r="E127" s="29" t="s">
        <v>516</v>
      </c>
      <c r="F127" s="29" t="s">
        <v>446</v>
      </c>
      <c r="G127" s="121">
        <v>31500</v>
      </c>
      <c r="H127" s="29">
        <v>1</v>
      </c>
      <c r="I127" s="90">
        <f t="shared" si="12"/>
        <v>31.5</v>
      </c>
    </row>
    <row r="128" spans="3:10" x14ac:dyDescent="0.25">
      <c r="C128" s="123" t="s">
        <v>553</v>
      </c>
      <c r="D128" s="16" t="s">
        <v>515</v>
      </c>
      <c r="E128" s="29" t="s">
        <v>516</v>
      </c>
      <c r="F128" s="29" t="s">
        <v>446</v>
      </c>
      <c r="G128" s="121">
        <v>1200000</v>
      </c>
      <c r="H128" s="29">
        <v>1</v>
      </c>
      <c r="I128" s="90">
        <f t="shared" si="12"/>
        <v>1200</v>
      </c>
    </row>
    <row r="129" spans="3:9" x14ac:dyDescent="0.25">
      <c r="C129" s="123" t="s">
        <v>554</v>
      </c>
      <c r="D129" s="16" t="s">
        <v>515</v>
      </c>
      <c r="E129" s="29" t="s">
        <v>516</v>
      </c>
      <c r="F129" s="29" t="s">
        <v>446</v>
      </c>
      <c r="G129" s="121">
        <v>27000</v>
      </c>
      <c r="H129" s="29">
        <v>1</v>
      </c>
      <c r="I129" s="90">
        <f t="shared" si="12"/>
        <v>27</v>
      </c>
    </row>
    <row r="130" spans="3:9" x14ac:dyDescent="0.25">
      <c r="C130" s="123" t="s">
        <v>523</v>
      </c>
      <c r="D130" s="16" t="s">
        <v>515</v>
      </c>
      <c r="E130" s="29" t="s">
        <v>516</v>
      </c>
      <c r="F130" s="29" t="s">
        <v>446</v>
      </c>
      <c r="G130" s="121">
        <v>60000</v>
      </c>
      <c r="H130" s="29">
        <v>1</v>
      </c>
      <c r="I130" s="90">
        <f t="shared" si="12"/>
        <v>60</v>
      </c>
    </row>
    <row r="131" spans="3:9" x14ac:dyDescent="0.25">
      <c r="C131" s="123" t="s">
        <v>555</v>
      </c>
      <c r="D131" s="16" t="s">
        <v>515</v>
      </c>
      <c r="E131" s="29" t="s">
        <v>516</v>
      </c>
      <c r="F131" s="29" t="s">
        <v>446</v>
      </c>
      <c r="G131" s="121">
        <v>120000</v>
      </c>
      <c r="H131" s="29">
        <v>1</v>
      </c>
      <c r="I131" s="90">
        <f t="shared" si="12"/>
        <v>120</v>
      </c>
    </row>
    <row r="133" spans="3:9" x14ac:dyDescent="0.3">
      <c r="C133" s="9" t="s">
        <v>28</v>
      </c>
      <c r="D133" s="6"/>
      <c r="E133" s="10"/>
      <c r="F133" s="1"/>
      <c r="G133" s="1"/>
      <c r="H133" s="1"/>
      <c r="I133" s="1"/>
    </row>
    <row r="134" spans="3:9" x14ac:dyDescent="0.3">
      <c r="C134" s="9" t="s">
        <v>29</v>
      </c>
      <c r="D134" s="6"/>
      <c r="E134" s="10"/>
      <c r="F134" s="1"/>
      <c r="G134" s="1"/>
      <c r="H134" s="1"/>
      <c r="I134" s="1"/>
    </row>
    <row r="135" spans="3:9" x14ac:dyDescent="0.3">
      <c r="C135" s="4"/>
      <c r="D135" s="11" t="s">
        <v>30</v>
      </c>
      <c r="E135" s="10"/>
      <c r="F135" s="1"/>
      <c r="G135" s="1"/>
      <c r="H135" s="1"/>
      <c r="I135" s="1"/>
    </row>
  </sheetData>
  <mergeCells count="15">
    <mergeCell ref="C115:H115"/>
    <mergeCell ref="C9:H9"/>
    <mergeCell ref="F10:H10"/>
    <mergeCell ref="C5:I5"/>
    <mergeCell ref="C7:C8"/>
    <mergeCell ref="D7:D8"/>
    <mergeCell ref="E7:E8"/>
    <mergeCell ref="F7:F8"/>
    <mergeCell ref="G7:G8"/>
    <mergeCell ref="H7:I7"/>
    <mergeCell ref="D11:H11"/>
    <mergeCell ref="D12:G12"/>
    <mergeCell ref="C41:H41"/>
    <mergeCell ref="D107:H107"/>
    <mergeCell ref="C108:H108"/>
  </mergeCells>
  <pageMargins left="0.7" right="0.7" top="0.75" bottom="0.75" header="0.3" footer="0.3"/>
  <pageSetup paperSize="9" scale="48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8</vt:i4>
      </vt:variant>
    </vt:vector>
  </HeadingPairs>
  <TitlesOfParts>
    <vt:vector size="21" baseType="lpstr">
      <vt:lpstr>1</vt:lpstr>
      <vt:lpstr>2.</vt:lpstr>
      <vt:lpstr>3.</vt:lpstr>
      <vt:lpstr>4</vt:lpstr>
      <vt:lpstr>5.</vt:lpstr>
      <vt:lpstr>6</vt:lpstr>
      <vt:lpstr>7v</vt:lpstr>
      <vt:lpstr>8d</vt:lpstr>
      <vt:lpstr>9</vt:lpstr>
      <vt:lpstr>10</vt:lpstr>
      <vt:lpstr>11</vt:lpstr>
      <vt:lpstr>12</vt:lpstr>
      <vt:lpstr>13</vt:lpstr>
      <vt:lpstr>'1'!Print_Area</vt:lpstr>
      <vt:lpstr>'11'!Print_Area</vt:lpstr>
      <vt:lpstr>'12'!Print_Area</vt:lpstr>
      <vt:lpstr>'4'!Print_Area</vt:lpstr>
      <vt:lpstr>'5.'!Print_Area</vt:lpstr>
      <vt:lpstr>'6'!Print_Area</vt:lpstr>
      <vt:lpstr>'7v'!Print_Area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Susanna Arzumanyan</cp:lastModifiedBy>
  <cp:lastPrinted>2025-11-24T14:16:50Z</cp:lastPrinted>
  <dcterms:created xsi:type="dcterms:W3CDTF">2020-09-30T12:11:39Z</dcterms:created>
  <dcterms:modified xsi:type="dcterms:W3CDTF">2025-11-26T13:11:24Z</dcterms:modified>
</cp:coreProperties>
</file>