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esktop\CAPITAL\2025\GOV DECREES\MIKA poxhatucum\"/>
    </mc:Choice>
  </mc:AlternateContent>
  <bookViews>
    <workbookView xWindow="0" yWindow="0" windowWidth="20160" windowHeight="8832" tabRatio="909" activeTab="6"/>
  </bookViews>
  <sheets>
    <sheet name="Հավելված N 1 " sheetId="72" r:id="rId1"/>
    <sheet name="Հավելված N 2 " sheetId="71" r:id="rId2"/>
    <sheet name="Հավելված N 3" sheetId="67" r:id="rId3"/>
    <sheet name="Հավելված N 4" sheetId="32" r:id="rId4"/>
    <sheet name="Հավելված N 5" sheetId="76" r:id="rId5"/>
    <sheet name="Հավելված N 6" sheetId="77" r:id="rId6"/>
    <sheet name="Հավելված N 7" sheetId="69" r:id="rId7"/>
    <sheet name="Հավելված N 8" sheetId="79" r:id="rId8"/>
    <sheet name="Հավելված N 9" sheetId="78" r:id="rId9"/>
  </sheets>
  <definedNames>
    <definedName name="a" localSheetId="0">#REF!</definedName>
    <definedName name="a" localSheetId="1">#REF!</definedName>
    <definedName name="a" localSheetId="2">#REF!</definedName>
    <definedName name="a" localSheetId="6">#REF!</definedName>
    <definedName name="a" localSheetId="7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 localSheetId="3">#REF!</definedName>
    <definedName name="AgencyName" localSheetId="6">#REF!</definedName>
    <definedName name="AgencyName" localSheetId="7">#REF!</definedName>
    <definedName name="AgencyName">#REF!</definedName>
    <definedName name="åû">#REF!</definedName>
    <definedName name="BOP">#REF!</definedName>
    <definedName name="BOPfoot">#REF!</definedName>
    <definedName name="davit" localSheetId="0">#REF!</definedName>
    <definedName name="davit" localSheetId="1">#REF!</definedName>
    <definedName name="davit" localSheetId="2">#REF!</definedName>
    <definedName name="davit" localSheetId="6">#REF!</definedName>
    <definedName name="davit" localSheetId="7">#REF!</definedName>
    <definedName name="davit">#REF!</definedName>
    <definedName name="DebtCG">#REF!</definedName>
    <definedName name="DebtGG">#REF!</definedName>
    <definedName name="Functional1" localSheetId="0">#REF!</definedName>
    <definedName name="Functional1" localSheetId="1">#REF!</definedName>
    <definedName name="Functional1" localSheetId="2">#REF!</definedName>
    <definedName name="Functional1" localSheetId="3">#REF!</definedName>
    <definedName name="Functional1" localSheetId="6">#REF!</definedName>
    <definedName name="Functional1" localSheetId="7">#REF!</definedName>
    <definedName name="Functional1">#REF!</definedName>
    <definedName name="ggg" localSheetId="0">#REF!</definedName>
    <definedName name="ggg" localSheetId="1">#REF!</definedName>
    <definedName name="ggg" localSheetId="2">#REF!</definedName>
    <definedName name="ggg" localSheetId="6">#REF!</definedName>
    <definedName name="ggg" localSheetId="7">#REF!</definedName>
    <definedName name="ggg">#REF!</definedName>
    <definedName name="hav">#REF!</definedName>
    <definedName name="mas">#REF!</definedName>
    <definedName name="mass">#REF!</definedName>
    <definedName name="MonExo">#REF!</definedName>
    <definedName name="MonGrow">#REF!</definedName>
    <definedName name="PANature" localSheetId="0">#REF!</definedName>
    <definedName name="PANature" localSheetId="1">#REF!</definedName>
    <definedName name="PANature" localSheetId="2">#REF!</definedName>
    <definedName name="PANature" localSheetId="3">#REF!</definedName>
    <definedName name="PANature" localSheetId="6">#REF!</definedName>
    <definedName name="PANature" localSheetId="7">#REF!</definedName>
    <definedName name="PANature">#REF!</definedName>
    <definedName name="PAType" localSheetId="0">#REF!</definedName>
    <definedName name="PAType" localSheetId="1">#REF!</definedName>
    <definedName name="PAType" localSheetId="2">#REF!</definedName>
    <definedName name="PAType" localSheetId="3">#REF!</definedName>
    <definedName name="PAType" localSheetId="6">#REF!</definedName>
    <definedName name="PAType" localSheetId="7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 localSheetId="6">#REF!</definedName>
    <definedName name="PerformanceType" localSheetId="7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>#REF!</definedName>
    <definedName name="Z_248BE2BA_E445_11D3_BFE0_00003960F508_.wvu.Cols">#REF!</definedName>
    <definedName name="Հավելված" localSheetId="0">#REF!</definedName>
    <definedName name="Հավելված" localSheetId="1">#REF!</definedName>
    <definedName name="Հավելված" localSheetId="2">#REF!</definedName>
    <definedName name="Հավելված" localSheetId="6">#REF!</definedName>
    <definedName name="Հավելված" localSheetId="7">#REF!</definedName>
    <definedName name="Հավելված">#REF!</definedName>
    <definedName name="Հավելված10">#REF!</definedName>
    <definedName name="Հավելված11">#REF!</definedName>
    <definedName name="Հավելված20">#REF!</definedName>
    <definedName name="Հավելված9">#REF!</definedName>
    <definedName name="Մաս" localSheetId="0">#REF!</definedName>
    <definedName name="Մաս" localSheetId="1">#REF!</definedName>
    <definedName name="Մաս" localSheetId="2">#REF!</definedName>
    <definedName name="Մաս" localSheetId="6">#REF!</definedName>
    <definedName name="Մաս" localSheetId="7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2">#REF!</definedName>
    <definedName name="շախմատիստ" localSheetId="6">#REF!</definedName>
    <definedName name="շախմատիստ" localSheetId="7">#REF!</definedName>
    <definedName name="շախմատիստ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E18" i="77" l="1"/>
  <c r="E17" i="77" s="1"/>
  <c r="E15" i="77" s="1"/>
  <c r="D18" i="77"/>
  <c r="F17" i="76"/>
  <c r="F15" i="76" s="1"/>
  <c r="F13" i="76" s="1"/>
  <c r="G17" i="76"/>
  <c r="G15" i="76" s="1"/>
  <c r="G13" i="76" s="1"/>
  <c r="H17" i="76"/>
  <c r="H15" i="76" s="1"/>
  <c r="H13" i="76" s="1"/>
  <c r="E13" i="76"/>
  <c r="E15" i="76"/>
  <c r="E17" i="76"/>
  <c r="H18" i="76"/>
  <c r="D18" i="76" s="1"/>
  <c r="I13" i="78"/>
  <c r="I14" i="78"/>
  <c r="I15" i="78"/>
  <c r="I17" i="78"/>
  <c r="E13" i="77" l="1"/>
  <c r="E11" i="77" s="1"/>
  <c r="G34" i="32"/>
  <c r="G33" i="32" s="1"/>
  <c r="G32" i="32" s="1"/>
  <c r="G31" i="32" s="1"/>
  <c r="G30" i="32" s="1"/>
  <c r="G28" i="32" s="1"/>
  <c r="H11" i="76"/>
  <c r="G11" i="76"/>
  <c r="F11" i="76"/>
  <c r="I16" i="78"/>
  <c r="G26" i="32" l="1"/>
  <c r="J15" i="79"/>
  <c r="J14" i="79" s="1"/>
  <c r="J13" i="79" s="1"/>
  <c r="D17" i="76"/>
  <c r="G24" i="32" l="1"/>
  <c r="G22" i="32" s="1"/>
  <c r="J15" i="69"/>
  <c r="J14" i="69" s="1"/>
  <c r="J13" i="69" s="1"/>
  <c r="G17" i="67"/>
  <c r="G54" i="32"/>
  <c r="D15" i="76"/>
  <c r="G62" i="32" l="1"/>
  <c r="G61" i="32" s="1"/>
  <c r="G60" i="32" s="1"/>
  <c r="G59" i="32" s="1"/>
  <c r="G57" i="32" s="1"/>
  <c r="G53" i="32"/>
  <c r="G52" i="32" s="1"/>
  <c r="G51" i="32" s="1"/>
  <c r="G49" i="32" s="1"/>
  <c r="D13" i="76"/>
  <c r="E11" i="76"/>
  <c r="D11" i="76" s="1"/>
  <c r="G47" i="32" l="1"/>
  <c r="J23" i="79"/>
  <c r="G55" i="32"/>
  <c r="J27" i="79"/>
  <c r="J22" i="79" s="1"/>
  <c r="J21" i="79" s="1"/>
  <c r="J11" i="79" s="1"/>
  <c r="J27" i="69" l="1"/>
  <c r="G22" i="67"/>
  <c r="J23" i="69"/>
  <c r="J22" i="69" s="1"/>
  <c r="J21" i="69" s="1"/>
  <c r="J11" i="69" s="1"/>
  <c r="G21" i="67"/>
  <c r="G20" i="67" s="1"/>
  <c r="G19" i="67" s="1"/>
  <c r="G45" i="32"/>
  <c r="G43" i="32" s="1"/>
  <c r="G41" i="32" s="1"/>
  <c r="G39" i="32" s="1"/>
  <c r="G37" i="32" s="1"/>
  <c r="G36" i="32" s="1"/>
  <c r="G20" i="32"/>
  <c r="G18" i="32" s="1"/>
  <c r="G16" i="32" s="1"/>
  <c r="G15" i="32" s="1"/>
  <c r="G13" i="32" s="1"/>
  <c r="D12" i="71"/>
  <c r="D11" i="71" s="1"/>
  <c r="D8" i="72" s="1"/>
  <c r="G16" i="67" l="1"/>
  <c r="G15" i="67" s="1"/>
  <c r="G13" i="67" s="1"/>
  <c r="D9" i="72" l="1"/>
  <c r="D10" i="72" s="1"/>
</calcChain>
</file>

<file path=xl/sharedStrings.xml><?xml version="1.0" encoding="utf-8"?>
<sst xmlns="http://schemas.openxmlformats.org/spreadsheetml/2006/main" count="271" uniqueCount="146">
  <si>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</si>
  <si>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</si>
  <si>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</si>
  <si>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</si>
  <si>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</si>
  <si>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</si>
  <si>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</si>
  <si>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</si>
  <si>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</si>
  <si>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</si>
  <si>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</si>
  <si>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</si>
  <si>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</si>
  <si>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</si>
  <si>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</si>
  <si>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</si>
  <si>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</si>
  <si>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</si>
  <si>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</si>
  <si>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</si>
  <si>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</si>
  <si>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</si>
  <si>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</si>
  <si>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</si>
  <si>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Ընդամենը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</si>
  <si>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</si>
  <si>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ԸՆԹԱՑԻԿ ԾԱԽՍԵՐ</t>
  </si>
  <si>
    <t xml:space="preserve"> այդ թվում՝</t>
  </si>
  <si>
    <t>09</t>
  </si>
  <si>
    <t>01</t>
  </si>
  <si>
    <t xml:space="preserve"> ԿՐԹՈՒԹՅՈՒՆ</t>
  </si>
  <si>
    <t>Հավելված N 4</t>
  </si>
  <si>
    <t xml:space="preserve">ՀՀ կառավարության  2025 թվականի </t>
  </si>
  <si>
    <t>ՀՀ կառավարության  2025 թվականի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</si>
  <si>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</si>
  <si>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</si>
  <si>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</si>
  <si>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</si>
  <si>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</si>
  <si>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</si>
  <si>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</si>
  <si>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</si>
  <si>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</si>
  <si>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</si>
  <si>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</si>
  <si>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</si>
  <si>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</si>
  <si>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</si>
  <si>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</si>
  <si>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</si>
  <si>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Տարի </t>
  </si>
  <si>
    <t xml:space="preserve"> ԸՆԴԱՄԵՆԸ </t>
  </si>
  <si>
    <t>ՀՀ ԿՐԹՈՒԹՅԱՆ, ԳԻՏՈՒԹՅԱՆ, ՄՇԱԿՈԻՅԹԻ ԵՎ ՍՊՈՐՏԻ ՆԱԽԱՐԱՐՈՒԹՅՈՒՆ</t>
  </si>
  <si>
    <t xml:space="preserve"> ԲՍԿ </t>
  </si>
  <si>
    <t>ՀՀ կրթության գիտության մշակույթի և սպորտի նախարարություն</t>
  </si>
  <si>
    <t>Ցուցանիշների փոփոխությունը (ավելացումները նշված են դրական նշանով)</t>
  </si>
  <si>
    <t xml:space="preserve">ՊԵՏԱԿԱՆ ԲՅՈՒՋԵԻ  ԵԿԱՄՈՒՏՆԵՐ </t>
  </si>
  <si>
    <t xml:space="preserve">Ցուցանիշների փոփոխությունը
(ավելացումները նշված են դրական
նշանով) 
</t>
  </si>
  <si>
    <t>Եկամուտների գծով</t>
  </si>
  <si>
    <t>Ծախսերի գծով</t>
  </si>
  <si>
    <t>Դեֆիցիտը (պակասուրդը)</t>
  </si>
  <si>
    <t>Հավելված N 8</t>
  </si>
  <si>
    <t xml:space="preserve">«ՀԱՅԱՍՏԱՆԻ ՀԱՆՐԱՊԵՏՈՒԹՅԱՆ 2025 ԹՎԱԿԱՆԻ ՊԵՏԱԿԱՆ ԲՅՈՒՋԵԻ
ՄԱՍԻՆ» ՀԱՅԱՍՏԱՆԻ ՀԱՆՐԱՊԵՏՈՒԹՅԱՆ ՕՐԵՆՔԻ 2-ՐԴ ՀՈԴՎԱԾԻ
ԱՂՅՈՒՍԱԿԻ ՑՈՒՑԱՆԻՇՆԵՐՈՒՄ ԿԱՏԱՐՎՈՂ ՓՈՓՈԽՈՒԹՅՈՒՆՆԵՐԸ </t>
  </si>
  <si>
    <t xml:space="preserve">«ՀԱՅԱՍՏԱՆԻ ՀԱՆՐԱՊԵՏՈՒԹՅԱՆ 2025 ԹՎԱԿԱՆԻ ՊԵՏԱԿԱՆ ԲՅՈՒՋԵԻ ՄԱՍԻՆ» ՀԱՅԱՍՏԱՆԻ ՀԱՆՐԱՊԵՏՈՒԹՅԱՆ ՕՐԵՆՔԻ 6-ՐԴ ՀՈԴՎԱԾԻ ԱՂՅՈՒՍԱԿՈՒՄ ԵՎ ՀԱՅԱՍՏԱՆԻ ՀԱՆՐԱՊԵՏՈՒԹՅԱՆ ԿԱՌԱՎԱՐՈՒԹՅԱՆ 2024 ԹՎԱԿԱՆԻ ԴԵԿՏԵՄԲԵՐԻ 27-Ի N 2060-Ն ՈՐՈՇՄԱՆ N 2 ՀԱՎԵԼՎԱԾԻ ԱՂՅՈՒՍԱԿՈՒՄ ԿԱՏԱՐՎՈՂ ՓՈՓՈԽՈՒԹՅՈՒՆՆԵՐԸ
</t>
  </si>
  <si>
    <t>Եկամտատեսակ</t>
  </si>
  <si>
    <t>Հավելված N 7</t>
  </si>
  <si>
    <t>Հարկային եկամուտներ և պետական տուրքեր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</si>
  <si>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</si>
  <si>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</si>
  <si>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</si>
  <si>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</si>
  <si>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</si>
  <si>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</si>
  <si>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</si>
  <si>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</si>
  <si>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</si>
  <si>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Երևան քաղաք</t>
  </si>
  <si>
    <t>այդ  թվում՝</t>
  </si>
  <si>
    <t xml:space="preserve"> այդ թվում`ըստ ուղղությունների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</si>
  <si>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</si>
  <si>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</si>
  <si>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</si>
  <si>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</si>
  <si>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</si>
  <si>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 նշված են դրական նշանով, իսկ նվազեցումները՝ փակագծերում)</t>
  </si>
  <si>
    <t>Քանակը</t>
  </si>
  <si>
    <t>Գումարը (հազար դրամ)</t>
  </si>
  <si>
    <t>ՀՀ Լոռու մարզ</t>
  </si>
  <si>
    <t xml:space="preserve"> ՀՀ Լոռու մարզի Վանաձոր քաղաքի Զ. Անդրանիկի 8 հասցեում գտնվող անշարժ գույք</t>
  </si>
  <si>
    <t xml:space="preserve"> անշարժ գույք</t>
  </si>
  <si>
    <t>ՄԱ</t>
  </si>
  <si>
    <t>1130-31003</t>
  </si>
  <si>
    <t>Կրթության, գիտության, մշակույթի և սպորտի ոլորտներին առնչվող անշարժ գույքի ձեռքբերում</t>
  </si>
  <si>
    <t xml:space="preserve"> Կրթության, գիտության, մշակույթի և սպորտի ոլորտներին առնչվող անշարժ գույքի ձեռքբերում</t>
  </si>
  <si>
    <t>Բաժին N 09</t>
  </si>
  <si>
    <t>Խումբ N 08</t>
  </si>
  <si>
    <t>Դաս N 01</t>
  </si>
  <si>
    <t xml:space="preserve"> Կրթություն (այլ դասերին չպատկանող)</t>
  </si>
  <si>
    <t>հատ</t>
  </si>
  <si>
    <t xml:space="preserve"> ՄԱՍ I. ԱՊՐԱՆՔՆԵՐ</t>
  </si>
  <si>
    <t xml:space="preserve">ՀԱՅԱՍՏԱՆԻ ՀԱՆՐԱՊԵՏՈՒԹՅԱՆ ԿԱՌԱՎԱՐՈՒԹՅԱՆ 2024 ԹՎԱԿԱՆԻ ԴԵԿՏԵՄԲԵՐԻ 27-Ի N 2060-Ն N 10 ՀԱՎԵԼՎԱԾՈՒՄ ԿԱՏԱՐՎՈՂ  ԼՐԱՑՈՒՄՆԵՐԸ
</t>
  </si>
  <si>
    <t xml:space="preserve">Հավելված N 9 </t>
  </si>
  <si>
    <t xml:space="preserve">Ցուցանիշների փոփոխությունը (ավելացումները նշված են դրական նշանով)  </t>
  </si>
  <si>
    <t>Հավելված N 5</t>
  </si>
  <si>
    <t>Հավելված N 6</t>
  </si>
  <si>
    <t>08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</si>
  <si>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</si>
  <si>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</si>
  <si>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</si>
  <si>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</si>
  <si>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ձեռքբերում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</si>
  <si>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</si>
  <si>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</si>
  <si>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</si>
  <si>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</si>
  <si>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</si>
  <si>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</si>
  <si>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ԱՅԼ  ԾԱԽՍԵՐ</t>
  </si>
  <si>
    <t xml:space="preserve"> - Պահուստային միջոցներ</t>
  </si>
  <si>
    <t>ՀԱՅԱՍՏԱՆԻ ՀԱՆՐԱՊԵՏՈՒԹՅԱՆ ԿԱՌԱՎԱՐՈՒԹՅԱՆ 2024 ԹՎԱԿԱՆԻ ԴԵԿՏԵՄԲԵՐԻ 27-Ի N 2060-Ն ՈՐՈՇՄԱՆ N 3 ԵՎ N 4 ՀԱՎԵԼՎԱԾՆԵՐՈՒՄ ԿԱՏԱՐՎՈՂ ՓՈՓՈԽՈՒԹՅՈՒՆԸ ԵՎ ԼՐԱՑՈՒՄՆԵՐԸ</t>
  </si>
  <si>
    <t>«ՀԱՅԱUՏԱՆԻ ՀԱՆՐԱՊԵՏՈՒԹՅԱՆ 2025 ԹՎԱԿԱՆԻ ՊԵՏԱԿԱՆ ԲՅՈՒՋԵԻ ՄԱUԻՆ» ՀԱՅԱUՏԱՆԻ ՀԱՆՐԱՊԵՏՈՒԹՅԱՆ OՐԵՆՔԻ N 1 ՀԱՎԵԼՎԱԾԻ N 2 ԱՂՅՈՒՍԱԿՈՒՄ ԵՎ ՀԱՅԱՍՏԱՆԻ ՀԱՆՐԱՊԵՏՈՒԹՅԱՆ ԿԱՌԱՎԱՐՈՒԹՅԱՆ 2024 ԹՎԱԿԱՆԻ ԴԵԿՏԵՄԲԵՐԻ 27-Ի N 2060-Ն ՈՐՈՇՄԱՆ N 5 ՀԱՎԵԼՎԱԾԻ N 1 ԱՂՅՈՒՍԱԿՈՒՄ ԿԱՏԱՐՎՈՂ ՓՈՓՈԽՈՒԹՅՈՒՆԸ ԵՎ ԼՐԱՑՈՒՄՆԵՐԸ</t>
  </si>
  <si>
    <t>Կրթության, գիտության, մշակույթի և սպորտի  բնագավառի   պետական քաղաքականության մշակում, ծրագրերի համակարգում և մոնիտորինգ</t>
  </si>
  <si>
    <t>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</si>
  <si>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>Կրթության, գիտության, մշակույթի և սպորտի  բնագավառում իրականացվող ծրագրերի ազդեցության և արդյունավետության  բարելավում</t>
  </si>
  <si>
    <t>ՀՀ կրթության, գիտության, մշակույթի և սպորտի նախարարության կողմից շենքերի և շինությունների ձեռքբերում և հաշվառում նախարարության հաշվեկշռում</t>
  </si>
  <si>
    <t>Պետական մարմինների կողմից օգտագործվող ոչ ֆինանսական ակտիվների հետ գործառնություններ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</si>
  <si>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</si>
  <si>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</si>
  <si>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</si>
  <si>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</si>
  <si>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</si>
  <si>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</si>
  <si>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</si>
  <si>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Կրթության, գիտության, մշակույթի և սպորտի  բնագավառի   պետական քաղաքականության մշակում, ծրագրերի համակարգում և մոնիտորինգ </t>
  </si>
  <si>
    <t xml:space="preserve"> Ակտիվն օգտագործող կազմակերպության անվանումը` ՀՀ կրթության, գիտության, մշակույթի և սպորտի նախարարություն </t>
  </si>
  <si>
    <t>1130 - 31003</t>
  </si>
  <si>
    <t>Ձեռբերվող շինությունների քանակը, հատ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</si>
  <si>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</si>
  <si>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</si>
  <si>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</si>
  <si>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</si>
  <si>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</si>
  <si>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ՀԱՅԱՍՏԱՆԻ ՀԱՆՐԱՊԵՏՈՒԹՅԱՆ ԿԱՌԱՎԱՐՈՒԹՅԱՆ 2024 ԹՎԱԿԱՆԻ ԴԵԿՏԵՄԲԵՐԻ 27-Ի N 2060-Ն ՈՐՈՇՄԱՆ N 9 ՀԱՎԵԼՎԱԾՈՒՄ ԿԱՏԱՐՎՈՂ ՓՈՓՈԽՈՒԹՅՈՒՆԸ ԵՎ ԼՐԱՑՈՒՄՆԵՐԸ</t>
  </si>
  <si>
    <t>ՀԱՅԱՍՏԱՆԻ ՀԱՆՐԱՊԵՏՈՒԹՅԱՆ ԿԱՌԱՎԱՐՈՒԹՅԱՆ 2024 ԹՎԱԿԱՆԻ ԴԵԿՏԵՄԲԵՐԻ 27-Ի N 2060-Ն ՈՐՈՇՄԱՆ N 9.1 ՀԱՎԵԼՎԱԾՈՒՄ ԿԱՏԱՐՎՈՂ ՓՈՓՈԽՈՒԹՅՈՒՆԸ ԵՎ ԼՐԱՑՈՒՄՆԵՐԸ</t>
  </si>
  <si>
    <t>«ՀԱՅԱUՏԱՆԻ ՀԱՆՐԱՊԵՏՈՒԹՅԱՆ 2025 ԹՎԱԿԱՆԻ ՊԵՏԱԿԱՆ ԲՅՈՒՋԵԻ ՄԱUԻՆ» ՀԱՅԱUՏԱՆԻ ՀԱՆՐԱՊԵՏՈՒԹՅԱՆ OՐԵՆՔԻ N 1 ՀԱՎԵԼՎԱԾԻ N 3 ԱՂՅՈՒՍԱԿՈՒՄ ԿԱՏԱՐՎՈՂ ԼՐԱՑՈՒՄԸ</t>
  </si>
  <si>
    <t>ՀԱՅԱՍՏԱՆԻ ՀԱՆՐԱՊԵՏՈՒԹՅԱՆ ԿԱՌԱՎԱՐՈՒԹՅԱՆ 2024 ԹՎԱԿԱՆԻ ԴԵԿՏԵՄԲԵՐԻ 27-Ի N 2060-Ն ՈՐՈՇՄԱՆ N 5 ՀԱՎԵԼՎԱԾԻ N 2 ԱՂՅՈՒՍԱԿՈՒՄ ԿԱՏԱՐՎՈՂ 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</si>
</sst>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0\ _р_._-;\-* #,##0.00\ _р_._-;_-* &quot;-&quot;??\ _р_._-;_-@_-"/>
    <numFmt numFmtId="173" formatCode="_-* #,##0.0\ _р_._-;\-* #,##0.0\ _р_._-;_-* &quot;-&quot;?\ _р_._-;_-@_-"/>
    <numFmt numFmtId="174" formatCode="0.000%"/>
    <numFmt numFmtId="175" formatCode="_(* #,##0.0_);_(* \(#,##0.0\);_(* &quot;-&quot;?_);_(@_)"/>
    <numFmt numFmtId="176" formatCode="##,##0;\(##,##0\);\-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2"/>
      <color rgb="FFFF0000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b/>
      <i/>
      <sz val="12"/>
      <color rgb="FFFF0000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rgb="FFFF0000"/>
      <name val="Calibri"/>
      <family val="2"/>
      <charset val="1"/>
      <scheme val="minor"/>
    </font>
    <font>
      <sz val="11"/>
      <color rgb="FFFF0000"/>
      <name val="GHEA Grapalat"/>
      <family val="3"/>
    </font>
    <font>
      <b/>
      <sz val="9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2032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7" applyNumberFormat="0" applyAlignment="0" applyProtection="0"/>
    <xf numFmtId="0" fontId="25" fillId="7" borderId="8" applyNumberFormat="0" applyAlignment="0" applyProtection="0"/>
    <xf numFmtId="0" fontId="26" fillId="7" borderId="7" applyNumberFormat="0" applyAlignment="0" applyProtection="0"/>
    <xf numFmtId="0" fontId="27" fillId="0" borderId="9" applyNumberFormat="0" applyFill="0" applyAlignment="0" applyProtection="0"/>
    <xf numFmtId="0" fontId="28" fillId="8" borderId="10" applyNumberFormat="0" applyAlignment="0" applyProtection="0"/>
    <xf numFmtId="0" fontId="29" fillId="0" borderId="0" applyNumberFormat="0" applyFill="0" applyBorder="0" applyAlignment="0" applyProtection="0"/>
    <xf numFmtId="0" fontId="12" fillId="9" borderId="11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2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1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4" applyNumberFormat="0" applyFill="0" applyAlignment="0" applyProtection="0"/>
    <xf numFmtId="0" fontId="34" fillId="25" borderId="0" applyNumberFormat="0" applyBorder="0" applyAlignment="0" applyProtection="0"/>
    <xf numFmtId="0" fontId="42" fillId="0" borderId="6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9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7" applyNumberFormat="0" applyAlignment="0" applyProtection="0"/>
    <xf numFmtId="0" fontId="39" fillId="3" borderId="0" applyNumberFormat="0" applyBorder="0" applyAlignment="0" applyProtection="0"/>
    <xf numFmtId="0" fontId="46" fillId="7" borderId="8" applyNumberFormat="0" applyAlignment="0" applyProtection="0"/>
    <xf numFmtId="0" fontId="43" fillId="6" borderId="7" applyNumberFormat="0" applyAlignment="0" applyProtection="0"/>
    <xf numFmtId="0" fontId="41" fillId="0" borderId="5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0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2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3" applyNumberFormat="0" applyAlignment="0" applyProtection="0"/>
    <xf numFmtId="0" fontId="56" fillId="53" borderId="14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5" applyNumberFormat="0" applyFill="0" applyAlignment="0" applyProtection="0"/>
    <xf numFmtId="0" fontId="60" fillId="0" borderId="16" applyNumberFormat="0" applyFill="0" applyAlignment="0" applyProtection="0"/>
    <xf numFmtId="0" fontId="61" fillId="0" borderId="17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3" applyNumberFormat="0" applyAlignment="0" applyProtection="0"/>
    <xf numFmtId="0" fontId="63" fillId="0" borderId="18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19" applyNumberFormat="0" applyFont="0" applyAlignment="0" applyProtection="0"/>
    <xf numFmtId="0" fontId="65" fillId="52" borderId="20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1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1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1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4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1" fontId="81" fillId="0" borderId="25">
      <protection locked="0"/>
    </xf>
    <xf numFmtId="171" fontId="82" fillId="56" borderId="25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5" fillId="0" borderId="0"/>
    <xf numFmtId="43" fontId="85" fillId="0" borderId="0" applyFont="0" applyFill="0" applyBorder="0" applyAlignment="0" applyProtection="0"/>
    <xf numFmtId="172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98" fillId="0" borderId="0" applyFill="0" applyBorder="0" applyProtection="0">
      <alignment horizontal="right" vertical="top"/>
    </xf>
  </cellStyleXfs>
  <cellXfs count="301">
    <xf numFmtId="0" fontId="0" fillId="0" borderId="0" xfId="0"/>
    <xf numFmtId="169" fontId="16" fillId="2" borderId="22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2" xfId="0" applyFont="1" applyFill="1" applyBorder="1" applyAlignment="1">
      <alignment horizontal="left" vertical="top" wrapText="1"/>
    </xf>
    <xf numFmtId="166" fontId="72" fillId="2" borderId="22" xfId="7" applyNumberFormat="1" applyFont="1" applyFill="1" applyBorder="1" applyAlignment="1">
      <alignment horizontal="center" vertical="center" wrapText="1"/>
    </xf>
    <xf numFmtId="169" fontId="72" fillId="2" borderId="22" xfId="7" applyNumberFormat="1" applyFont="1" applyFill="1" applyBorder="1" applyAlignment="1">
      <alignment horizontal="center" vertical="center" wrapText="1"/>
    </xf>
    <xf numFmtId="166" fontId="72" fillId="2" borderId="22" xfId="7" applyNumberFormat="1" applyFont="1" applyFill="1" applyBorder="1" applyAlignment="1">
      <alignment horizontal="right" vertical="center" wrapText="1"/>
    </xf>
    <xf numFmtId="169" fontId="16" fillId="2" borderId="22" xfId="7" applyNumberFormat="1" applyFont="1" applyFill="1" applyBorder="1" applyAlignment="1">
      <alignment horizontal="center" vertical="top" wrapText="1"/>
    </xf>
    <xf numFmtId="0" fontId="72" fillId="2" borderId="22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43" fontId="72" fillId="2" borderId="22" xfId="7" applyFont="1" applyFill="1" applyBorder="1" applyAlignment="1">
      <alignment horizontal="center" vertical="center" wrapText="1"/>
    </xf>
    <xf numFmtId="169" fontId="16" fillId="2" borderId="22" xfId="7" applyNumberFormat="1" applyFont="1" applyFill="1" applyBorder="1" applyAlignment="1">
      <alignment horizontal="right" vertical="center" wrapText="1"/>
    </xf>
    <xf numFmtId="0" fontId="84" fillId="2" borderId="0" xfId="0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2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72" fillId="2" borderId="22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299" applyFont="1" applyFill="1"/>
    <xf numFmtId="166" fontId="72" fillId="2" borderId="26" xfId="7" applyNumberFormat="1" applyFont="1" applyFill="1" applyBorder="1" applyAlignment="1">
      <alignment horizontal="right" vertical="center" wrapText="1"/>
    </xf>
    <xf numFmtId="169" fontId="84" fillId="2" borderId="22" xfId="7" applyNumberFormat="1" applyFont="1" applyFill="1" applyBorder="1" applyAlignment="1">
      <alignment horizontal="right" vertical="center" wrapText="1"/>
    </xf>
    <xf numFmtId="0" fontId="16" fillId="2" borderId="0" xfId="0" applyFont="1" applyFill="1" applyAlignment="1">
      <alignment horizontal="center" wrapText="1"/>
    </xf>
    <xf numFmtId="0" fontId="72" fillId="2" borderId="32" xfId="0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left" vertical="top" wrapText="1"/>
    </xf>
    <xf numFmtId="169" fontId="16" fillId="2" borderId="32" xfId="7" applyNumberFormat="1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left" vertical="top" wrapText="1"/>
    </xf>
    <xf numFmtId="0" fontId="16" fillId="2" borderId="32" xfId="0" applyFont="1" applyFill="1" applyBorder="1" applyAlignment="1">
      <alignment horizontal="left" vertical="center" wrapText="1"/>
    </xf>
    <xf numFmtId="169" fontId="16" fillId="2" borderId="32" xfId="7" applyNumberFormat="1" applyFont="1" applyFill="1" applyBorder="1" applyAlignment="1">
      <alignment horizontal="right" vertical="center" wrapText="1"/>
    </xf>
    <xf numFmtId="0" fontId="72" fillId="2" borderId="32" xfId="0" applyFont="1" applyFill="1" applyBorder="1" applyAlignment="1">
      <alignment horizontal="left" vertical="center" wrapText="1"/>
    </xf>
    <xf numFmtId="169" fontId="72" fillId="2" borderId="32" xfId="7" applyNumberFormat="1" applyFont="1" applyFill="1" applyBorder="1" applyAlignment="1">
      <alignment horizontal="center" vertical="center" wrapText="1"/>
    </xf>
    <xf numFmtId="0" fontId="84" fillId="2" borderId="32" xfId="165" applyFont="1" applyFill="1" applyBorder="1">
      <alignment horizontal="left" vertical="top" wrapText="1"/>
    </xf>
    <xf numFmtId="0" fontId="16" fillId="2" borderId="32" xfId="0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vertical="center" wrapText="1"/>
    </xf>
    <xf numFmtId="0" fontId="72" fillId="2" borderId="32" xfId="0" applyFont="1" applyFill="1" applyBorder="1" applyAlignment="1">
      <alignment horizontal="center" vertical="top" wrapText="1"/>
    </xf>
    <xf numFmtId="0" fontId="16" fillId="2" borderId="32" xfId="0" applyFont="1" applyFill="1" applyBorder="1" applyAlignment="1">
      <alignment horizontal="center"/>
    </xf>
    <xf numFmtId="0" fontId="16" fillId="2" borderId="32" xfId="0" applyFont="1" applyFill="1" applyBorder="1" applyAlignment="1">
      <alignment vertical="center" wrapText="1"/>
    </xf>
    <xf numFmtId="0" fontId="72" fillId="2" borderId="0" xfId="1734" applyFont="1" applyFill="1"/>
    <xf numFmtId="0" fontId="72" fillId="2" borderId="0" xfId="1734" applyFont="1" applyFill="1" applyAlignment="1">
      <alignment horizontal="center" vertical="center"/>
    </xf>
    <xf numFmtId="0" fontId="72" fillId="2" borderId="0" xfId="0" applyFont="1" applyFill="1" applyAlignment="1">
      <alignment horizontal="center" vertical="center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73" fillId="2" borderId="0" xfId="0" applyFont="1" applyFill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43" fontId="16" fillId="2" borderId="32" xfId="7" applyFont="1" applyFill="1" applyBorder="1" applyAlignment="1">
      <alignment vertical="center" wrapText="1"/>
    </xf>
    <xf numFmtId="43" fontId="72" fillId="2" borderId="32" xfId="7" applyFont="1" applyFill="1" applyBorder="1" applyAlignment="1">
      <alignment vertical="center" wrapText="1"/>
    </xf>
    <xf numFmtId="0" fontId="73" fillId="2" borderId="0" xfId="0" applyFont="1" applyFill="1" applyAlignment="1">
      <alignment vertical="center" wrapText="1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wrapText="1"/>
    </xf>
    <xf numFmtId="169" fontId="16" fillId="58" borderId="32" xfId="96" applyNumberFormat="1" applyFont="1" applyFill="1" applyBorder="1" applyAlignment="1">
      <alignment horizontal="center" vertical="top" wrapText="1"/>
    </xf>
    <xf numFmtId="0" fontId="72" fillId="0" borderId="0" xfId="0" applyFont="1" applyAlignment="1">
      <alignment horizontal="center" vertical="top" wrapText="1"/>
    </xf>
    <xf numFmtId="169" fontId="16" fillId="2" borderId="32" xfId="96" applyNumberFormat="1" applyFont="1" applyFill="1" applyBorder="1" applyAlignment="1">
      <alignment horizontal="center" vertical="center" wrapText="1"/>
    </xf>
    <xf numFmtId="0" fontId="86" fillId="0" borderId="0" xfId="0" applyFont="1" applyAlignment="1">
      <alignment horizontal="left" vertical="top" wrapText="1"/>
    </xf>
    <xf numFmtId="169" fontId="16" fillId="57" borderId="32" xfId="96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3" fillId="2" borderId="32" xfId="0" applyFont="1" applyFill="1" applyBorder="1" applyAlignment="1">
      <alignment vertical="center" wrapText="1"/>
    </xf>
    <xf numFmtId="0" fontId="72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0" fontId="73" fillId="2" borderId="0" xfId="0" applyFont="1" applyFill="1" applyAlignment="1">
      <alignment horizontal="center" vertical="center" wrapText="1"/>
    </xf>
    <xf numFmtId="0" fontId="88" fillId="2" borderId="0" xfId="165" applyFont="1" applyFill="1">
      <alignment horizontal="left" vertical="top" wrapText="1"/>
    </xf>
    <xf numFmtId="166" fontId="88" fillId="2" borderId="0" xfId="2021" applyNumberFormat="1" applyFont="1" applyFill="1" applyAlignment="1">
      <alignment horizontal="right"/>
    </xf>
    <xf numFmtId="0" fontId="88" fillId="2" borderId="0" xfId="165" applyFont="1" applyFill="1" applyAlignment="1"/>
    <xf numFmtId="0" fontId="89" fillId="2" borderId="0" xfId="165" applyFont="1" applyFill="1" applyAlignment="1">
      <alignment horizontal="center" vertical="center" wrapText="1"/>
    </xf>
    <xf numFmtId="0" fontId="89" fillId="2" borderId="0" xfId="165" applyFont="1" applyFill="1" applyAlignment="1">
      <alignment horizontal="center" vertical="top" wrapText="1"/>
    </xf>
    <xf numFmtId="0" fontId="72" fillId="2" borderId="28" xfId="165" applyFont="1" applyFill="1" applyBorder="1" applyAlignment="1">
      <alignment horizontal="right" vertical="top" wrapText="1"/>
    </xf>
    <xf numFmtId="169" fontId="13" fillId="2" borderId="32" xfId="165" applyNumberFormat="1" applyFont="1" applyFill="1" applyBorder="1" applyAlignment="1">
      <alignment horizontal="center" vertical="center" wrapText="1"/>
    </xf>
    <xf numFmtId="0" fontId="88" fillId="2" borderId="0" xfId="165" applyFont="1" applyFill="1" applyAlignment="1">
      <alignment horizontal="left" vertical="center" wrapText="1"/>
    </xf>
    <xf numFmtId="166" fontId="72" fillId="2" borderId="32" xfId="7" applyNumberFormat="1" applyFont="1" applyFill="1" applyBorder="1" applyAlignment="1">
      <alignment horizontal="center" vertical="top" wrapText="1"/>
    </xf>
    <xf numFmtId="0" fontId="72" fillId="2" borderId="0" xfId="165" applyFont="1" applyFill="1">
      <alignment horizontal="left" vertical="top" wrapText="1"/>
    </xf>
    <xf numFmtId="0" fontId="16" fillId="2" borderId="32" xfId="165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center" vertical="top" wrapText="1"/>
    </xf>
    <xf numFmtId="0" fontId="86" fillId="2" borderId="0" xfId="0" applyFont="1" applyFill="1" applyAlignment="1">
      <alignment horizontal="left" vertical="top" wrapText="1"/>
    </xf>
    <xf numFmtId="0" fontId="72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2" fillId="2" borderId="0" xfId="299" applyFont="1" applyFill="1" applyAlignment="1">
      <alignment vertical="top"/>
    </xf>
    <xf numFmtId="43" fontId="72" fillId="2" borderId="0" xfId="7" applyFont="1" applyFill="1" applyAlignment="1">
      <alignment vertical="top"/>
    </xf>
    <xf numFmtId="43" fontId="90" fillId="2" borderId="0" xfId="7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0" fontId="72" fillId="2" borderId="0" xfId="1660" applyFont="1" applyFill="1"/>
    <xf numFmtId="43" fontId="72" fillId="2" borderId="0" xfId="7" applyFont="1" applyFill="1"/>
    <xf numFmtId="43" fontId="90" fillId="2" borderId="0" xfId="7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Font="1" applyFill="1" applyAlignment="1">
      <alignment horizontal="center" vertical="center" wrapText="1"/>
    </xf>
    <xf numFmtId="0" fontId="72" fillId="2" borderId="0" xfId="2028" applyFont="1" applyFill="1"/>
    <xf numFmtId="172" fontId="72" fillId="2" borderId="0" xfId="2027" applyFont="1" applyFill="1"/>
    <xf numFmtId="49" fontId="16" fillId="2" borderId="32" xfId="96" applyNumberFormat="1" applyFont="1" applyFill="1" applyBorder="1" applyAlignment="1">
      <alignment horizontal="center" vertical="center" textRotation="90" wrapText="1"/>
    </xf>
    <xf numFmtId="168" fontId="16" fillId="2" borderId="32" xfId="96" applyNumberFormat="1" applyFont="1" applyFill="1" applyBorder="1" applyAlignment="1">
      <alignment horizontal="center" vertical="center" wrapText="1"/>
    </xf>
    <xf numFmtId="0" fontId="16" fillId="2" borderId="32" xfId="96" applyFont="1" applyFill="1" applyBorder="1" applyAlignment="1">
      <alignment horizontal="center" vertical="center" wrapText="1"/>
    </xf>
    <xf numFmtId="173" fontId="72" fillId="2" borderId="0" xfId="299" applyNumberFormat="1" applyFont="1" applyFill="1"/>
    <xf numFmtId="49" fontId="72" fillId="2" borderId="32" xfId="96" applyNumberFormat="1" applyFont="1" applyFill="1" applyBorder="1" applyAlignment="1">
      <alignment horizontal="center" vertical="center" textRotation="90" wrapText="1"/>
    </xf>
    <xf numFmtId="169" fontId="87" fillId="2" borderId="32" xfId="96" applyNumberFormat="1" applyFont="1" applyFill="1" applyBorder="1" applyAlignment="1">
      <alignment horizontal="center" vertical="center" wrapText="1"/>
    </xf>
    <xf numFmtId="173" fontId="87" fillId="2" borderId="0" xfId="299" applyNumberFormat="1" applyFont="1" applyFill="1"/>
    <xf numFmtId="43" fontId="87" fillId="2" borderId="0" xfId="299" applyNumberFormat="1" applyFont="1" applyFill="1"/>
    <xf numFmtId="43" fontId="87" fillId="2" borderId="0" xfId="7" applyFont="1" applyFill="1"/>
    <xf numFmtId="0" fontId="72" fillId="2" borderId="32" xfId="96" applyFont="1" applyFill="1" applyBorder="1" applyAlignment="1">
      <alignment horizontal="center" vertical="center" wrapText="1"/>
    </xf>
    <xf numFmtId="0" fontId="91" fillId="2" borderId="32" xfId="96" applyFont="1" applyFill="1" applyBorder="1" applyAlignment="1">
      <alignment horizontal="center" vertical="center" wrapText="1"/>
    </xf>
    <xf numFmtId="168" fontId="72" fillId="2" borderId="32" xfId="96" applyNumberFormat="1" applyFont="1" applyFill="1" applyBorder="1" applyAlignment="1">
      <alignment horizontal="center" vertical="center" wrapText="1"/>
    </xf>
    <xf numFmtId="0" fontId="16" fillId="0" borderId="32" xfId="96" applyFont="1" applyBorder="1" applyAlignment="1">
      <alignment horizontal="left" vertical="center" wrapText="1"/>
    </xf>
    <xf numFmtId="167" fontId="16" fillId="2" borderId="32" xfId="6" applyNumberFormat="1" applyFont="1" applyFill="1" applyBorder="1" applyAlignment="1">
      <alignment horizontal="center" vertical="center"/>
    </xf>
    <xf numFmtId="165" fontId="16" fillId="2" borderId="32" xfId="6" applyFont="1" applyFill="1" applyBorder="1" applyAlignment="1">
      <alignment horizontal="center" vertical="center"/>
    </xf>
    <xf numFmtId="0" fontId="16" fillId="2" borderId="1" xfId="96" applyFont="1" applyFill="1" applyBorder="1" applyAlignment="1">
      <alignment horizontal="center" vertical="center" wrapText="1"/>
    </xf>
    <xf numFmtId="0" fontId="72" fillId="2" borderId="27" xfId="0" applyFont="1" applyFill="1" applyBorder="1" applyAlignment="1">
      <alignment horizontal="center"/>
    </xf>
    <xf numFmtId="0" fontId="72" fillId="2" borderId="32" xfId="0" applyFont="1" applyFill="1" applyBorder="1"/>
    <xf numFmtId="174" fontId="72" fillId="2" borderId="32" xfId="2029" applyNumberFormat="1" applyFont="1" applyFill="1" applyBorder="1"/>
    <xf numFmtId="0" fontId="72" fillId="2" borderId="23" xfId="0" applyFont="1" applyFill="1" applyBorder="1"/>
    <xf numFmtId="0" fontId="92" fillId="2" borderId="32" xfId="0" applyFont="1" applyFill="1" applyBorder="1" applyAlignment="1">
      <alignment vertical="center" wrapText="1"/>
    </xf>
    <xf numFmtId="166" fontId="92" fillId="2" borderId="32" xfId="223" applyNumberFormat="1" applyFont="1" applyFill="1" applyBorder="1"/>
    <xf numFmtId="43" fontId="93" fillId="2" borderId="0" xfId="7" applyFont="1" applyFill="1"/>
    <xf numFmtId="43" fontId="94" fillId="2" borderId="0" xfId="7" applyFont="1" applyFill="1"/>
    <xf numFmtId="0" fontId="93" fillId="2" borderId="0" xfId="0" applyFont="1" applyFill="1"/>
    <xf numFmtId="0" fontId="84" fillId="0" borderId="32" xfId="0" applyFont="1" applyBorder="1" applyAlignment="1">
      <alignment vertical="center" wrapText="1"/>
    </xf>
    <xf numFmtId="166" fontId="84" fillId="2" borderId="32" xfId="223" applyNumberFormat="1" applyFont="1" applyFill="1" applyBorder="1" applyAlignment="1">
      <alignment vertical="center"/>
    </xf>
    <xf numFmtId="43" fontId="95" fillId="2" borderId="0" xfId="7" applyFont="1" applyFill="1"/>
    <xf numFmtId="43" fontId="96" fillId="2" borderId="0" xfId="7" applyFont="1" applyFill="1"/>
    <xf numFmtId="0" fontId="95" fillId="2" borderId="0" xfId="0" applyFont="1" applyFill="1"/>
    <xf numFmtId="0" fontId="72" fillId="2" borderId="32" xfId="0" applyFont="1" applyFill="1" applyBorder="1" applyAlignment="1">
      <alignment horizontal="center"/>
    </xf>
    <xf numFmtId="0" fontId="87" fillId="2" borderId="0" xfId="299" applyFont="1" applyFill="1"/>
    <xf numFmtId="0" fontId="72" fillId="2" borderId="0" xfId="253" applyFont="1" applyFill="1" applyAlignment="1">
      <alignment vertical="top"/>
    </xf>
    <xf numFmtId="0" fontId="72" fillId="2" borderId="0" xfId="253" applyFont="1" applyFill="1"/>
    <xf numFmtId="0" fontId="72" fillId="2" borderId="0" xfId="253" applyFont="1" applyFill="1" applyAlignment="1">
      <alignment wrapText="1"/>
    </xf>
    <xf numFmtId="43" fontId="72" fillId="0" borderId="0" xfId="253" applyNumberFormat="1" applyFont="1"/>
    <xf numFmtId="0" fontId="72" fillId="2" borderId="0" xfId="253" applyFont="1" applyFill="1" applyAlignment="1">
      <alignment horizontal="center"/>
    </xf>
    <xf numFmtId="0" fontId="16" fillId="2" borderId="32" xfId="165" applyFont="1" applyFill="1" applyBorder="1" applyAlignment="1">
      <alignment horizontal="center" vertical="center" wrapText="1"/>
    </xf>
    <xf numFmtId="43" fontId="72" fillId="2" borderId="0" xfId="253" applyNumberFormat="1" applyFont="1" applyFill="1"/>
    <xf numFmtId="0" fontId="91" fillId="2" borderId="32" xfId="253" applyFont="1" applyFill="1" applyBorder="1" applyAlignment="1">
      <alignment horizontal="center" vertical="center" wrapText="1"/>
    </xf>
    <xf numFmtId="0" fontId="84" fillId="2" borderId="32" xfId="253" applyFont="1" applyFill="1" applyBorder="1" applyAlignment="1">
      <alignment horizontal="center" vertical="center" wrapText="1"/>
    </xf>
    <xf numFmtId="168" fontId="72" fillId="2" borderId="0" xfId="253" applyNumberFormat="1" applyFont="1" applyFill="1"/>
    <xf numFmtId="0" fontId="86" fillId="2" borderId="1" xfId="0" applyFont="1" applyFill="1" applyBorder="1"/>
    <xf numFmtId="0" fontId="72" fillId="2" borderId="32" xfId="299" applyFont="1" applyFill="1" applyBorder="1" applyAlignment="1">
      <alignment horizontal="center"/>
    </xf>
    <xf numFmtId="175" fontId="72" fillId="0" borderId="32" xfId="299" applyNumberFormat="1" applyFont="1" applyBorder="1" applyAlignment="1">
      <alignment horizontal="center"/>
    </xf>
    <xf numFmtId="0" fontId="86" fillId="2" borderId="32" xfId="0" applyFont="1" applyFill="1" applyBorder="1"/>
    <xf numFmtId="0" fontId="92" fillId="2" borderId="27" xfId="96" applyFont="1" applyFill="1" applyBorder="1" applyAlignment="1">
      <alignment horizontal="center" vertical="center" wrapText="1"/>
    </xf>
    <xf numFmtId="175" fontId="92" fillId="0" borderId="27" xfId="96" applyNumberFormat="1" applyFont="1" applyBorder="1" applyAlignment="1">
      <alignment horizontal="center" vertical="center" wrapText="1"/>
    </xf>
    <xf numFmtId="0" fontId="72" fillId="2" borderId="32" xfId="253" applyFont="1" applyFill="1" applyBorder="1"/>
    <xf numFmtId="175" fontId="72" fillId="0" borderId="32" xfId="96" applyNumberFormat="1" applyFont="1" applyBorder="1" applyAlignment="1">
      <alignment horizontal="center" vertical="center" wrapText="1"/>
    </xf>
    <xf numFmtId="0" fontId="92" fillId="0" borderId="32" xfId="0" applyFont="1" applyBorder="1" applyAlignment="1">
      <alignment vertical="center" wrapText="1"/>
    </xf>
    <xf numFmtId="175" fontId="92" fillId="0" borderId="32" xfId="0" applyNumberFormat="1" applyFont="1" applyBorder="1" applyAlignment="1">
      <alignment vertical="center" wrapText="1"/>
    </xf>
    <xf numFmtId="0" fontId="84" fillId="0" borderId="27" xfId="0" applyFont="1" applyBorder="1" applyAlignment="1">
      <alignment vertical="center" wrapText="1"/>
    </xf>
    <xf numFmtId="175" fontId="72" fillId="0" borderId="32" xfId="7" applyNumberFormat="1" applyFont="1" applyFill="1" applyBorder="1" applyAlignment="1">
      <alignment vertical="center"/>
    </xf>
    <xf numFmtId="0" fontId="87" fillId="2" borderId="0" xfId="253" applyFont="1" applyFill="1"/>
    <xf numFmtId="0" fontId="72" fillId="2" borderId="0" xfId="1734" applyFont="1" applyFill="1" applyAlignment="1">
      <alignment vertical="center"/>
    </xf>
    <xf numFmtId="169" fontId="72" fillId="2" borderId="0" xfId="1734" applyNumberFormat="1" applyFont="1" applyFill="1" applyAlignment="1">
      <alignment horizontal="right" vertical="center"/>
    </xf>
    <xf numFmtId="0" fontId="16" fillId="2" borderId="0" xfId="1734" applyFont="1" applyFill="1" applyAlignment="1">
      <alignment horizontal="center" vertical="center" wrapText="1"/>
    </xf>
    <xf numFmtId="169" fontId="16" fillId="2" borderId="0" xfId="1734" applyNumberFormat="1" applyFont="1" applyFill="1" applyAlignment="1">
      <alignment horizontal="center" vertical="center" wrapText="1"/>
    </xf>
    <xf numFmtId="0" fontId="72" fillId="2" borderId="32" xfId="1735" applyFont="1" applyFill="1" applyBorder="1" applyAlignment="1">
      <alignment horizontal="center" vertical="center" wrapText="1"/>
    </xf>
    <xf numFmtId="169" fontId="72" fillId="2" borderId="32" xfId="1736" applyNumberFormat="1" applyFont="1" applyFill="1" applyBorder="1" applyAlignment="1">
      <alignment horizontal="center" vertical="center"/>
    </xf>
    <xf numFmtId="0" fontId="72" fillId="2" borderId="32" xfId="1735" applyFont="1" applyFill="1" applyBorder="1" applyAlignment="1">
      <alignment horizontal="center"/>
    </xf>
    <xf numFmtId="37" fontId="72" fillId="2" borderId="32" xfId="1735" applyNumberFormat="1" applyFont="1" applyFill="1" applyBorder="1" applyAlignment="1">
      <alignment horizontal="center" vertical="center" wrapText="1"/>
    </xf>
    <xf numFmtId="169" fontId="16" fillId="59" borderId="32" xfId="7" applyNumberFormat="1" applyFont="1" applyFill="1" applyBorder="1" applyAlignment="1">
      <alignment vertical="top" wrapText="1"/>
    </xf>
    <xf numFmtId="169" fontId="72" fillId="2" borderId="0" xfId="299" applyNumberFormat="1" applyFont="1" applyFill="1"/>
    <xf numFmtId="0" fontId="72" fillId="57" borderId="32" xfId="0" applyFont="1" applyFill="1" applyBorder="1" applyAlignment="1">
      <alignment vertical="center" wrapText="1"/>
    </xf>
    <xf numFmtId="169" fontId="72" fillId="57" borderId="27" xfId="0" applyNumberFormat="1" applyFont="1" applyFill="1" applyBorder="1" applyAlignment="1">
      <alignment horizontal="right" vertical="center" wrapText="1"/>
    </xf>
    <xf numFmtId="0" fontId="72" fillId="2" borderId="0" xfId="299" applyFont="1" applyFill="1" applyAlignment="1">
      <alignment vertical="center"/>
    </xf>
    <xf numFmtId="0" fontId="72" fillId="2" borderId="32" xfId="299" applyFont="1" applyFill="1" applyBorder="1" applyAlignment="1">
      <alignment vertical="top"/>
    </xf>
    <xf numFmtId="169" fontId="72" fillId="2" borderId="32" xfId="7" applyNumberFormat="1" applyFont="1" applyFill="1" applyBorder="1" applyAlignment="1">
      <alignment horizontal="right" vertical="top" wrapText="1"/>
    </xf>
    <xf numFmtId="0" fontId="72" fillId="2" borderId="34" xfId="0" applyFont="1" applyFill="1" applyBorder="1" applyAlignment="1">
      <alignment vertical="center"/>
    </xf>
    <xf numFmtId="0" fontId="72" fillId="2" borderId="27" xfId="0" applyFont="1" applyFill="1" applyBorder="1" applyAlignment="1">
      <alignment horizontal="center" vertical="center"/>
    </xf>
    <xf numFmtId="169" fontId="72" fillId="2" borderId="32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165" fontId="72" fillId="2" borderId="32" xfId="6" applyFont="1" applyFill="1" applyBorder="1" applyAlignment="1">
      <alignment horizontal="center" vertical="center"/>
    </xf>
    <xf numFmtId="176" fontId="72" fillId="2" borderId="32" xfId="6" applyNumberFormat="1" applyFont="1" applyFill="1" applyBorder="1" applyAlignment="1">
      <alignment horizontal="center" vertical="center"/>
    </xf>
    <xf numFmtId="169" fontId="72" fillId="0" borderId="32" xfId="0" applyNumberFormat="1" applyFont="1" applyBorder="1" applyAlignment="1">
      <alignment horizontal="right" vertical="center" wrapText="1"/>
    </xf>
    <xf numFmtId="0" fontId="87" fillId="2" borderId="0" xfId="299" applyFont="1" applyFill="1" applyAlignment="1">
      <alignment vertical="center"/>
    </xf>
    <xf numFmtId="0" fontId="87" fillId="2" borderId="0" xfId="299" applyFont="1" applyFill="1" applyAlignment="1">
      <alignment horizontal="center" vertical="center"/>
    </xf>
    <xf numFmtId="169" fontId="87" fillId="2" borderId="0" xfId="299" applyNumberFormat="1" applyFont="1" applyFill="1" applyAlignment="1">
      <alignment vertical="center"/>
    </xf>
    <xf numFmtId="0" fontId="86" fillId="0" borderId="32" xfId="0" applyFont="1" applyBorder="1" applyAlignment="1">
      <alignment horizontal="left" vertical="top" wrapText="1"/>
    </xf>
    <xf numFmtId="0" fontId="72" fillId="2" borderId="32" xfId="0" applyFont="1" applyFill="1" applyBorder="1" applyAlignment="1">
      <alignment horizontal="center" vertical="center" wrapText="1"/>
    </xf>
    <xf numFmtId="0" fontId="97" fillId="2" borderId="32" xfId="0" applyFont="1" applyFill="1" applyBorder="1" applyAlignment="1">
      <alignment horizontal="center"/>
    </xf>
    <xf numFmtId="168" fontId="16" fillId="2" borderId="32" xfId="6" applyNumberFormat="1" applyFont="1" applyFill="1" applyBorder="1" applyAlignment="1">
      <alignment horizontal="center" vertical="center"/>
    </xf>
    <xf numFmtId="168" fontId="90" fillId="0" borderId="32" xfId="96" applyNumberFormat="1" applyFont="1" applyBorder="1" applyAlignment="1">
      <alignment horizontal="center" vertical="center" wrapText="1"/>
    </xf>
    <xf numFmtId="168" fontId="16" fillId="0" borderId="32" xfId="96" applyNumberFormat="1" applyFont="1" applyBorder="1" applyAlignment="1">
      <alignment horizontal="right" vertical="center" wrapText="1"/>
    </xf>
    <xf numFmtId="0" fontId="87" fillId="2" borderId="0" xfId="0" applyFont="1" applyFill="1"/>
    <xf numFmtId="0" fontId="72" fillId="2" borderId="23" xfId="0" applyFont="1" applyFill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169" fontId="84" fillId="2" borderId="32" xfId="7" applyNumberFormat="1" applyFont="1" applyFill="1" applyBorder="1" applyAlignment="1">
      <alignment horizontal="right" vertical="center" wrapText="1"/>
    </xf>
    <xf numFmtId="169" fontId="72" fillId="2" borderId="32" xfId="7" applyNumberFormat="1" applyFont="1" applyFill="1" applyBorder="1" applyAlignment="1">
      <alignment horizontal="right" vertical="center" wrapText="1"/>
    </xf>
    <xf numFmtId="166" fontId="72" fillId="2" borderId="32" xfId="7" applyNumberFormat="1" applyFont="1" applyFill="1" applyBorder="1" applyAlignment="1">
      <alignment horizontal="right" vertical="center" wrapText="1"/>
    </xf>
    <xf numFmtId="0" fontId="72" fillId="2" borderId="27" xfId="0" applyFont="1" applyFill="1" applyBorder="1" applyAlignment="1">
      <alignment horizontal="left" vertical="top" wrapText="1"/>
    </xf>
    <xf numFmtId="0" fontId="72" fillId="0" borderId="0" xfId="0" applyFont="1" applyAlignment="1">
      <alignment horizontal="left" vertical="center" wrapText="1"/>
    </xf>
    <xf numFmtId="169" fontId="16" fillId="2" borderId="23" xfId="96" applyNumberFormat="1" applyFont="1" applyFill="1" applyBorder="1" applyAlignment="1">
      <alignment horizontal="center" vertical="center" wrapText="1"/>
    </xf>
    <xf numFmtId="165" fontId="16" fillId="0" borderId="32" xfId="2031" applyFont="1" applyBorder="1">
      <alignment horizontal="right" vertical="top"/>
    </xf>
    <xf numFmtId="37" fontId="73" fillId="0" borderId="32" xfId="0" applyNumberFormat="1" applyFont="1" applyBorder="1" applyAlignment="1">
      <alignment vertical="center" wrapText="1"/>
    </xf>
    <xf numFmtId="0" fontId="73" fillId="0" borderId="32" xfId="0" applyFont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43" fontId="13" fillId="2" borderId="32" xfId="7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center"/>
    </xf>
    <xf numFmtId="0" fontId="72" fillId="0" borderId="32" xfId="0" applyFont="1" applyBorder="1" applyAlignment="1">
      <alignment horizontal="center" vertical="center" wrapText="1"/>
    </xf>
    <xf numFmtId="0" fontId="72" fillId="2" borderId="32" xfId="165" applyFont="1" applyFill="1" applyBorder="1" applyAlignment="1">
      <alignment horizontal="center" vertical="top" wrapText="1"/>
    </xf>
    <xf numFmtId="0" fontId="72" fillId="2" borderId="33" xfId="165" applyFont="1" applyFill="1" applyBorder="1">
      <alignment horizontal="left" vertical="top" wrapText="1"/>
    </xf>
    <xf numFmtId="0" fontId="72" fillId="2" borderId="34" xfId="165" applyFont="1" applyFill="1" applyBorder="1">
      <alignment horizontal="left" vertical="top" wrapText="1"/>
    </xf>
    <xf numFmtId="0" fontId="72" fillId="2" borderId="27" xfId="165" applyFont="1" applyFill="1" applyBorder="1">
      <alignment horizontal="left" vertical="top" wrapText="1"/>
    </xf>
    <xf numFmtId="166" fontId="88" fillId="2" borderId="0" xfId="2021" applyNumberFormat="1" applyFont="1" applyFill="1" applyAlignment="1">
      <alignment horizontal="right" vertical="top" wrapText="1"/>
    </xf>
    <xf numFmtId="166" fontId="88" fillId="2" borderId="0" xfId="2021" applyNumberFormat="1" applyFont="1" applyFill="1" applyAlignment="1">
      <alignment horizontal="right"/>
    </xf>
    <xf numFmtId="0" fontId="89" fillId="2" borderId="0" xfId="165" applyFont="1" applyFill="1" applyAlignment="1">
      <alignment horizontal="center" vertical="center" wrapText="1"/>
    </xf>
    <xf numFmtId="0" fontId="16" fillId="2" borderId="30" xfId="165" applyFont="1" applyFill="1" applyBorder="1" applyAlignment="1">
      <alignment horizontal="center" vertical="top" wrapText="1"/>
    </xf>
    <xf numFmtId="0" fontId="16" fillId="2" borderId="35" xfId="165" applyFont="1" applyFill="1" applyBorder="1" applyAlignment="1">
      <alignment horizontal="center" vertical="top" wrapText="1"/>
    </xf>
    <xf numFmtId="0" fontId="16" fillId="2" borderId="31" xfId="165" applyFont="1" applyFill="1" applyBorder="1" applyAlignment="1">
      <alignment horizontal="center" vertical="top" wrapText="1"/>
    </xf>
    <xf numFmtId="0" fontId="16" fillId="2" borderId="33" xfId="165" applyFont="1" applyFill="1" applyBorder="1">
      <alignment horizontal="left" vertical="top" wrapText="1"/>
    </xf>
    <xf numFmtId="0" fontId="16" fillId="2" borderId="34" xfId="165" applyFont="1" applyFill="1" applyBorder="1">
      <alignment horizontal="left" vertical="top" wrapText="1"/>
    </xf>
    <xf numFmtId="0" fontId="16" fillId="2" borderId="27" xfId="165" applyFont="1" applyFill="1" applyBorder="1">
      <alignment horizontal="left" vertical="top" wrapText="1"/>
    </xf>
    <xf numFmtId="0" fontId="16" fillId="2" borderId="33" xfId="165" applyFont="1" applyFill="1" applyBorder="1" applyAlignment="1">
      <alignment horizontal="left" vertical="center" wrapText="1"/>
    </xf>
    <xf numFmtId="0" fontId="16" fillId="2" borderId="34" xfId="165" applyFont="1" applyFill="1" applyBorder="1" applyAlignment="1">
      <alignment horizontal="left" vertical="center" wrapText="1"/>
    </xf>
    <xf numFmtId="0" fontId="16" fillId="2" borderId="27" xfId="165" applyFont="1" applyFill="1" applyBorder="1" applyAlignment="1">
      <alignment horizontal="left" vertical="center" wrapText="1"/>
    </xf>
    <xf numFmtId="0" fontId="88" fillId="2" borderId="33" xfId="165" applyFont="1" applyFill="1" applyBorder="1">
      <alignment horizontal="left" vertical="top" wrapText="1"/>
    </xf>
    <xf numFmtId="0" fontId="88" fillId="2" borderId="34" xfId="165" applyFont="1" applyFill="1" applyBorder="1">
      <alignment horizontal="left" vertical="top" wrapText="1"/>
    </xf>
    <xf numFmtId="0" fontId="88" fillId="2" borderId="27" xfId="165" applyFont="1" applyFill="1" applyBorder="1">
      <alignment horizontal="left" vertical="top" wrapText="1"/>
    </xf>
    <xf numFmtId="0" fontId="72" fillId="0" borderId="30" xfId="165" applyFont="1" applyBorder="1" applyAlignment="1">
      <alignment horizontal="center" vertical="top" wrapText="1"/>
    </xf>
    <xf numFmtId="0" fontId="72" fillId="0" borderId="35" xfId="165" applyFont="1" applyBorder="1" applyAlignment="1">
      <alignment horizontal="center" vertical="top" wrapText="1"/>
    </xf>
    <xf numFmtId="0" fontId="72" fillId="0" borderId="31" xfId="165" applyFont="1" applyBorder="1" applyAlignment="1">
      <alignment horizontal="center" vertical="top" wrapText="1"/>
    </xf>
    <xf numFmtId="0" fontId="72" fillId="0" borderId="3" xfId="165" applyFont="1" applyBorder="1" applyAlignment="1">
      <alignment horizontal="center" vertical="top" wrapText="1"/>
    </xf>
    <xf numFmtId="0" fontId="72" fillId="0" borderId="28" xfId="165" applyFont="1" applyBorder="1" applyAlignment="1">
      <alignment horizontal="center" vertical="top" wrapText="1"/>
    </xf>
    <xf numFmtId="0" fontId="72" fillId="0" borderId="29" xfId="165" applyFont="1" applyBorder="1" applyAlignment="1">
      <alignment horizontal="center" vertical="top" wrapText="1"/>
    </xf>
    <xf numFmtId="0" fontId="16" fillId="0" borderId="32" xfId="0" applyFont="1" applyBorder="1" applyAlignment="1">
      <alignment horizontal="left" vertical="center" wrapText="1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72" fillId="0" borderId="32" xfId="0" applyFont="1" applyBorder="1" applyAlignment="1">
      <alignment horizontal="left" vertical="center" wrapText="1"/>
    </xf>
    <xf numFmtId="0" fontId="16" fillId="2" borderId="32" xfId="0" applyFont="1" applyFill="1" applyBorder="1" applyAlignment="1">
      <alignment horizontal="center" vertical="top" wrapText="1"/>
    </xf>
    <xf numFmtId="49" fontId="16" fillId="2" borderId="2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22" xfId="0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center" vertical="top" wrapText="1"/>
    </xf>
    <xf numFmtId="49" fontId="16" fillId="2" borderId="32" xfId="0" applyNumberFormat="1" applyFont="1" applyFill="1" applyBorder="1" applyAlignment="1">
      <alignment horizontal="center" vertical="top"/>
    </xf>
    <xf numFmtId="0" fontId="16" fillId="2" borderId="23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49" fontId="16" fillId="2" borderId="32" xfId="0" applyNumberFormat="1" applyFont="1" applyFill="1" applyBorder="1" applyAlignment="1">
      <alignment horizontal="center" vertical="top" wrapText="1"/>
    </xf>
    <xf numFmtId="0" fontId="16" fillId="2" borderId="32" xfId="0" applyFont="1" applyFill="1" applyBorder="1" applyAlignment="1">
      <alignment horizontal="left" vertical="top" wrapText="1"/>
    </xf>
    <xf numFmtId="0" fontId="16" fillId="2" borderId="23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32" xfId="0" applyFont="1" applyFill="1" applyBorder="1" applyAlignment="1">
      <alignment horizontal="center" wrapText="1"/>
    </xf>
    <xf numFmtId="0" fontId="72" fillId="2" borderId="23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32" xfId="0" applyFont="1" applyFill="1" applyBorder="1" applyAlignment="1">
      <alignment horizontal="center"/>
    </xf>
    <xf numFmtId="49" fontId="16" fillId="2" borderId="33" xfId="96" applyNumberFormat="1" applyFont="1" applyFill="1" applyBorder="1" applyAlignment="1">
      <alignment horizontal="center" vertical="center" wrapText="1"/>
    </xf>
    <xf numFmtId="49" fontId="16" fillId="2" borderId="27" xfId="96" applyNumberFormat="1" applyFont="1" applyFill="1" applyBorder="1" applyAlignment="1">
      <alignment horizontal="center" vertical="center" wrapText="1"/>
    </xf>
    <xf numFmtId="0" fontId="16" fillId="2" borderId="23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168" fontId="16" fillId="2" borderId="23" xfId="96" applyNumberFormat="1" applyFont="1" applyFill="1" applyBorder="1" applyAlignment="1">
      <alignment horizontal="center" vertical="center" wrapText="1"/>
    </xf>
    <xf numFmtId="168" fontId="16" fillId="2" borderId="2" xfId="96" applyNumberFormat="1" applyFont="1" applyFill="1" applyBorder="1" applyAlignment="1">
      <alignment horizontal="center" vertical="center" wrapText="1"/>
    </xf>
    <xf numFmtId="168" fontId="72" fillId="2" borderId="33" xfId="96" applyNumberFormat="1" applyFont="1" applyFill="1" applyBorder="1" applyAlignment="1">
      <alignment horizontal="center" vertical="center" wrapText="1"/>
    </xf>
    <xf numFmtId="168" fontId="72" fillId="2" borderId="34" xfId="96" applyNumberFormat="1" applyFont="1" applyFill="1" applyBorder="1" applyAlignment="1">
      <alignment horizontal="center" vertical="center" wrapText="1"/>
    </xf>
    <xf numFmtId="168" fontId="72" fillId="2" borderId="27" xfId="96" applyNumberFormat="1" applyFont="1" applyFill="1" applyBorder="1" applyAlignment="1">
      <alignment horizontal="center" vertical="center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72" fillId="2" borderId="0" xfId="1660" applyFont="1" applyFill="1" applyAlignment="1">
      <alignment vertical="center" wrapText="1"/>
    </xf>
    <xf numFmtId="0" fontId="72" fillId="2" borderId="28" xfId="2028" applyFont="1" applyFill="1" applyBorder="1" applyAlignment="1">
      <alignment horizontal="right"/>
    </xf>
    <xf numFmtId="0" fontId="16" fillId="2" borderId="0" xfId="299" applyFont="1" applyFill="1" applyAlignment="1">
      <alignment horizontal="center" vertical="center" wrapText="1"/>
    </xf>
    <xf numFmtId="0" fontId="72" fillId="2" borderId="0" xfId="253" applyFont="1" applyFill="1" applyAlignment="1">
      <alignment horizontal="right" vertical="top" wrapText="1"/>
    </xf>
    <xf numFmtId="0" fontId="72" fillId="2" borderId="0" xfId="253" applyFont="1" applyFill="1" applyAlignment="1">
      <alignment horizontal="right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16" fillId="58" borderId="32" xfId="0" applyFont="1" applyFill="1" applyBorder="1" applyAlignment="1">
      <alignment horizontal="center" vertical="top" wrapText="1"/>
    </xf>
    <xf numFmtId="0" fontId="86" fillId="0" borderId="32" xfId="0" applyFont="1" applyBorder="1" applyAlignment="1">
      <alignment horizontal="left" vertical="top" wrapText="1"/>
    </xf>
    <xf numFmtId="0" fontId="16" fillId="57" borderId="32" xfId="0" applyFont="1" applyFill="1" applyBorder="1" applyAlignment="1">
      <alignment horizontal="left" vertical="top" wrapText="1"/>
    </xf>
    <xf numFmtId="0" fontId="16" fillId="0" borderId="32" xfId="0" applyFont="1" applyBorder="1" applyAlignment="1">
      <alignment horizontal="left" vertical="top" wrapText="1"/>
    </xf>
    <xf numFmtId="0" fontId="16" fillId="2" borderId="32" xfId="0" applyFont="1" applyFill="1" applyBorder="1" applyAlignment="1">
      <alignment horizontal="center" vertical="center" wrapText="1"/>
    </xf>
    <xf numFmtId="0" fontId="72" fillId="0" borderId="32" xfId="0" applyFont="1" applyBorder="1" applyAlignment="1">
      <alignment horizontal="center" vertical="top" wrapText="1"/>
    </xf>
    <xf numFmtId="0" fontId="13" fillId="2" borderId="32" xfId="0" applyFont="1" applyFill="1" applyBorder="1" applyAlignment="1">
      <alignment horizontal="left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73" fillId="2" borderId="3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left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73" fillId="2" borderId="23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left" vertical="center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32" xfId="1734" applyFont="1" applyFill="1" applyBorder="1" applyAlignment="1">
      <alignment horizontal="center" vertical="center" wrapText="1"/>
    </xf>
    <xf numFmtId="0" fontId="72" fillId="2" borderId="32" xfId="1735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3" xfId="1735" applyFont="1" applyFill="1" applyBorder="1" applyAlignment="1">
      <alignment horizontal="center" wrapText="1"/>
    </xf>
    <xf numFmtId="0" fontId="72" fillId="2" borderId="34" xfId="1735" applyFont="1" applyFill="1" applyBorder="1" applyAlignment="1">
      <alignment horizontal="center" wrapText="1"/>
    </xf>
    <xf numFmtId="0" fontId="72" fillId="2" borderId="27" xfId="1735" applyFont="1" applyFill="1" applyBorder="1" applyAlignment="1">
      <alignment horizontal="center" wrapText="1"/>
    </xf>
    <xf numFmtId="0" fontId="16" fillId="59" borderId="32" xfId="0" applyFont="1" applyFill="1" applyBorder="1" applyAlignment="1">
      <alignment vertical="top" wrapText="1"/>
    </xf>
    <xf numFmtId="0" fontId="72" fillId="57" borderId="33" xfId="0" applyFont="1" applyFill="1" applyBorder="1" applyAlignment="1">
      <alignment horizontal="left" vertical="center" wrapText="1"/>
    </xf>
    <xf numFmtId="0" fontId="72" fillId="57" borderId="34" xfId="0" applyFont="1" applyFill="1" applyBorder="1" applyAlignment="1">
      <alignment horizontal="left" vertical="center" wrapText="1"/>
    </xf>
    <xf numFmtId="0" fontId="72" fillId="57" borderId="27" xfId="0" applyFont="1" applyFill="1" applyBorder="1" applyAlignment="1">
      <alignment horizontal="left" vertical="center" wrapText="1"/>
    </xf>
    <xf numFmtId="0" fontId="72" fillId="2" borderId="33" xfId="299" applyFont="1" applyFill="1" applyBorder="1" applyAlignment="1">
      <alignment horizontal="left" vertical="top" wrapText="1"/>
    </xf>
    <xf numFmtId="0" fontId="72" fillId="2" borderId="34" xfId="299" applyFont="1" applyFill="1" applyBorder="1" applyAlignment="1">
      <alignment horizontal="left" vertical="top" wrapText="1"/>
    </xf>
    <xf numFmtId="0" fontId="72" fillId="2" borderId="27" xfId="299" applyFont="1" applyFill="1" applyBorder="1" applyAlignment="1">
      <alignment horizontal="left" vertical="top" wrapText="1"/>
    </xf>
    <xf numFmtId="0" fontId="72" fillId="2" borderId="33" xfId="0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horizontal="center" vertical="center" wrapText="1"/>
    </xf>
    <xf numFmtId="0" fontId="72" fillId="2" borderId="27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center" wrapText="1"/>
    </xf>
  </cellXfs>
  <cellStyles count="203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2031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10"/>
  <sheetViews>
    <sheetView zoomScale="85" zoomScaleNormal="85" zoomScaleSheetLayoutView="115" workbookViewId="0">
      <selection activeCell="D7" sqref="D7"/>
    </sheetView>
  </sheetViews>
  <sheetFormatPr defaultColWidth="8.21875" defaultRowHeight="17.399999999999999"/>
  <cols>
    <col min="1" max="1" width="12.33203125" style="62" customWidth="1"/>
    <col min="2" max="2" width="15.44140625" style="62" customWidth="1"/>
    <col min="3" max="3" width="48" style="62" customWidth="1"/>
    <col min="4" max="4" width="29.5546875" style="62" customWidth="1"/>
    <col min="5" max="5" width="20.6640625" style="62" customWidth="1"/>
    <col min="6" max="6" width="21" style="62" customWidth="1"/>
    <col min="7" max="8" width="8.6640625" style="62" bestFit="1" customWidth="1"/>
    <col min="9" max="16384" width="8.21875" style="62"/>
  </cols>
  <sheetData>
    <row r="1" spans="1:5" ht="36.6" customHeight="1">
      <c r="C1" s="197" t="s">
        <v>17</v>
      </c>
      <c r="D1" s="197"/>
    </row>
    <row r="2" spans="1:5" ht="17.100000000000001" customHeight="1">
      <c r="C2" s="198" t="s">
        <v>33</v>
      </c>
      <c r="D2" s="198"/>
      <c r="E2" s="64"/>
    </row>
    <row r="3" spans="1:5" ht="17.100000000000001" customHeight="1">
      <c r="C3" s="198" t="s">
        <v>0</v>
      </c>
      <c r="D3" s="198"/>
      <c r="E3" s="64"/>
    </row>
    <row r="4" spans="1:5">
      <c r="C4" s="63"/>
      <c r="D4" s="63"/>
      <c r="E4" s="64"/>
    </row>
    <row r="5" spans="1:5" ht="75.75" customHeight="1">
      <c r="A5" s="199" t="s">
        <v>62</v>
      </c>
      <c r="B5" s="199"/>
      <c r="C5" s="199"/>
      <c r="D5" s="199"/>
    </row>
    <row r="6" spans="1:5" ht="17.55" customHeight="1">
      <c r="A6" s="66"/>
      <c r="B6" s="66"/>
      <c r="C6" s="66"/>
      <c r="D6" s="67" t="s">
        <v>8</v>
      </c>
    </row>
    <row r="7" spans="1:5" ht="90.6" customHeight="1">
      <c r="A7" s="200"/>
      <c r="B7" s="201"/>
      <c r="C7" s="202"/>
      <c r="D7" s="72" t="s">
        <v>57</v>
      </c>
    </row>
    <row r="8" spans="1:5" ht="28.8" customHeight="1">
      <c r="A8" s="194" t="s">
        <v>58</v>
      </c>
      <c r="B8" s="195"/>
      <c r="C8" s="196"/>
      <c r="D8" s="30">
        <f>+'Հավելված N 2 '!D11</f>
        <v>236929.30000000002</v>
      </c>
    </row>
    <row r="9" spans="1:5" ht="28.8" customHeight="1">
      <c r="A9" s="194" t="s">
        <v>59</v>
      </c>
      <c r="B9" s="195"/>
      <c r="C9" s="196"/>
      <c r="D9" s="30">
        <f>+'Հավելված N 3'!G13</f>
        <v>236929.30000000002</v>
      </c>
    </row>
    <row r="10" spans="1:5" ht="28.8" customHeight="1">
      <c r="A10" s="194" t="s">
        <v>60</v>
      </c>
      <c r="B10" s="195"/>
      <c r="C10" s="196"/>
      <c r="D10" s="30">
        <f>+D9-D8</f>
        <v>0</v>
      </c>
    </row>
  </sheetData>
  <mergeCells count="8">
    <mergeCell ref="A9:C9"/>
    <mergeCell ref="A10:C10"/>
    <mergeCell ref="C1:D1"/>
    <mergeCell ref="C2:D2"/>
    <mergeCell ref="C3:D3"/>
    <mergeCell ref="A5:D5"/>
    <mergeCell ref="A7:C7"/>
    <mergeCell ref="A8:C8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14"/>
  <sheetViews>
    <sheetView zoomScale="85" zoomScaleNormal="85" zoomScaleSheetLayoutView="115" workbookViewId="0">
      <selection activeCell="D8" sqref="D8"/>
    </sheetView>
  </sheetViews>
  <sheetFormatPr defaultColWidth="8.21875" defaultRowHeight="17.399999999999999"/>
  <cols>
    <col min="1" max="1" width="12.33203125" style="62" customWidth="1"/>
    <col min="2" max="2" width="15.44140625" style="62" customWidth="1"/>
    <col min="3" max="3" width="48" style="62" customWidth="1"/>
    <col min="4" max="4" width="26.109375" style="62" customWidth="1"/>
    <col min="5" max="5" width="20.6640625" style="62" customWidth="1"/>
    <col min="6" max="6" width="21" style="62" customWidth="1"/>
    <col min="7" max="8" width="8.6640625" style="62" bestFit="1" customWidth="1"/>
    <col min="9" max="16384" width="8.21875" style="62"/>
  </cols>
  <sheetData>
    <row r="1" spans="1:5" ht="36.6" customHeight="1">
      <c r="C1" s="197" t="s">
        <v>18</v>
      </c>
      <c r="D1" s="197"/>
    </row>
    <row r="2" spans="1:5" ht="17.100000000000001" customHeight="1">
      <c r="C2" s="198" t="s">
        <v>33</v>
      </c>
      <c r="D2" s="198"/>
      <c r="E2" s="64"/>
    </row>
    <row r="3" spans="1:5" ht="17.100000000000001" customHeight="1">
      <c r="C3" s="198" t="s">
        <v>0</v>
      </c>
      <c r="D3" s="198"/>
      <c r="E3" s="64"/>
    </row>
    <row r="4" spans="1:5">
      <c r="C4" s="63"/>
      <c r="D4" s="63"/>
      <c r="E4" s="64"/>
    </row>
    <row r="5" spans="1:5">
      <c r="C5" s="63"/>
      <c r="D5" s="63"/>
      <c r="E5" s="64"/>
    </row>
    <row r="6" spans="1:5" ht="84" customHeight="1">
      <c r="A6" s="199" t="s">
        <v>63</v>
      </c>
      <c r="B6" s="199"/>
      <c r="C6" s="199"/>
      <c r="D6" s="199"/>
    </row>
    <row r="7" spans="1:5" ht="18">
      <c r="A7" s="65"/>
      <c r="B7" s="65"/>
      <c r="C7" s="65"/>
      <c r="D7" s="65"/>
    </row>
    <row r="8" spans="1:5" ht="17.55" customHeight="1">
      <c r="A8" s="66"/>
      <c r="B8" s="66"/>
      <c r="C8" s="66"/>
      <c r="D8" s="191" t="s">
        <v>8</v>
      </c>
    </row>
    <row r="9" spans="1:5" ht="73.8" customHeight="1">
      <c r="A9" s="212" t="s">
        <v>64</v>
      </c>
      <c r="B9" s="213"/>
      <c r="C9" s="214"/>
      <c r="D9" s="193" t="s">
        <v>55</v>
      </c>
    </row>
    <row r="10" spans="1:5">
      <c r="A10" s="215"/>
      <c r="B10" s="216"/>
      <c r="C10" s="217"/>
      <c r="D10" s="23" t="s">
        <v>2</v>
      </c>
    </row>
    <row r="11" spans="1:5" ht="28.35" customHeight="1">
      <c r="A11" s="203" t="s">
        <v>56</v>
      </c>
      <c r="B11" s="204"/>
      <c r="C11" s="205"/>
      <c r="D11" s="68">
        <f>+D12</f>
        <v>236929.30000000002</v>
      </c>
    </row>
    <row r="12" spans="1:5" s="69" customFormat="1" ht="28.8" customHeight="1">
      <c r="A12" s="206" t="s">
        <v>24</v>
      </c>
      <c r="B12" s="207"/>
      <c r="C12" s="208"/>
      <c r="D12" s="28">
        <f>+D14</f>
        <v>236929.30000000002</v>
      </c>
    </row>
    <row r="13" spans="1:5">
      <c r="A13" s="209" t="s">
        <v>34</v>
      </c>
      <c r="B13" s="210"/>
      <c r="C13" s="211"/>
      <c r="D13" s="70"/>
    </row>
    <row r="14" spans="1:5" s="71" customFormat="1">
      <c r="A14" s="194" t="s">
        <v>66</v>
      </c>
      <c r="B14" s="195"/>
      <c r="C14" s="196"/>
      <c r="D14" s="70">
        <v>236929.30000000002</v>
      </c>
    </row>
  </sheetData>
  <mergeCells count="9">
    <mergeCell ref="A12:C12"/>
    <mergeCell ref="A13:C13"/>
    <mergeCell ref="A14:C14"/>
    <mergeCell ref="A9:C10"/>
    <mergeCell ref="C1:D1"/>
    <mergeCell ref="C2:D2"/>
    <mergeCell ref="C3:D3"/>
    <mergeCell ref="A6:D6"/>
    <mergeCell ref="A11:C11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J22"/>
  <sheetViews>
    <sheetView zoomScale="55" zoomScaleNormal="55" zoomScaleSheetLayoutView="100" workbookViewId="0">
      <selection activeCell="G9" sqref="G9"/>
    </sheetView>
  </sheetViews>
  <sheetFormatPr defaultColWidth="9.109375" defaultRowHeight="17.399999999999999"/>
  <cols>
    <col min="1" max="1" width="6.77734375" style="15" customWidth="1"/>
    <col min="2" max="2" width="10.44140625" style="39" customWidth="1"/>
    <col min="3" max="3" width="15.21875" style="39" customWidth="1"/>
    <col min="4" max="6" width="46.33203125" style="15" customWidth="1"/>
    <col min="7" max="7" width="38" style="15" customWidth="1"/>
    <col min="8" max="9" width="12.21875" style="15" customWidth="1"/>
    <col min="10" max="16384" width="9.109375" style="15"/>
  </cols>
  <sheetData>
    <row r="1" spans="1:36" ht="37.35" customHeight="1">
      <c r="F1" s="219" t="s">
        <v>20</v>
      </c>
      <c r="G1" s="219"/>
    </row>
    <row r="2" spans="1:36" ht="17.55" customHeight="1">
      <c r="F2" s="219" t="s">
        <v>32</v>
      </c>
      <c r="G2" s="219"/>
    </row>
    <row r="3" spans="1:36" ht="17.55" customHeight="1">
      <c r="F3" s="219" t="s">
        <v>0</v>
      </c>
      <c r="G3" s="219"/>
    </row>
    <row r="6" spans="1:36" ht="75.900000000000006" customHeight="1">
      <c r="A6" s="220" t="s">
        <v>120</v>
      </c>
      <c r="B6" s="220"/>
      <c r="C6" s="220"/>
      <c r="D6" s="220"/>
      <c r="E6" s="220"/>
      <c r="F6" s="220"/>
      <c r="G6" s="220"/>
    </row>
    <row r="7" spans="1:36" ht="18">
      <c r="A7" s="41"/>
      <c r="B7" s="41"/>
      <c r="C7" s="41"/>
      <c r="D7" s="41"/>
      <c r="E7" s="41"/>
      <c r="F7" s="41"/>
    </row>
    <row r="9" spans="1:36">
      <c r="D9" s="40"/>
      <c r="E9" s="40"/>
      <c r="F9" s="40"/>
      <c r="G9" s="40" t="s">
        <v>8</v>
      </c>
    </row>
    <row r="10" spans="1:36" ht="79.8" customHeight="1">
      <c r="A10" s="221" t="s">
        <v>35</v>
      </c>
      <c r="B10" s="221" t="s">
        <v>1</v>
      </c>
      <c r="C10" s="221"/>
      <c r="D10" s="221" t="s">
        <v>36</v>
      </c>
      <c r="E10" s="221" t="s">
        <v>37</v>
      </c>
      <c r="F10" s="221" t="s">
        <v>38</v>
      </c>
      <c r="G10" s="169" t="s">
        <v>23</v>
      </c>
    </row>
    <row r="11" spans="1:36" ht="17.7" customHeight="1">
      <c r="A11" s="221"/>
      <c r="B11" s="221"/>
      <c r="C11" s="221"/>
      <c r="D11" s="221"/>
      <c r="E11" s="221"/>
      <c r="F11" s="221"/>
      <c r="G11" s="221" t="s">
        <v>2</v>
      </c>
    </row>
    <row r="12" spans="1:36" ht="18" customHeight="1">
      <c r="A12" s="221"/>
      <c r="B12" s="42" t="s">
        <v>13</v>
      </c>
      <c r="C12" s="42" t="s">
        <v>14</v>
      </c>
      <c r="D12" s="221"/>
      <c r="E12" s="221"/>
      <c r="F12" s="221"/>
      <c r="G12" s="221"/>
    </row>
    <row r="13" spans="1:36" s="44" customFormat="1" ht="25.05" customHeight="1">
      <c r="A13" s="218" t="s">
        <v>39</v>
      </c>
      <c r="B13" s="218"/>
      <c r="C13" s="218"/>
      <c r="D13" s="218"/>
      <c r="E13" s="218"/>
      <c r="F13" s="218"/>
      <c r="G13" s="25">
        <f>+G15+G19</f>
        <v>236929.30000000002</v>
      </c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</row>
    <row r="14" spans="1:36" s="44" customFormat="1" ht="18">
      <c r="A14" s="222" t="s">
        <v>34</v>
      </c>
      <c r="B14" s="222"/>
      <c r="C14" s="222"/>
      <c r="D14" s="222"/>
      <c r="E14" s="222"/>
      <c r="F14" s="222"/>
      <c r="G14" s="25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</row>
    <row r="15" spans="1:36" s="44" customFormat="1" ht="18">
      <c r="A15" s="218" t="s">
        <v>16</v>
      </c>
      <c r="B15" s="218"/>
      <c r="C15" s="218"/>
      <c r="D15" s="218"/>
      <c r="E15" s="218"/>
      <c r="F15" s="218"/>
      <c r="G15" s="25">
        <f>+G16</f>
        <v>236929.30000000002</v>
      </c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</row>
    <row r="16" spans="1:36" ht="110.4" customHeight="1">
      <c r="A16" s="33"/>
      <c r="B16" s="32">
        <v>1130</v>
      </c>
      <c r="C16" s="32"/>
      <c r="D16" s="36" t="s">
        <v>121</v>
      </c>
      <c r="E16" s="36" t="s">
        <v>122</v>
      </c>
      <c r="F16" s="36" t="s">
        <v>123</v>
      </c>
      <c r="G16" s="45">
        <f>+G17</f>
        <v>236929.30000000002</v>
      </c>
    </row>
    <row r="17" spans="1:36" ht="87">
      <c r="A17" s="33"/>
      <c r="B17" s="23"/>
      <c r="C17" s="23" t="s">
        <v>91</v>
      </c>
      <c r="D17" s="33" t="s">
        <v>92</v>
      </c>
      <c r="E17" s="33" t="s">
        <v>124</v>
      </c>
      <c r="F17" s="33" t="s">
        <v>125</v>
      </c>
      <c r="G17" s="46">
        <f>+'Հավելված N 4'!G26</f>
        <v>236929.30000000002</v>
      </c>
    </row>
    <row r="18" spans="1:36">
      <c r="C18" s="15"/>
    </row>
    <row r="19" spans="1:36" s="182" customFormat="1" ht="18">
      <c r="A19" s="218" t="s">
        <v>126</v>
      </c>
      <c r="B19" s="218"/>
      <c r="C19" s="218"/>
      <c r="D19" s="218"/>
      <c r="E19" s="218"/>
      <c r="F19" s="218"/>
      <c r="G19" s="25">
        <f>+G20</f>
        <v>0</v>
      </c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</row>
    <row r="20" spans="1:36" ht="72">
      <c r="A20" s="33"/>
      <c r="B20" s="32">
        <v>1139</v>
      </c>
      <c r="C20" s="36"/>
      <c r="D20" s="36" t="s">
        <v>127</v>
      </c>
      <c r="E20" s="36" t="s">
        <v>128</v>
      </c>
      <c r="F20" s="36" t="s">
        <v>129</v>
      </c>
      <c r="G20" s="28">
        <f>+G21+G22</f>
        <v>0</v>
      </c>
    </row>
    <row r="21" spans="1:36" ht="104.4">
      <c r="A21" s="33"/>
      <c r="B21" s="23"/>
      <c r="C21" s="33" t="s">
        <v>130</v>
      </c>
      <c r="D21" s="33" t="s">
        <v>127</v>
      </c>
      <c r="E21" s="33" t="s">
        <v>131</v>
      </c>
      <c r="F21" s="33" t="s">
        <v>132</v>
      </c>
      <c r="G21" s="46">
        <f>+'Հավելված N 4'!G47</f>
        <v>236929.30000000002</v>
      </c>
    </row>
    <row r="22" spans="1:36" ht="104.4">
      <c r="A22" s="33"/>
      <c r="B22" s="23"/>
      <c r="C22" s="33" t="s">
        <v>130</v>
      </c>
      <c r="D22" s="33" t="s">
        <v>127</v>
      </c>
      <c r="E22" s="33" t="s">
        <v>131</v>
      </c>
      <c r="F22" s="33" t="s">
        <v>132</v>
      </c>
      <c r="G22" s="46">
        <f>+'Հավելված N 4'!G55</f>
        <v>-236929.30000000002</v>
      </c>
    </row>
  </sheetData>
  <mergeCells count="14">
    <mergeCell ref="A19:F19"/>
    <mergeCell ref="F1:G1"/>
    <mergeCell ref="F2:G2"/>
    <mergeCell ref="F3:G3"/>
    <mergeCell ref="A6:G6"/>
    <mergeCell ref="A10:A12"/>
    <mergeCell ref="B10:C11"/>
    <mergeCell ref="D10:D12"/>
    <mergeCell ref="E10:E12"/>
    <mergeCell ref="F10:F12"/>
    <mergeCell ref="A15:F15"/>
    <mergeCell ref="G11:G12"/>
    <mergeCell ref="A13:F13"/>
    <mergeCell ref="A14:F14"/>
  </mergeCells>
  <pageMargins left="0" right="0" top="0" bottom="0" header="0.3" footer="0.3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62"/>
  <sheetViews>
    <sheetView topLeftCell="A16" zoomScale="74" zoomScaleNormal="74" zoomScaleSheetLayoutView="100" workbookViewId="0">
      <selection activeCell="G17" sqref="G17"/>
    </sheetView>
  </sheetViews>
  <sheetFormatPr defaultColWidth="9.109375" defaultRowHeight="17.399999999999999"/>
  <cols>
    <col min="1" max="3" width="8.109375" style="2" customWidth="1"/>
    <col min="4" max="4" width="11.5546875" style="2" customWidth="1"/>
    <col min="5" max="5" width="13.88671875" style="2" customWidth="1"/>
    <col min="6" max="6" width="62.109375" style="2" customWidth="1"/>
    <col min="7" max="7" width="32.88671875" style="2" customWidth="1"/>
    <col min="8" max="10" width="15" style="2" customWidth="1"/>
    <col min="11" max="16384" width="9.109375" style="2"/>
  </cols>
  <sheetData>
    <row r="1" spans="1:7" s="18" customFormat="1" ht="37.5" customHeight="1">
      <c r="F1" s="227" t="s">
        <v>31</v>
      </c>
      <c r="G1" s="227"/>
    </row>
    <row r="2" spans="1:7" s="16" customFormat="1" ht="17.55" customHeight="1">
      <c r="F2" s="228" t="s">
        <v>32</v>
      </c>
      <c r="G2" s="228"/>
    </row>
    <row r="3" spans="1:7" s="16" customFormat="1" ht="17.55" customHeight="1">
      <c r="F3" s="228" t="s">
        <v>0</v>
      </c>
      <c r="G3" s="228"/>
    </row>
    <row r="4" spans="1:7" ht="13.65" customHeight="1"/>
    <row r="5" spans="1:7" ht="13.65" customHeight="1"/>
    <row r="6" spans="1:7" ht="13.65" customHeight="1"/>
    <row r="7" spans="1:7" ht="52.5" customHeight="1">
      <c r="A7" s="229" t="s">
        <v>119</v>
      </c>
      <c r="B7" s="229"/>
      <c r="C7" s="229"/>
      <c r="D7" s="229"/>
      <c r="E7" s="229"/>
      <c r="F7" s="229"/>
      <c r="G7" s="229"/>
    </row>
    <row r="8" spans="1:7" ht="18">
      <c r="A8" s="22"/>
      <c r="B8" s="22"/>
      <c r="C8" s="22"/>
      <c r="D8" s="22"/>
      <c r="E8" s="22"/>
      <c r="F8" s="22"/>
      <c r="G8" s="22"/>
    </row>
    <row r="10" spans="1:7">
      <c r="G10" s="16" t="s">
        <v>8</v>
      </c>
    </row>
    <row r="11" spans="1:7" s="9" customFormat="1" ht="87.6" customHeight="1">
      <c r="A11" s="230" t="s">
        <v>9</v>
      </c>
      <c r="B11" s="230"/>
      <c r="C11" s="230"/>
      <c r="D11" s="230" t="s">
        <v>1</v>
      </c>
      <c r="E11" s="230"/>
      <c r="F11" s="230" t="s">
        <v>4</v>
      </c>
      <c r="G11" s="169" t="s">
        <v>84</v>
      </c>
    </row>
    <row r="12" spans="1:7" s="9" customFormat="1" ht="34.799999999999997">
      <c r="A12" s="17" t="s">
        <v>21</v>
      </c>
      <c r="B12" s="17" t="s">
        <v>22</v>
      </c>
      <c r="C12" s="17" t="s">
        <v>10</v>
      </c>
      <c r="D12" s="17" t="s">
        <v>3</v>
      </c>
      <c r="E12" s="17" t="s">
        <v>14</v>
      </c>
      <c r="F12" s="230"/>
      <c r="G12" s="17" t="s">
        <v>2</v>
      </c>
    </row>
    <row r="13" spans="1:7" s="9" customFormat="1" ht="34.950000000000003" customHeight="1">
      <c r="A13" s="8"/>
      <c r="B13" s="8"/>
      <c r="C13" s="8"/>
      <c r="D13" s="17"/>
      <c r="E13" s="17"/>
      <c r="F13" s="14" t="s">
        <v>7</v>
      </c>
      <c r="G13" s="7">
        <f>+G15+G36</f>
        <v>236929.30000000002</v>
      </c>
    </row>
    <row r="14" spans="1:7" s="9" customFormat="1" ht="18">
      <c r="A14" s="8"/>
      <c r="B14" s="8"/>
      <c r="C14" s="8"/>
      <c r="D14" s="17"/>
      <c r="E14" s="17"/>
      <c r="F14" s="8" t="s">
        <v>27</v>
      </c>
      <c r="G14" s="1"/>
    </row>
    <row r="15" spans="1:7" s="9" customFormat="1" ht="36">
      <c r="A15" s="8"/>
      <c r="B15" s="8"/>
      <c r="C15" s="8"/>
      <c r="D15" s="17"/>
      <c r="E15" s="17"/>
      <c r="F15" s="3" t="s">
        <v>16</v>
      </c>
      <c r="G15" s="1">
        <f>+G16</f>
        <v>236929.30000000002</v>
      </c>
    </row>
    <row r="16" spans="1:7" s="9" customFormat="1" ht="17.55" customHeight="1">
      <c r="A16" s="224" t="s">
        <v>28</v>
      </c>
      <c r="B16" s="231"/>
      <c r="C16" s="231"/>
      <c r="D16" s="233"/>
      <c r="E16" s="241"/>
      <c r="F16" s="26" t="s">
        <v>30</v>
      </c>
      <c r="G16" s="1">
        <f>+G18</f>
        <v>236929.30000000002</v>
      </c>
    </row>
    <row r="17" spans="1:7" s="9" customFormat="1" ht="16.95" customHeight="1">
      <c r="A17" s="225"/>
      <c r="B17" s="231"/>
      <c r="C17" s="231"/>
      <c r="D17" s="234"/>
      <c r="E17" s="242"/>
      <c r="F17" s="24" t="s">
        <v>5</v>
      </c>
      <c r="G17" s="5"/>
    </row>
    <row r="18" spans="1:7" s="9" customFormat="1" ht="18">
      <c r="A18" s="225"/>
      <c r="B18" s="224" t="s">
        <v>105</v>
      </c>
      <c r="C18" s="231"/>
      <c r="D18" s="234"/>
      <c r="E18" s="242"/>
      <c r="F18" s="26" t="s">
        <v>97</v>
      </c>
      <c r="G18" s="5">
        <f>+G20</f>
        <v>236929.30000000002</v>
      </c>
    </row>
    <row r="19" spans="1:7" s="9" customFormat="1" ht="16.95" customHeight="1">
      <c r="A19" s="225"/>
      <c r="B19" s="225"/>
      <c r="C19" s="231"/>
      <c r="D19" s="234"/>
      <c r="E19" s="242"/>
      <c r="F19" s="24" t="s">
        <v>5</v>
      </c>
      <c r="G19" s="4"/>
    </row>
    <row r="20" spans="1:7" s="9" customFormat="1" ht="18">
      <c r="A20" s="225"/>
      <c r="B20" s="225"/>
      <c r="C20" s="224" t="s">
        <v>29</v>
      </c>
      <c r="D20" s="234"/>
      <c r="E20" s="242"/>
      <c r="F20" s="26" t="s">
        <v>97</v>
      </c>
      <c r="G20" s="5">
        <f>+G22</f>
        <v>236929.30000000002</v>
      </c>
    </row>
    <row r="21" spans="1:7" s="9" customFormat="1" ht="16.95" customHeight="1">
      <c r="A21" s="225"/>
      <c r="B21" s="225"/>
      <c r="C21" s="225"/>
      <c r="D21" s="234"/>
      <c r="E21" s="242"/>
      <c r="F21" s="24" t="s">
        <v>5</v>
      </c>
      <c r="G21" s="10"/>
    </row>
    <row r="22" spans="1:7" s="9" customFormat="1" ht="34.799999999999997">
      <c r="A22" s="225"/>
      <c r="B22" s="225"/>
      <c r="C22" s="225"/>
      <c r="D22" s="234"/>
      <c r="E22" s="242"/>
      <c r="F22" s="29" t="s">
        <v>11</v>
      </c>
      <c r="G22" s="5">
        <f>+G24</f>
        <v>236929.30000000002</v>
      </c>
    </row>
    <row r="23" spans="1:7" s="9" customFormat="1" ht="16.95" customHeight="1">
      <c r="A23" s="225"/>
      <c r="B23" s="225"/>
      <c r="C23" s="225"/>
      <c r="D23" s="235"/>
      <c r="E23" s="243"/>
      <c r="F23" s="24" t="s">
        <v>5</v>
      </c>
      <c r="G23" s="5"/>
    </row>
    <row r="24" spans="1:7" s="9" customFormat="1" ht="58.8" customHeight="1">
      <c r="A24" s="225"/>
      <c r="B24" s="225"/>
      <c r="C24" s="225"/>
      <c r="D24" s="32">
        <v>1130</v>
      </c>
      <c r="E24" s="237" t="s">
        <v>106</v>
      </c>
      <c r="F24" s="237"/>
      <c r="G24" s="1">
        <f>+G26</f>
        <v>236929.30000000002</v>
      </c>
    </row>
    <row r="25" spans="1:7" s="9" customFormat="1" ht="16.95" customHeight="1">
      <c r="A25" s="225"/>
      <c r="B25" s="225"/>
      <c r="C25" s="225"/>
      <c r="D25" s="223"/>
      <c r="E25" s="35"/>
      <c r="F25" s="24" t="s">
        <v>5</v>
      </c>
      <c r="G25" s="1"/>
    </row>
    <row r="26" spans="1:7" s="9" customFormat="1" ht="36">
      <c r="A26" s="225"/>
      <c r="B26" s="225"/>
      <c r="C26" s="225"/>
      <c r="D26" s="223"/>
      <c r="E26" s="32">
        <v>31003</v>
      </c>
      <c r="F26" s="27" t="s">
        <v>92</v>
      </c>
      <c r="G26" s="11">
        <f>++G28</f>
        <v>236929.30000000002</v>
      </c>
    </row>
    <row r="27" spans="1:7" s="9" customFormat="1" ht="17.55" customHeight="1">
      <c r="A27" s="225"/>
      <c r="B27" s="225"/>
      <c r="C27" s="225"/>
      <c r="D27" s="223"/>
      <c r="E27" s="244"/>
      <c r="F27" s="24" t="s">
        <v>15</v>
      </c>
      <c r="G27" s="5"/>
    </row>
    <row r="28" spans="1:7" s="12" customFormat="1" ht="36.6" customHeight="1">
      <c r="A28" s="225"/>
      <c r="B28" s="225"/>
      <c r="C28" s="225"/>
      <c r="D28" s="223"/>
      <c r="E28" s="244"/>
      <c r="F28" s="31" t="s">
        <v>54</v>
      </c>
      <c r="G28" s="21">
        <f>+G30</f>
        <v>236929.30000000002</v>
      </c>
    </row>
    <row r="29" spans="1:7" s="9" customFormat="1" ht="52.2">
      <c r="A29" s="225"/>
      <c r="B29" s="225"/>
      <c r="C29" s="225"/>
      <c r="D29" s="223"/>
      <c r="E29" s="244"/>
      <c r="F29" s="24" t="s">
        <v>12</v>
      </c>
      <c r="G29" s="4"/>
    </row>
    <row r="30" spans="1:7" s="9" customFormat="1" ht="16.95" customHeight="1">
      <c r="A30" s="225"/>
      <c r="B30" s="225"/>
      <c r="C30" s="225"/>
      <c r="D30" s="223"/>
      <c r="E30" s="244"/>
      <c r="F30" s="34" t="s">
        <v>6</v>
      </c>
      <c r="G30" s="5">
        <f>+G31</f>
        <v>236929.30000000002</v>
      </c>
    </row>
    <row r="31" spans="1:7" s="9" customFormat="1" ht="16.95" customHeight="1">
      <c r="A31" s="225"/>
      <c r="B31" s="225"/>
      <c r="C31" s="225"/>
      <c r="D31" s="223"/>
      <c r="E31" s="244"/>
      <c r="F31" s="168" t="s">
        <v>107</v>
      </c>
      <c r="G31" s="6">
        <f t="shared" ref="G31:G32" si="0">+G32</f>
        <v>236929.30000000002</v>
      </c>
    </row>
    <row r="32" spans="1:7" s="9" customFormat="1" ht="17.55" customHeight="1">
      <c r="A32" s="225"/>
      <c r="B32" s="225"/>
      <c r="C32" s="225"/>
      <c r="D32" s="223"/>
      <c r="E32" s="244"/>
      <c r="F32" s="168" t="s">
        <v>108</v>
      </c>
      <c r="G32" s="6">
        <f t="shared" si="0"/>
        <v>236929.30000000002</v>
      </c>
    </row>
    <row r="33" spans="1:8" s="9" customFormat="1" ht="17.55" customHeight="1">
      <c r="A33" s="225"/>
      <c r="B33" s="225"/>
      <c r="C33" s="225"/>
      <c r="D33" s="223"/>
      <c r="E33" s="244"/>
      <c r="F33" s="168" t="s">
        <v>109</v>
      </c>
      <c r="G33" s="6">
        <f>+G34</f>
        <v>236929.30000000002</v>
      </c>
      <c r="H33" s="13"/>
    </row>
    <row r="34" spans="1:8" s="9" customFormat="1" ht="17.55" customHeight="1">
      <c r="A34" s="226"/>
      <c r="B34" s="226"/>
      <c r="C34" s="226"/>
      <c r="D34" s="223"/>
      <c r="E34" s="244"/>
      <c r="F34" s="168" t="s">
        <v>110</v>
      </c>
      <c r="G34" s="20">
        <f>+'Հավելված N 6'!E15</f>
        <v>236929.30000000002</v>
      </c>
      <c r="H34" s="13"/>
    </row>
    <row r="35" spans="1:8" s="174" customFormat="1"/>
    <row r="36" spans="1:8" s="9" customFormat="1" ht="32.4" customHeight="1">
      <c r="A36" s="24"/>
      <c r="B36" s="24"/>
      <c r="C36" s="24"/>
      <c r="D36" s="23"/>
      <c r="E36" s="23"/>
      <c r="F36" s="26" t="s">
        <v>111</v>
      </c>
      <c r="G36" s="25">
        <f>+G37</f>
        <v>0</v>
      </c>
    </row>
    <row r="37" spans="1:8" s="9" customFormat="1" ht="17.55" customHeight="1">
      <c r="A37" s="232" t="s">
        <v>112</v>
      </c>
      <c r="B37" s="231"/>
      <c r="C37" s="231"/>
      <c r="D37" s="233"/>
      <c r="E37" s="175"/>
      <c r="F37" s="26" t="s">
        <v>113</v>
      </c>
      <c r="G37" s="25">
        <f t="shared" ref="G37" si="1">+G39</f>
        <v>0</v>
      </c>
    </row>
    <row r="38" spans="1:8" s="9" customFormat="1" ht="16.95" customHeight="1">
      <c r="A38" s="232"/>
      <c r="B38" s="231"/>
      <c r="C38" s="231"/>
      <c r="D38" s="234"/>
      <c r="E38" s="176"/>
      <c r="F38" s="24" t="s">
        <v>5</v>
      </c>
      <c r="G38" s="30"/>
    </row>
    <row r="39" spans="1:8" s="9" customFormat="1" ht="36">
      <c r="A39" s="232"/>
      <c r="B39" s="236" t="s">
        <v>29</v>
      </c>
      <c r="C39" s="231"/>
      <c r="D39" s="234"/>
      <c r="E39" s="176"/>
      <c r="F39" s="26" t="s">
        <v>114</v>
      </c>
      <c r="G39" s="30">
        <f t="shared" ref="G39" si="2">+G41</f>
        <v>0</v>
      </c>
    </row>
    <row r="40" spans="1:8" s="9" customFormat="1" ht="16.95" customHeight="1">
      <c r="A40" s="232"/>
      <c r="B40" s="236"/>
      <c r="C40" s="231"/>
      <c r="D40" s="234"/>
      <c r="E40" s="176"/>
      <c r="F40" s="24" t="s">
        <v>5</v>
      </c>
      <c r="G40" s="30"/>
    </row>
    <row r="41" spans="1:8" s="9" customFormat="1" ht="18">
      <c r="A41" s="232"/>
      <c r="B41" s="236"/>
      <c r="C41" s="236" t="s">
        <v>29</v>
      </c>
      <c r="D41" s="234"/>
      <c r="E41" s="176"/>
      <c r="F41" s="26" t="s">
        <v>115</v>
      </c>
      <c r="G41" s="30">
        <f t="shared" ref="G41" si="3">+G43</f>
        <v>0</v>
      </c>
    </row>
    <row r="42" spans="1:8" s="9" customFormat="1" ht="16.95" customHeight="1">
      <c r="A42" s="232"/>
      <c r="B42" s="236"/>
      <c r="C42" s="236"/>
      <c r="D42" s="234"/>
      <c r="E42" s="176"/>
      <c r="F42" s="24" t="s">
        <v>5</v>
      </c>
      <c r="G42" s="30"/>
    </row>
    <row r="43" spans="1:8" s="9" customFormat="1" ht="34.799999999999997">
      <c r="A43" s="232"/>
      <c r="B43" s="236"/>
      <c r="C43" s="236"/>
      <c r="D43" s="234"/>
      <c r="E43" s="176"/>
      <c r="F43" s="29" t="s">
        <v>11</v>
      </c>
      <c r="G43" s="30">
        <f t="shared" ref="G43" si="4">+G45</f>
        <v>0</v>
      </c>
    </row>
    <row r="44" spans="1:8" s="9" customFormat="1" ht="16.95" customHeight="1">
      <c r="A44" s="232"/>
      <c r="B44" s="236"/>
      <c r="C44" s="236"/>
      <c r="D44" s="235"/>
      <c r="E44" s="177"/>
      <c r="F44" s="24" t="s">
        <v>5</v>
      </c>
      <c r="G44" s="30"/>
    </row>
    <row r="45" spans="1:8" s="9" customFormat="1" ht="18" customHeight="1">
      <c r="A45" s="232"/>
      <c r="B45" s="236"/>
      <c r="C45" s="236"/>
      <c r="D45" s="223">
        <v>1139</v>
      </c>
      <c r="E45" s="237" t="s">
        <v>115</v>
      </c>
      <c r="F45" s="237"/>
      <c r="G45" s="25">
        <f>+G47+G55</f>
        <v>0</v>
      </c>
    </row>
    <row r="46" spans="1:8" s="9" customFormat="1" ht="16.95" customHeight="1">
      <c r="A46" s="232"/>
      <c r="B46" s="236"/>
      <c r="C46" s="236"/>
      <c r="D46" s="223"/>
      <c r="E46" s="35"/>
      <c r="F46" s="24" t="s">
        <v>5</v>
      </c>
      <c r="G46" s="25"/>
    </row>
    <row r="47" spans="1:8" s="9" customFormat="1" ht="18">
      <c r="A47" s="232"/>
      <c r="B47" s="236"/>
      <c r="C47" s="236"/>
      <c r="D47" s="223"/>
      <c r="E47" s="32">
        <v>11001</v>
      </c>
      <c r="F47" s="27" t="s">
        <v>115</v>
      </c>
      <c r="G47" s="28">
        <f t="shared" ref="G47" si="5">+G49</f>
        <v>236929.30000000002</v>
      </c>
    </row>
    <row r="48" spans="1:8" s="9" customFormat="1" ht="15.6" customHeight="1">
      <c r="A48" s="232"/>
      <c r="B48" s="236"/>
      <c r="C48" s="236"/>
      <c r="D48" s="223"/>
      <c r="E48" s="238"/>
      <c r="F48" s="24" t="s">
        <v>15</v>
      </c>
      <c r="G48" s="30"/>
    </row>
    <row r="49" spans="1:8" s="12" customFormat="1" ht="36.6" customHeight="1">
      <c r="A49" s="232"/>
      <c r="B49" s="236"/>
      <c r="C49" s="236"/>
      <c r="D49" s="223"/>
      <c r="E49" s="239"/>
      <c r="F49" s="31" t="s">
        <v>116</v>
      </c>
      <c r="G49" s="178">
        <f t="shared" ref="G49" si="6">+G51</f>
        <v>236929.30000000002</v>
      </c>
    </row>
    <row r="50" spans="1:8" s="9" customFormat="1" ht="52.2">
      <c r="A50" s="232"/>
      <c r="B50" s="236"/>
      <c r="C50" s="236"/>
      <c r="D50" s="223"/>
      <c r="E50" s="239"/>
      <c r="F50" s="24" t="s">
        <v>12</v>
      </c>
      <c r="G50" s="179"/>
    </row>
    <row r="51" spans="1:8" s="9" customFormat="1" ht="16.95" customHeight="1">
      <c r="A51" s="232"/>
      <c r="B51" s="236"/>
      <c r="C51" s="236"/>
      <c r="D51" s="223"/>
      <c r="E51" s="239"/>
      <c r="F51" s="34" t="s">
        <v>6</v>
      </c>
      <c r="G51" s="30">
        <f t="shared" ref="G51:G53" si="7">+G52</f>
        <v>236929.30000000002</v>
      </c>
    </row>
    <row r="52" spans="1:8" s="9" customFormat="1" ht="16.95" customHeight="1">
      <c r="A52" s="232"/>
      <c r="B52" s="236"/>
      <c r="C52" s="236"/>
      <c r="D52" s="223"/>
      <c r="E52" s="239"/>
      <c r="F52" s="24" t="s">
        <v>26</v>
      </c>
      <c r="G52" s="179">
        <f t="shared" si="7"/>
        <v>236929.30000000002</v>
      </c>
    </row>
    <row r="53" spans="1:8" s="9" customFormat="1" ht="15.6" customHeight="1">
      <c r="A53" s="232"/>
      <c r="B53" s="236"/>
      <c r="C53" s="236"/>
      <c r="D53" s="223"/>
      <c r="E53" s="239"/>
      <c r="F53" s="24" t="s">
        <v>117</v>
      </c>
      <c r="G53" s="180">
        <f t="shared" si="7"/>
        <v>236929.30000000002</v>
      </c>
    </row>
    <row r="54" spans="1:8" s="9" customFormat="1">
      <c r="A54" s="232"/>
      <c r="B54" s="236"/>
      <c r="C54" s="236"/>
      <c r="D54" s="223"/>
      <c r="E54" s="239"/>
      <c r="F54" s="181" t="s">
        <v>118</v>
      </c>
      <c r="G54" s="180">
        <f>+G26</f>
        <v>236929.30000000002</v>
      </c>
      <c r="H54" s="13"/>
    </row>
    <row r="55" spans="1:8" s="9" customFormat="1" ht="18">
      <c r="A55" s="232"/>
      <c r="B55" s="236"/>
      <c r="C55" s="236"/>
      <c r="D55" s="223"/>
      <c r="E55" s="32">
        <v>11001</v>
      </c>
      <c r="F55" s="27" t="s">
        <v>115</v>
      </c>
      <c r="G55" s="28">
        <f t="shared" ref="G55" si="8">+G57</f>
        <v>-236929.30000000002</v>
      </c>
    </row>
    <row r="56" spans="1:8" s="9" customFormat="1">
      <c r="A56" s="232"/>
      <c r="B56" s="236"/>
      <c r="C56" s="236"/>
      <c r="D56" s="223"/>
      <c r="E56" s="240"/>
      <c r="F56" s="24" t="s">
        <v>15</v>
      </c>
      <c r="G56" s="30"/>
    </row>
    <row r="57" spans="1:8" s="12" customFormat="1" ht="36.6" customHeight="1">
      <c r="A57" s="232"/>
      <c r="B57" s="236"/>
      <c r="C57" s="236"/>
      <c r="D57" s="223"/>
      <c r="E57" s="240"/>
      <c r="F57" s="31" t="s">
        <v>116</v>
      </c>
      <c r="G57" s="178">
        <f t="shared" ref="G57" si="9">+G59</f>
        <v>-236929.30000000002</v>
      </c>
    </row>
    <row r="58" spans="1:8" s="9" customFormat="1" ht="52.2">
      <c r="A58" s="232"/>
      <c r="B58" s="236"/>
      <c r="C58" s="236"/>
      <c r="D58" s="223"/>
      <c r="E58" s="240"/>
      <c r="F58" s="24" t="s">
        <v>12</v>
      </c>
      <c r="G58" s="179"/>
    </row>
    <row r="59" spans="1:8" s="9" customFormat="1" ht="16.95" customHeight="1">
      <c r="A59" s="232"/>
      <c r="B59" s="236"/>
      <c r="C59" s="236"/>
      <c r="D59" s="223"/>
      <c r="E59" s="240"/>
      <c r="F59" s="34" t="s">
        <v>6</v>
      </c>
      <c r="G59" s="30">
        <f t="shared" ref="G59:G61" si="10">+G60</f>
        <v>-236929.30000000002</v>
      </c>
    </row>
    <row r="60" spans="1:8" s="9" customFormat="1" ht="16.95" customHeight="1">
      <c r="A60" s="232"/>
      <c r="B60" s="236"/>
      <c r="C60" s="236"/>
      <c r="D60" s="223"/>
      <c r="E60" s="240"/>
      <c r="F60" s="24" t="s">
        <v>26</v>
      </c>
      <c r="G60" s="179">
        <f t="shared" si="10"/>
        <v>-236929.30000000002</v>
      </c>
    </row>
    <row r="61" spans="1:8" s="9" customFormat="1">
      <c r="A61" s="232"/>
      <c r="B61" s="236"/>
      <c r="C61" s="236"/>
      <c r="D61" s="223"/>
      <c r="E61" s="240"/>
      <c r="F61" s="24" t="s">
        <v>117</v>
      </c>
      <c r="G61" s="180">
        <f t="shared" si="10"/>
        <v>-236929.30000000002</v>
      </c>
    </row>
    <row r="62" spans="1:8" s="9" customFormat="1">
      <c r="A62" s="232"/>
      <c r="B62" s="236"/>
      <c r="C62" s="236"/>
      <c r="D62" s="223"/>
      <c r="E62" s="240"/>
      <c r="F62" s="181" t="s">
        <v>118</v>
      </c>
      <c r="G62" s="180">
        <f>-G54</f>
        <v>-236929.30000000002</v>
      </c>
      <c r="H62" s="13"/>
    </row>
  </sheetData>
  <mergeCells count="27">
    <mergeCell ref="E45:F45"/>
    <mergeCell ref="E48:E54"/>
    <mergeCell ref="E56:E62"/>
    <mergeCell ref="E16:E23"/>
    <mergeCell ref="D16:D23"/>
    <mergeCell ref="E24:F24"/>
    <mergeCell ref="E27:E34"/>
    <mergeCell ref="A37:A62"/>
    <mergeCell ref="B37:B38"/>
    <mergeCell ref="C37:C40"/>
    <mergeCell ref="D37:D44"/>
    <mergeCell ref="B39:B62"/>
    <mergeCell ref="C41:C62"/>
    <mergeCell ref="D45:D62"/>
    <mergeCell ref="D25:D34"/>
    <mergeCell ref="A16:A34"/>
    <mergeCell ref="F1:G1"/>
    <mergeCell ref="F2:G2"/>
    <mergeCell ref="F3:G3"/>
    <mergeCell ref="A7:G7"/>
    <mergeCell ref="A11:C11"/>
    <mergeCell ref="D11:E11"/>
    <mergeCell ref="F11:F12"/>
    <mergeCell ref="C16:C19"/>
    <mergeCell ref="C20:C34"/>
    <mergeCell ref="B16:B17"/>
    <mergeCell ref="B18:B34"/>
  </mergeCells>
  <pageMargins left="0.7" right="0.7" top="0.75" bottom="0.75" header="0.3" footer="0.3"/>
  <pageSetup paperSize="9" scale="5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8"/>
  <sheetViews>
    <sheetView zoomScale="85" zoomScaleNormal="85" workbookViewId="0">
      <selection activeCell="A7" sqref="A7"/>
    </sheetView>
  </sheetViews>
  <sheetFormatPr defaultColWidth="9.109375" defaultRowHeight="18"/>
  <cols>
    <col min="1" max="1" width="9.109375" style="119"/>
    <col min="2" max="2" width="9.109375" style="119" customWidth="1"/>
    <col min="3" max="3" width="54.21875" style="119" customWidth="1"/>
    <col min="4" max="4" width="16.44140625" style="119" customWidth="1"/>
    <col min="5" max="8" width="20.44140625" style="119" customWidth="1"/>
    <col min="9" max="9" width="18.44140625" style="119" bestFit="1" customWidth="1"/>
    <col min="10" max="10" width="14.109375" style="119" bestFit="1" customWidth="1"/>
    <col min="11" max="11" width="15.6640625" style="96" customWidth="1"/>
    <col min="12" max="12" width="24.44140625" style="83" customWidth="1"/>
    <col min="13" max="16384" width="9.109375" style="119"/>
  </cols>
  <sheetData>
    <row r="1" spans="1:12" s="77" customFormat="1" ht="26.55" customHeight="1">
      <c r="A1" s="75"/>
      <c r="B1" s="76"/>
      <c r="C1" s="76"/>
      <c r="D1" s="76"/>
      <c r="E1" s="75"/>
      <c r="F1" s="254" t="s">
        <v>103</v>
      </c>
      <c r="G1" s="254"/>
      <c r="H1" s="254"/>
      <c r="K1" s="78"/>
      <c r="L1" s="79"/>
    </row>
    <row r="2" spans="1:12" s="19" customFormat="1">
      <c r="A2" s="80"/>
      <c r="B2" s="80"/>
      <c r="C2" s="80"/>
      <c r="D2" s="80"/>
      <c r="E2" s="81"/>
      <c r="F2" s="255" t="s">
        <v>33</v>
      </c>
      <c r="G2" s="255"/>
      <c r="H2" s="255"/>
      <c r="K2" s="82"/>
      <c r="L2" s="83"/>
    </row>
    <row r="3" spans="1:12" s="19" customFormat="1">
      <c r="A3" s="80"/>
      <c r="B3" s="80"/>
      <c r="C3" s="80"/>
      <c r="D3" s="80"/>
      <c r="E3" s="81"/>
      <c r="F3" s="255" t="s">
        <v>19</v>
      </c>
      <c r="G3" s="255"/>
      <c r="H3" s="255"/>
      <c r="K3" s="82"/>
      <c r="L3" s="83"/>
    </row>
    <row r="4" spans="1:12" s="19" customFormat="1">
      <c r="A4" s="84"/>
      <c r="B4" s="84"/>
      <c r="C4" s="85"/>
      <c r="D4" s="81"/>
      <c r="E4" s="81"/>
      <c r="F4" s="81"/>
      <c r="G4" s="81"/>
      <c r="H4" s="81"/>
      <c r="K4" s="82"/>
      <c r="L4" s="83"/>
    </row>
    <row r="5" spans="1:12" s="19" customFormat="1" ht="37.5" customHeight="1">
      <c r="A5" s="256" t="s">
        <v>144</v>
      </c>
      <c r="B5" s="257"/>
      <c r="C5" s="257"/>
      <c r="D5" s="257"/>
      <c r="E5" s="257"/>
      <c r="F5" s="257"/>
      <c r="G5" s="257"/>
      <c r="H5" s="257"/>
      <c r="K5" s="82"/>
      <c r="L5" s="83"/>
    </row>
    <row r="6" spans="1:12" s="19" customFormat="1" ht="37.5" customHeight="1">
      <c r="A6" s="257"/>
      <c r="B6" s="257"/>
      <c r="C6" s="257"/>
      <c r="D6" s="257"/>
      <c r="E6" s="257"/>
      <c r="F6" s="257"/>
      <c r="G6" s="257"/>
      <c r="H6" s="257"/>
      <c r="K6" s="82"/>
      <c r="L6" s="83"/>
    </row>
    <row r="7" spans="1:12" s="19" customFormat="1">
      <c r="E7" s="81"/>
      <c r="F7" s="81"/>
      <c r="G7" s="81"/>
      <c r="K7" s="82"/>
      <c r="L7" s="83"/>
    </row>
    <row r="8" spans="1:12" s="19" customFormat="1">
      <c r="A8" s="86"/>
      <c r="B8" s="86"/>
      <c r="C8" s="86"/>
      <c r="D8" s="87"/>
      <c r="E8" s="81"/>
      <c r="F8" s="81"/>
      <c r="G8" s="258" t="s">
        <v>8</v>
      </c>
      <c r="H8" s="258"/>
      <c r="K8" s="82"/>
      <c r="L8" s="83"/>
    </row>
    <row r="9" spans="1:12" s="19" customFormat="1" ht="45" customHeight="1">
      <c r="A9" s="245" t="s">
        <v>67</v>
      </c>
      <c r="B9" s="246"/>
      <c r="C9" s="247" t="s">
        <v>68</v>
      </c>
      <c r="D9" s="249" t="s">
        <v>24</v>
      </c>
      <c r="E9" s="251" t="s">
        <v>102</v>
      </c>
      <c r="F9" s="252"/>
      <c r="G9" s="252"/>
      <c r="H9" s="253"/>
      <c r="K9" s="82"/>
      <c r="L9" s="83"/>
    </row>
    <row r="10" spans="1:12" s="19" customFormat="1" ht="108">
      <c r="A10" s="88" t="s">
        <v>13</v>
      </c>
      <c r="B10" s="88" t="s">
        <v>14</v>
      </c>
      <c r="C10" s="248"/>
      <c r="D10" s="250"/>
      <c r="E10" s="89" t="s">
        <v>69</v>
      </c>
      <c r="F10" s="89" t="s">
        <v>70</v>
      </c>
      <c r="G10" s="89" t="s">
        <v>71</v>
      </c>
      <c r="H10" s="89" t="s">
        <v>72</v>
      </c>
      <c r="K10" s="82"/>
      <c r="L10" s="83"/>
    </row>
    <row r="11" spans="1:12" s="19" customFormat="1">
      <c r="A11" s="88"/>
      <c r="B11" s="88"/>
      <c r="C11" s="90" t="s">
        <v>73</v>
      </c>
      <c r="D11" s="54">
        <f>SUM(E11:H11)</f>
        <v>236929.30000000002</v>
      </c>
      <c r="E11" s="54">
        <f>+E13</f>
        <v>0</v>
      </c>
      <c r="F11" s="54">
        <f>+F13</f>
        <v>0</v>
      </c>
      <c r="G11" s="54">
        <f>+G13</f>
        <v>0</v>
      </c>
      <c r="H11" s="54">
        <f>+H13</f>
        <v>236929.30000000002</v>
      </c>
      <c r="I11" s="91"/>
      <c r="J11" s="91"/>
      <c r="K11" s="82"/>
      <c r="L11" s="83"/>
    </row>
    <row r="12" spans="1:12" s="19" customFormat="1">
      <c r="A12" s="92"/>
      <c r="B12" s="92"/>
      <c r="C12" s="90" t="s">
        <v>74</v>
      </c>
      <c r="D12" s="93"/>
      <c r="E12" s="93"/>
      <c r="F12" s="93"/>
      <c r="G12" s="93"/>
      <c r="H12" s="93"/>
      <c r="I12" s="94"/>
      <c r="J12" s="95"/>
      <c r="K12" s="96"/>
      <c r="L12" s="83"/>
    </row>
    <row r="13" spans="1:12" s="19" customFormat="1" ht="54">
      <c r="A13" s="97"/>
      <c r="B13" s="98"/>
      <c r="C13" s="98" t="s">
        <v>16</v>
      </c>
      <c r="D13" s="54">
        <f>SUM(E13:H13)</f>
        <v>236929.30000000002</v>
      </c>
      <c r="E13" s="54">
        <f>+E15</f>
        <v>0</v>
      </c>
      <c r="F13" s="54">
        <f t="shared" ref="F13:H13" si="0">+F15</f>
        <v>0</v>
      </c>
      <c r="G13" s="54">
        <f t="shared" si="0"/>
        <v>0</v>
      </c>
      <c r="H13" s="54">
        <f t="shared" si="0"/>
        <v>236929.30000000002</v>
      </c>
      <c r="I13" s="91"/>
      <c r="K13" s="82"/>
      <c r="L13" s="83"/>
    </row>
    <row r="14" spans="1:12" s="19" customFormat="1">
      <c r="A14" s="97"/>
      <c r="B14" s="97"/>
      <c r="C14" s="97" t="s">
        <v>75</v>
      </c>
      <c r="D14" s="99"/>
      <c r="E14" s="99"/>
      <c r="F14" s="99"/>
      <c r="G14" s="99"/>
      <c r="H14" s="99"/>
      <c r="K14" s="82"/>
      <c r="L14" s="83"/>
    </row>
    <row r="15" spans="1:12" s="19" customFormat="1" ht="44.4" customHeight="1">
      <c r="A15" s="90">
        <v>1130</v>
      </c>
      <c r="B15" s="90">
        <v>31003</v>
      </c>
      <c r="C15" s="100" t="s">
        <v>92</v>
      </c>
      <c r="D15" s="101">
        <f>SUM(E15:H15)</f>
        <v>236929.30000000002</v>
      </c>
      <c r="E15" s="102">
        <f>+E17</f>
        <v>0</v>
      </c>
      <c r="F15" s="102">
        <f t="shared" ref="F15:H15" si="1">+F17</f>
        <v>0</v>
      </c>
      <c r="G15" s="102">
        <f t="shared" si="1"/>
        <v>0</v>
      </c>
      <c r="H15" s="102">
        <f t="shared" si="1"/>
        <v>236929.30000000002</v>
      </c>
      <c r="I15" s="82"/>
      <c r="J15" s="82"/>
      <c r="K15" s="82"/>
      <c r="L15" s="83"/>
    </row>
    <row r="16" spans="1:12" s="2" customFormat="1">
      <c r="A16" s="103"/>
      <c r="B16" s="103"/>
      <c r="C16" s="104" t="s">
        <v>5</v>
      </c>
      <c r="D16" s="105"/>
      <c r="E16" s="106"/>
      <c r="F16" s="106"/>
      <c r="G16" s="106"/>
      <c r="H16" s="106"/>
      <c r="I16" s="82"/>
      <c r="J16" s="82"/>
      <c r="K16" s="82"/>
      <c r="L16" s="83"/>
    </row>
    <row r="17" spans="1:12" s="112" customFormat="1" ht="16.95" customHeight="1">
      <c r="A17" s="107"/>
      <c r="B17" s="107"/>
      <c r="C17" s="108" t="s">
        <v>87</v>
      </c>
      <c r="D17" s="109">
        <f>SUM(E17:H17)</f>
        <v>236929.30000000002</v>
      </c>
      <c r="E17" s="109">
        <f>+E18</f>
        <v>0</v>
      </c>
      <c r="F17" s="109">
        <f t="shared" ref="F17:H17" si="2">+F18</f>
        <v>0</v>
      </c>
      <c r="G17" s="109">
        <f t="shared" si="2"/>
        <v>0</v>
      </c>
      <c r="H17" s="109">
        <f t="shared" si="2"/>
        <v>236929.30000000002</v>
      </c>
      <c r="I17" s="110"/>
      <c r="J17" s="110"/>
      <c r="K17" s="110"/>
      <c r="L17" s="111"/>
    </row>
    <row r="18" spans="1:12" s="117" customFormat="1" ht="34.799999999999997">
      <c r="A18" s="118"/>
      <c r="B18" s="118"/>
      <c r="C18" s="113" t="s">
        <v>88</v>
      </c>
      <c r="D18" s="114">
        <f>+E18+F18+G18+H18</f>
        <v>236929.30000000002</v>
      </c>
      <c r="E18" s="114"/>
      <c r="F18" s="114"/>
      <c r="G18" s="114"/>
      <c r="H18" s="114">
        <f>+'Հավելված N 9'!I17</f>
        <v>236929.30000000002</v>
      </c>
      <c r="I18" s="115"/>
      <c r="J18" s="115"/>
      <c r="K18" s="115"/>
      <c r="L18" s="116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F18"/>
  <sheetViews>
    <sheetView zoomScale="85" zoomScaleNormal="85" workbookViewId="0">
      <selection activeCell="E10" sqref="E10"/>
    </sheetView>
  </sheetViews>
  <sheetFormatPr defaultColWidth="9.109375" defaultRowHeight="17.399999999999999"/>
  <cols>
    <col min="1" max="3" width="9.109375" style="142"/>
    <col min="4" max="4" width="54.21875" style="142" customWidth="1"/>
    <col min="5" max="5" width="27.6640625" style="142" customWidth="1"/>
    <col min="6" max="6" width="30.44140625" style="142" customWidth="1"/>
    <col min="7" max="16384" width="9.109375" style="142"/>
  </cols>
  <sheetData>
    <row r="1" spans="2:6" s="120" customFormat="1" ht="25.5" customHeight="1">
      <c r="D1" s="260" t="s">
        <v>104</v>
      </c>
      <c r="E1" s="260"/>
    </row>
    <row r="2" spans="2:6" s="121" customFormat="1" ht="17.850000000000001" customHeight="1">
      <c r="D2" s="228" t="s">
        <v>32</v>
      </c>
      <c r="E2" s="228"/>
    </row>
    <row r="3" spans="2:6" s="121" customFormat="1" ht="17.399999999999999" customHeight="1">
      <c r="D3" s="261" t="s">
        <v>19</v>
      </c>
      <c r="E3" s="261"/>
    </row>
    <row r="4" spans="2:6" s="121" customFormat="1" ht="13.65" customHeight="1">
      <c r="D4" s="122"/>
      <c r="E4" s="122"/>
    </row>
    <row r="5" spans="2:6" s="121" customFormat="1" ht="13.65" customHeight="1">
      <c r="D5" s="122"/>
      <c r="E5" s="122"/>
    </row>
    <row r="6" spans="2:6" s="121" customFormat="1" ht="85.65" customHeight="1">
      <c r="B6" s="259" t="s">
        <v>145</v>
      </c>
      <c r="C6" s="259"/>
      <c r="D6" s="259"/>
      <c r="E6" s="259"/>
    </row>
    <row r="7" spans="2:6" s="121" customFormat="1">
      <c r="E7" s="123"/>
    </row>
    <row r="8" spans="2:6" s="121" customFormat="1">
      <c r="E8" s="124" t="s">
        <v>8</v>
      </c>
    </row>
    <row r="9" spans="2:6" s="121" customFormat="1" ht="69" customHeight="1">
      <c r="B9" s="245" t="s">
        <v>67</v>
      </c>
      <c r="C9" s="246"/>
      <c r="D9" s="247" t="s">
        <v>68</v>
      </c>
      <c r="E9" s="99" t="s">
        <v>102</v>
      </c>
    </row>
    <row r="10" spans="2:6" s="121" customFormat="1" ht="88.2" customHeight="1">
      <c r="B10" s="88" t="s">
        <v>13</v>
      </c>
      <c r="C10" s="88" t="s">
        <v>14</v>
      </c>
      <c r="D10" s="248"/>
      <c r="E10" s="125" t="s">
        <v>2</v>
      </c>
      <c r="F10" s="126"/>
    </row>
    <row r="11" spans="2:6" s="121" customFormat="1" ht="54">
      <c r="B11" s="88"/>
      <c r="C11" s="88"/>
      <c r="D11" s="127" t="s">
        <v>16</v>
      </c>
      <c r="E11" s="171">
        <f>+E13</f>
        <v>236929.30000000002</v>
      </c>
    </row>
    <row r="12" spans="2:6" s="121" customFormat="1" ht="18">
      <c r="B12" s="88"/>
      <c r="C12" s="88"/>
      <c r="D12" s="128" t="s">
        <v>77</v>
      </c>
      <c r="E12" s="172"/>
      <c r="F12" s="129"/>
    </row>
    <row r="13" spans="2:6" s="121" customFormat="1" ht="54">
      <c r="B13" s="90">
        <v>1130</v>
      </c>
      <c r="C13" s="90">
        <v>31003</v>
      </c>
      <c r="D13" s="100" t="s">
        <v>92</v>
      </c>
      <c r="E13" s="173">
        <f>+E15</f>
        <v>236929.30000000002</v>
      </c>
    </row>
    <row r="14" spans="2:6" s="121" customFormat="1">
      <c r="B14" s="130"/>
      <c r="C14" s="130"/>
      <c r="D14" s="131" t="s">
        <v>15</v>
      </c>
      <c r="E14" s="132"/>
    </row>
    <row r="15" spans="2:6" s="121" customFormat="1" ht="36">
      <c r="B15" s="133"/>
      <c r="C15" s="133"/>
      <c r="D15" s="134" t="s">
        <v>11</v>
      </c>
      <c r="E15" s="135">
        <f>+E17</f>
        <v>236929.30000000002</v>
      </c>
    </row>
    <row r="16" spans="2:6" s="121" customFormat="1">
      <c r="B16" s="136"/>
      <c r="C16" s="136"/>
      <c r="D16" s="97" t="s">
        <v>78</v>
      </c>
      <c r="E16" s="137"/>
    </row>
    <row r="17" spans="2:5" s="121" customFormat="1" ht="18">
      <c r="B17" s="133"/>
      <c r="C17" s="133"/>
      <c r="D17" s="138" t="s">
        <v>76</v>
      </c>
      <c r="E17" s="139">
        <f>+E18</f>
        <v>236929.30000000002</v>
      </c>
    </row>
    <row r="18" spans="2:5" s="121" customFormat="1" ht="34.799999999999997">
      <c r="B18" s="170"/>
      <c r="C18" s="170"/>
      <c r="D18" s="140" t="str">
        <f>+'Հավելված N 5'!C18</f>
        <v xml:space="preserve"> ՀՀ Լոռու մարզի Վանաձոր քաղաքի Զ. Անդրանիկի 8 հասցեում գտնվող անշարժ գույք</v>
      </c>
      <c r="E18" s="141">
        <f>+'Հավելված N 5'!D18</f>
        <v>236929.30000000002</v>
      </c>
    </row>
  </sheetData>
  <mergeCells count="6">
    <mergeCell ref="D2:E2"/>
    <mergeCell ref="B6:E6"/>
    <mergeCell ref="B9:C9"/>
    <mergeCell ref="D9:D10"/>
    <mergeCell ref="D1:E1"/>
    <mergeCell ref="D3:E3"/>
  </mergeCells>
  <pageMargins left="0.25" right="0.25" top="0.75" bottom="0.75" header="0.3" footer="0.3"/>
  <pageSetup paperSize="9" scale="4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G30"/>
  <sheetViews>
    <sheetView tabSelected="1" zoomScale="70" zoomScaleNormal="70" workbookViewId="0">
      <selection activeCell="J8" sqref="J8"/>
    </sheetView>
  </sheetViews>
  <sheetFormatPr defaultColWidth="8.77734375" defaultRowHeight="17.399999999999999"/>
  <cols>
    <col min="1" max="1" width="6.44140625" style="47" bestFit="1" customWidth="1"/>
    <col min="2" max="2" width="9.6640625" style="47" customWidth="1"/>
    <col min="3" max="3" width="13.109375" style="47" customWidth="1"/>
    <col min="4" max="4" width="16.6640625" style="61" customWidth="1"/>
    <col min="5" max="5" width="13.109375" style="47" customWidth="1"/>
    <col min="6" max="6" width="15.44140625" style="47" customWidth="1"/>
    <col min="7" max="7" width="10.44140625" style="47" customWidth="1"/>
    <col min="8" max="8" width="22.5546875" style="47" customWidth="1"/>
    <col min="9" max="9" width="46.33203125" style="47" customWidth="1"/>
    <col min="10" max="10" width="36.88671875" style="47" customWidth="1"/>
    <col min="11" max="16384" width="8.77734375" style="47"/>
  </cols>
  <sheetData>
    <row r="1" spans="1:59" ht="28.5" customHeight="1">
      <c r="D1" s="48"/>
      <c r="E1" s="48"/>
      <c r="F1" s="48"/>
      <c r="G1" s="262"/>
      <c r="H1" s="262"/>
      <c r="I1" s="260" t="s">
        <v>65</v>
      </c>
      <c r="J1" s="260"/>
    </row>
    <row r="2" spans="1:59" ht="17.7" customHeight="1">
      <c r="D2" s="49"/>
      <c r="E2" s="49"/>
      <c r="F2" s="50"/>
      <c r="H2" s="51"/>
      <c r="I2" s="228" t="s">
        <v>32</v>
      </c>
      <c r="J2" s="228"/>
    </row>
    <row r="3" spans="1:59" ht="17.399999999999999" customHeight="1">
      <c r="D3" s="49"/>
      <c r="E3" s="49"/>
      <c r="F3" s="50"/>
      <c r="G3" s="263"/>
      <c r="H3" s="263"/>
      <c r="I3" s="261" t="s">
        <v>19</v>
      </c>
      <c r="J3" s="261"/>
    </row>
    <row r="4" spans="1:59">
      <c r="D4" s="49"/>
      <c r="E4" s="49"/>
      <c r="F4" s="50"/>
      <c r="G4" s="51"/>
      <c r="H4" s="51"/>
      <c r="I4" s="51"/>
    </row>
    <row r="5" spans="1:59">
      <c r="D5" s="49"/>
      <c r="E5" s="49"/>
      <c r="F5" s="50"/>
      <c r="G5" s="51"/>
      <c r="H5" s="51"/>
      <c r="I5" s="51"/>
    </row>
    <row r="6" spans="1:59" ht="36" customHeight="1">
      <c r="A6" s="259" t="s">
        <v>142</v>
      </c>
      <c r="B6" s="259"/>
      <c r="C6" s="259"/>
      <c r="D6" s="259"/>
      <c r="E6" s="259"/>
      <c r="F6" s="259"/>
      <c r="G6" s="259"/>
      <c r="H6" s="259"/>
      <c r="I6" s="259"/>
      <c r="J6" s="259"/>
    </row>
    <row r="8" spans="1:59">
      <c r="J8" s="300" t="s">
        <v>8</v>
      </c>
    </row>
    <row r="9" spans="1:59" ht="78" customHeight="1">
      <c r="A9" s="221" t="s">
        <v>40</v>
      </c>
      <c r="B9" s="221" t="s">
        <v>41</v>
      </c>
      <c r="C9" s="221"/>
      <c r="D9" s="221" t="s">
        <v>42</v>
      </c>
      <c r="E9" s="221"/>
      <c r="F9" s="221"/>
      <c r="G9" s="221"/>
      <c r="H9" s="221" t="s">
        <v>43</v>
      </c>
      <c r="I9" s="221" t="s">
        <v>44</v>
      </c>
      <c r="J9" s="192" t="s">
        <v>25</v>
      </c>
    </row>
    <row r="10" spans="1:59" ht="51" customHeight="1">
      <c r="A10" s="221"/>
      <c r="B10" s="42" t="s">
        <v>45</v>
      </c>
      <c r="C10" s="42" t="s">
        <v>46</v>
      </c>
      <c r="D10" s="42" t="s">
        <v>47</v>
      </c>
      <c r="E10" s="42" t="s">
        <v>46</v>
      </c>
      <c r="F10" s="42" t="s">
        <v>48</v>
      </c>
      <c r="G10" s="42" t="s">
        <v>49</v>
      </c>
      <c r="H10" s="221"/>
      <c r="I10" s="221"/>
      <c r="J10" s="42" t="s">
        <v>50</v>
      </c>
    </row>
    <row r="11" spans="1:59" s="53" customFormat="1" ht="48.45" customHeight="1">
      <c r="A11" s="264" t="s">
        <v>51</v>
      </c>
      <c r="B11" s="264"/>
      <c r="C11" s="264"/>
      <c r="D11" s="264"/>
      <c r="E11" s="264"/>
      <c r="F11" s="264"/>
      <c r="G11" s="264"/>
      <c r="H11" s="264"/>
      <c r="I11" s="264"/>
      <c r="J11" s="52">
        <f>+J13+J21</f>
        <v>236929.30000000002</v>
      </c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</row>
    <row r="12" spans="1:59" s="55" customFormat="1" ht="18">
      <c r="A12" s="265" t="s">
        <v>34</v>
      </c>
      <c r="B12" s="265"/>
      <c r="C12" s="265"/>
      <c r="D12" s="265"/>
      <c r="E12" s="265"/>
      <c r="F12" s="265"/>
      <c r="G12" s="265"/>
      <c r="H12" s="265"/>
      <c r="I12" s="265"/>
      <c r="J12" s="5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</row>
    <row r="13" spans="1:59" s="57" customFormat="1" ht="30" customHeight="1">
      <c r="A13" s="266" t="s">
        <v>52</v>
      </c>
      <c r="B13" s="266"/>
      <c r="C13" s="266"/>
      <c r="D13" s="266"/>
      <c r="E13" s="266"/>
      <c r="F13" s="266"/>
      <c r="G13" s="266"/>
      <c r="H13" s="266"/>
      <c r="I13" s="266"/>
      <c r="J13" s="56">
        <f>+J14</f>
        <v>236929.30000000002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</row>
    <row r="14" spans="1:59" s="59" customFormat="1" ht="35.549999999999997" customHeight="1">
      <c r="A14" s="273"/>
      <c r="B14" s="32">
        <v>1130</v>
      </c>
      <c r="C14" s="267" t="s">
        <v>133</v>
      </c>
      <c r="D14" s="267"/>
      <c r="E14" s="267"/>
      <c r="F14" s="267"/>
      <c r="G14" s="267"/>
      <c r="H14" s="267"/>
      <c r="I14" s="267"/>
      <c r="J14" s="54">
        <f>+J15</f>
        <v>236929.30000000002</v>
      </c>
    </row>
    <row r="15" spans="1:59" s="60" customFormat="1" ht="34.950000000000003" customHeight="1">
      <c r="A15" s="273"/>
      <c r="B15" s="268"/>
      <c r="C15" s="268"/>
      <c r="D15" s="32" t="s">
        <v>135</v>
      </c>
      <c r="E15" s="267" t="s">
        <v>92</v>
      </c>
      <c r="F15" s="267"/>
      <c r="G15" s="267"/>
      <c r="H15" s="267"/>
      <c r="I15" s="267"/>
      <c r="J15" s="184">
        <f>+'Հավելված N 4'!G26</f>
        <v>236929.30000000002</v>
      </c>
    </row>
    <row r="16" spans="1:59" s="59" customFormat="1" ht="18" customHeight="1">
      <c r="A16" s="273"/>
      <c r="B16" s="268"/>
      <c r="C16" s="268"/>
      <c r="D16" s="268"/>
      <c r="E16" s="269"/>
      <c r="F16" s="267" t="s">
        <v>124</v>
      </c>
      <c r="G16" s="267"/>
      <c r="H16" s="267"/>
      <c r="I16" s="267"/>
      <c r="J16" s="267"/>
    </row>
    <row r="17" spans="1:22" s="59" customFormat="1" ht="17.7" customHeight="1">
      <c r="A17" s="273"/>
      <c r="B17" s="268"/>
      <c r="C17" s="268"/>
      <c r="D17" s="268"/>
      <c r="E17" s="269"/>
      <c r="F17" s="269"/>
      <c r="G17" s="267" t="s">
        <v>125</v>
      </c>
      <c r="H17" s="267"/>
      <c r="I17" s="267"/>
      <c r="J17" s="267"/>
    </row>
    <row r="18" spans="1:22" s="59" customFormat="1" ht="36" customHeight="1">
      <c r="A18" s="273"/>
      <c r="B18" s="268"/>
      <c r="C18" s="268"/>
      <c r="D18" s="268"/>
      <c r="E18" s="269"/>
      <c r="F18" s="269"/>
      <c r="G18" s="269"/>
      <c r="H18" s="267" t="s">
        <v>134</v>
      </c>
      <c r="I18" s="267"/>
      <c r="J18" s="267"/>
    </row>
    <row r="19" spans="1:22" ht="17.399999999999999" customHeight="1">
      <c r="A19" s="273"/>
      <c r="B19" s="268"/>
      <c r="C19" s="268"/>
      <c r="D19" s="268"/>
      <c r="E19" s="269"/>
      <c r="F19" s="269"/>
      <c r="G19" s="269"/>
      <c r="H19" s="186"/>
      <c r="I19" s="58" t="s">
        <v>136</v>
      </c>
      <c r="J19" s="185">
        <v>1</v>
      </c>
    </row>
    <row r="21" spans="1:22" s="57" customFormat="1" ht="30" customHeight="1">
      <c r="A21" s="266" t="s">
        <v>126</v>
      </c>
      <c r="B21" s="266"/>
      <c r="C21" s="266"/>
      <c r="D21" s="266"/>
      <c r="E21" s="266"/>
      <c r="F21" s="266"/>
      <c r="G21" s="266"/>
      <c r="H21" s="266"/>
      <c r="I21" s="266"/>
      <c r="J21" s="56">
        <f>+J22</f>
        <v>0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18">
      <c r="A22" s="273"/>
      <c r="B22" s="187">
        <v>1139</v>
      </c>
      <c r="C22" s="274" t="s">
        <v>137</v>
      </c>
      <c r="D22" s="274"/>
      <c r="E22" s="274"/>
      <c r="F22" s="274"/>
      <c r="G22" s="274"/>
      <c r="H22" s="274"/>
      <c r="I22" s="274"/>
      <c r="J22" s="183">
        <f>+J23+J27</f>
        <v>0</v>
      </c>
    </row>
    <row r="23" spans="1:22" s="189" customFormat="1" ht="33" customHeight="1">
      <c r="A23" s="273"/>
      <c r="B23" s="275"/>
      <c r="C23" s="278"/>
      <c r="D23" s="187" t="s">
        <v>138</v>
      </c>
      <c r="E23" s="270" t="s">
        <v>127</v>
      </c>
      <c r="F23" s="270"/>
      <c r="G23" s="270"/>
      <c r="H23" s="270"/>
      <c r="I23" s="270"/>
      <c r="J23" s="188">
        <f>+'Հավելված N 4'!G47</f>
        <v>236929.30000000002</v>
      </c>
    </row>
    <row r="24" spans="1:22" ht="33.299999999999997" customHeight="1">
      <c r="A24" s="273"/>
      <c r="B24" s="276"/>
      <c r="C24" s="279"/>
      <c r="D24" s="271"/>
      <c r="E24" s="272"/>
      <c r="F24" s="270" t="s">
        <v>139</v>
      </c>
      <c r="G24" s="270"/>
      <c r="H24" s="270"/>
      <c r="I24" s="270"/>
      <c r="J24" s="270"/>
    </row>
    <row r="25" spans="1:22" ht="33.299999999999997" customHeight="1">
      <c r="A25" s="273"/>
      <c r="B25" s="276"/>
      <c r="C25" s="279"/>
      <c r="D25" s="271"/>
      <c r="E25" s="272"/>
      <c r="F25" s="272"/>
      <c r="G25" s="270" t="s">
        <v>140</v>
      </c>
      <c r="H25" s="270"/>
      <c r="I25" s="270"/>
      <c r="J25" s="270"/>
    </row>
    <row r="26" spans="1:22" ht="33.299999999999997" customHeight="1">
      <c r="A26" s="273"/>
      <c r="B26" s="276"/>
      <c r="C26" s="279"/>
      <c r="D26" s="271"/>
      <c r="E26" s="272"/>
      <c r="F26" s="272"/>
      <c r="G26" s="190"/>
      <c r="H26" s="270" t="s">
        <v>141</v>
      </c>
      <c r="I26" s="270"/>
      <c r="J26" s="270"/>
    </row>
    <row r="27" spans="1:22" s="189" customFormat="1" ht="33" customHeight="1">
      <c r="A27" s="273"/>
      <c r="B27" s="276"/>
      <c r="C27" s="279"/>
      <c r="D27" s="187" t="s">
        <v>138</v>
      </c>
      <c r="E27" s="270" t="s">
        <v>127</v>
      </c>
      <c r="F27" s="270"/>
      <c r="G27" s="270"/>
      <c r="H27" s="270"/>
      <c r="I27" s="270"/>
      <c r="J27" s="188">
        <f>+'Հավելված N 4'!G55</f>
        <v>-236929.30000000002</v>
      </c>
    </row>
    <row r="28" spans="1:22" ht="33.299999999999997" customHeight="1">
      <c r="A28" s="273"/>
      <c r="B28" s="276"/>
      <c r="C28" s="279"/>
      <c r="D28" s="271"/>
      <c r="E28" s="272"/>
      <c r="F28" s="270" t="s">
        <v>139</v>
      </c>
      <c r="G28" s="270"/>
      <c r="H28" s="270"/>
      <c r="I28" s="270"/>
      <c r="J28" s="270"/>
    </row>
    <row r="29" spans="1:22" ht="33.299999999999997" customHeight="1">
      <c r="A29" s="273"/>
      <c r="B29" s="276"/>
      <c r="C29" s="279"/>
      <c r="D29" s="271"/>
      <c r="E29" s="272"/>
      <c r="F29" s="272"/>
      <c r="G29" s="270" t="s">
        <v>140</v>
      </c>
      <c r="H29" s="270"/>
      <c r="I29" s="270"/>
      <c r="J29" s="270"/>
    </row>
    <row r="30" spans="1:22" ht="33.299999999999997" customHeight="1">
      <c r="A30" s="273"/>
      <c r="B30" s="277"/>
      <c r="C30" s="280"/>
      <c r="D30" s="271"/>
      <c r="E30" s="272"/>
      <c r="F30" s="272"/>
      <c r="G30" s="190"/>
      <c r="H30" s="270" t="s">
        <v>141</v>
      </c>
      <c r="I30" s="270"/>
      <c r="J30" s="270"/>
    </row>
  </sheetData>
  <mergeCells count="45">
    <mergeCell ref="A22:A30"/>
    <mergeCell ref="I2:J2"/>
    <mergeCell ref="A14:A19"/>
    <mergeCell ref="A21:I21"/>
    <mergeCell ref="C22:I22"/>
    <mergeCell ref="B23:B30"/>
    <mergeCell ref="C23:C30"/>
    <mergeCell ref="E23:I23"/>
    <mergeCell ref="D24:D26"/>
    <mergeCell ref="E24:E26"/>
    <mergeCell ref="F24:J24"/>
    <mergeCell ref="F25:F26"/>
    <mergeCell ref="G25:J25"/>
    <mergeCell ref="H26:J26"/>
    <mergeCell ref="E27:I27"/>
    <mergeCell ref="D28:D30"/>
    <mergeCell ref="E28:E30"/>
    <mergeCell ref="F28:J28"/>
    <mergeCell ref="F29:F30"/>
    <mergeCell ref="G29:J29"/>
    <mergeCell ref="H30:J30"/>
    <mergeCell ref="A13:I13"/>
    <mergeCell ref="C14:I14"/>
    <mergeCell ref="B15:B19"/>
    <mergeCell ref="C15:C19"/>
    <mergeCell ref="E15:I15"/>
    <mergeCell ref="G17:J17"/>
    <mergeCell ref="H18:J18"/>
    <mergeCell ref="D16:D19"/>
    <mergeCell ref="E16:E19"/>
    <mergeCell ref="F17:F19"/>
    <mergeCell ref="G18:G19"/>
    <mergeCell ref="F16:J16"/>
    <mergeCell ref="A9:A10"/>
    <mergeCell ref="B9:C9"/>
    <mergeCell ref="D9:G9"/>
    <mergeCell ref="A11:I11"/>
    <mergeCell ref="A12:I12"/>
    <mergeCell ref="H9:H10"/>
    <mergeCell ref="I9:I10"/>
    <mergeCell ref="G1:H1"/>
    <mergeCell ref="G3:H3"/>
    <mergeCell ref="I1:J1"/>
    <mergeCell ref="I3:J3"/>
    <mergeCell ref="A6:J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G30"/>
  <sheetViews>
    <sheetView zoomScale="70" zoomScaleNormal="70" workbookViewId="0">
      <selection activeCell="J8" sqref="J8"/>
    </sheetView>
  </sheetViews>
  <sheetFormatPr defaultColWidth="8.77734375" defaultRowHeight="17.399999999999999"/>
  <cols>
    <col min="1" max="1" width="6.44140625" style="47" bestFit="1" customWidth="1"/>
    <col min="2" max="2" width="9.6640625" style="47" customWidth="1"/>
    <col min="3" max="3" width="13.109375" style="47" customWidth="1"/>
    <col min="4" max="4" width="16.6640625" style="61" customWidth="1"/>
    <col min="5" max="5" width="13.109375" style="47" customWidth="1"/>
    <col min="6" max="6" width="15.44140625" style="47" customWidth="1"/>
    <col min="7" max="7" width="10.44140625" style="47" customWidth="1"/>
    <col min="8" max="8" width="22.5546875" style="47" customWidth="1"/>
    <col min="9" max="9" width="46.33203125" style="47" customWidth="1"/>
    <col min="10" max="10" width="36.88671875" style="47" customWidth="1"/>
    <col min="11" max="16384" width="8.77734375" style="47"/>
  </cols>
  <sheetData>
    <row r="1" spans="1:59" ht="28.5" customHeight="1">
      <c r="D1" s="48"/>
      <c r="E1" s="48"/>
      <c r="F1" s="48"/>
      <c r="G1" s="262"/>
      <c r="H1" s="262"/>
      <c r="I1" s="260" t="s">
        <v>61</v>
      </c>
      <c r="J1" s="260"/>
    </row>
    <row r="2" spans="1:59" ht="17.7" customHeight="1">
      <c r="D2" s="49"/>
      <c r="E2" s="49"/>
      <c r="F2" s="50"/>
      <c r="H2" s="51"/>
      <c r="I2" s="228" t="s">
        <v>32</v>
      </c>
      <c r="J2" s="228"/>
    </row>
    <row r="3" spans="1:59" ht="17.399999999999999" customHeight="1">
      <c r="D3" s="49"/>
      <c r="E3" s="49"/>
      <c r="F3" s="50"/>
      <c r="G3" s="263"/>
      <c r="H3" s="263"/>
      <c r="I3" s="261" t="s">
        <v>19</v>
      </c>
      <c r="J3" s="261"/>
    </row>
    <row r="4" spans="1:59">
      <c r="D4" s="49"/>
      <c r="E4" s="49"/>
      <c r="F4" s="50"/>
      <c r="G4" s="51"/>
      <c r="H4" s="51"/>
      <c r="I4" s="51"/>
    </row>
    <row r="5" spans="1:59">
      <c r="D5" s="49"/>
      <c r="E5" s="49"/>
      <c r="F5" s="50"/>
      <c r="G5" s="51"/>
      <c r="H5" s="51"/>
      <c r="I5" s="51"/>
    </row>
    <row r="6" spans="1:59" ht="36" customHeight="1">
      <c r="A6" s="259" t="s">
        <v>143</v>
      </c>
      <c r="B6" s="259"/>
      <c r="C6" s="259"/>
      <c r="D6" s="259"/>
      <c r="E6" s="259"/>
      <c r="F6" s="259"/>
      <c r="G6" s="259"/>
      <c r="H6" s="259"/>
      <c r="I6" s="259"/>
      <c r="J6" s="259"/>
    </row>
    <row r="8" spans="1:59">
      <c r="J8" s="300" t="s">
        <v>8</v>
      </c>
    </row>
    <row r="9" spans="1:59" ht="78.599999999999994" customHeight="1">
      <c r="A9" s="221" t="s">
        <v>53</v>
      </c>
      <c r="B9" s="221" t="s">
        <v>41</v>
      </c>
      <c r="C9" s="221"/>
      <c r="D9" s="221" t="s">
        <v>42</v>
      </c>
      <c r="E9" s="221"/>
      <c r="F9" s="221"/>
      <c r="G9" s="221"/>
      <c r="H9" s="221" t="s">
        <v>43</v>
      </c>
      <c r="I9" s="221" t="s">
        <v>44</v>
      </c>
      <c r="J9" s="192" t="s">
        <v>25</v>
      </c>
    </row>
    <row r="10" spans="1:59" ht="51" customHeight="1">
      <c r="A10" s="221"/>
      <c r="B10" s="42" t="s">
        <v>45</v>
      </c>
      <c r="C10" s="42" t="s">
        <v>46</v>
      </c>
      <c r="D10" s="42" t="s">
        <v>47</v>
      </c>
      <c r="E10" s="42" t="s">
        <v>46</v>
      </c>
      <c r="F10" s="42" t="s">
        <v>48</v>
      </c>
      <c r="G10" s="42" t="s">
        <v>49</v>
      </c>
      <c r="H10" s="221"/>
      <c r="I10" s="221"/>
      <c r="J10" s="42" t="s">
        <v>50</v>
      </c>
    </row>
    <row r="11" spans="1:59" s="53" customFormat="1" ht="48.45" customHeight="1">
      <c r="A11" s="264" t="s">
        <v>51</v>
      </c>
      <c r="B11" s="264"/>
      <c r="C11" s="264"/>
      <c r="D11" s="264"/>
      <c r="E11" s="264"/>
      <c r="F11" s="264"/>
      <c r="G11" s="264"/>
      <c r="H11" s="264"/>
      <c r="I11" s="264"/>
      <c r="J11" s="52">
        <f>+J13+J21</f>
        <v>236929.30000000002</v>
      </c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</row>
    <row r="12" spans="1:59" s="55" customFormat="1" ht="18">
      <c r="A12" s="265" t="s">
        <v>34</v>
      </c>
      <c r="B12" s="265"/>
      <c r="C12" s="265"/>
      <c r="D12" s="265"/>
      <c r="E12" s="265"/>
      <c r="F12" s="265"/>
      <c r="G12" s="265"/>
      <c r="H12" s="265"/>
      <c r="I12" s="265"/>
      <c r="J12" s="5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</row>
    <row r="13" spans="1:59" s="57" customFormat="1" ht="30" customHeight="1">
      <c r="A13" s="266" t="s">
        <v>52</v>
      </c>
      <c r="B13" s="266"/>
      <c r="C13" s="266"/>
      <c r="D13" s="266"/>
      <c r="E13" s="266"/>
      <c r="F13" s="266"/>
      <c r="G13" s="266"/>
      <c r="H13" s="266"/>
      <c r="I13" s="266"/>
      <c r="J13" s="56">
        <f>+J14</f>
        <v>236929.30000000002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</row>
    <row r="14" spans="1:59" s="59" customFormat="1" ht="35.549999999999997" customHeight="1">
      <c r="A14" s="273"/>
      <c r="B14" s="32">
        <v>1130</v>
      </c>
      <c r="C14" s="267" t="s">
        <v>133</v>
      </c>
      <c r="D14" s="267"/>
      <c r="E14" s="267"/>
      <c r="F14" s="267"/>
      <c r="G14" s="267"/>
      <c r="H14" s="267"/>
      <c r="I14" s="267"/>
      <c r="J14" s="54">
        <f>+J15</f>
        <v>236929.30000000002</v>
      </c>
    </row>
    <row r="15" spans="1:59" s="60" customFormat="1" ht="34.950000000000003" customHeight="1">
      <c r="A15" s="273"/>
      <c r="B15" s="268"/>
      <c r="C15" s="268"/>
      <c r="D15" s="32" t="s">
        <v>135</v>
      </c>
      <c r="E15" s="267" t="s">
        <v>92</v>
      </c>
      <c r="F15" s="267"/>
      <c r="G15" s="267"/>
      <c r="H15" s="267"/>
      <c r="I15" s="267"/>
      <c r="J15" s="184">
        <f>+'Հավելված N 4'!G28</f>
        <v>236929.30000000002</v>
      </c>
    </row>
    <row r="16" spans="1:59" s="59" customFormat="1" ht="18" customHeight="1">
      <c r="A16" s="273"/>
      <c r="B16" s="268"/>
      <c r="C16" s="268"/>
      <c r="D16" s="268"/>
      <c r="E16" s="269"/>
      <c r="F16" s="267" t="s">
        <v>124</v>
      </c>
      <c r="G16" s="267"/>
      <c r="H16" s="267"/>
      <c r="I16" s="267"/>
      <c r="J16" s="267"/>
    </row>
    <row r="17" spans="1:22" s="59" customFormat="1" ht="17.7" customHeight="1">
      <c r="A17" s="273"/>
      <c r="B17" s="268"/>
      <c r="C17" s="268"/>
      <c r="D17" s="268"/>
      <c r="E17" s="269"/>
      <c r="F17" s="269"/>
      <c r="G17" s="267" t="s">
        <v>125</v>
      </c>
      <c r="H17" s="267"/>
      <c r="I17" s="267"/>
      <c r="J17" s="267"/>
    </row>
    <row r="18" spans="1:22" s="59" customFormat="1" ht="36" customHeight="1">
      <c r="A18" s="273"/>
      <c r="B18" s="268"/>
      <c r="C18" s="268"/>
      <c r="D18" s="268"/>
      <c r="E18" s="269"/>
      <c r="F18" s="269"/>
      <c r="G18" s="269"/>
      <c r="H18" s="267" t="s">
        <v>134</v>
      </c>
      <c r="I18" s="267"/>
      <c r="J18" s="267"/>
    </row>
    <row r="19" spans="1:22" ht="17.399999999999999" customHeight="1">
      <c r="A19" s="273"/>
      <c r="B19" s="268"/>
      <c r="C19" s="268"/>
      <c r="D19" s="268"/>
      <c r="E19" s="269"/>
      <c r="F19" s="269"/>
      <c r="G19" s="269"/>
      <c r="H19" s="186"/>
      <c r="I19" s="58" t="s">
        <v>136</v>
      </c>
      <c r="J19" s="185">
        <v>1</v>
      </c>
    </row>
    <row r="21" spans="1:22" s="57" customFormat="1" ht="30" customHeight="1">
      <c r="A21" s="266" t="s">
        <v>126</v>
      </c>
      <c r="B21" s="266"/>
      <c r="C21" s="266"/>
      <c r="D21" s="266"/>
      <c r="E21" s="266"/>
      <c r="F21" s="266"/>
      <c r="G21" s="266"/>
      <c r="H21" s="266"/>
      <c r="I21" s="266"/>
      <c r="J21" s="56">
        <f>+J22</f>
        <v>0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18">
      <c r="A22" s="273"/>
      <c r="B22" s="187">
        <v>1139</v>
      </c>
      <c r="C22" s="274" t="s">
        <v>137</v>
      </c>
      <c r="D22" s="274"/>
      <c r="E22" s="274"/>
      <c r="F22" s="274"/>
      <c r="G22" s="274"/>
      <c r="H22" s="274"/>
      <c r="I22" s="274"/>
      <c r="J22" s="183">
        <f>+J23+J27</f>
        <v>0</v>
      </c>
    </row>
    <row r="23" spans="1:22" s="189" customFormat="1" ht="33" customHeight="1">
      <c r="A23" s="273"/>
      <c r="B23" s="275"/>
      <c r="C23" s="278"/>
      <c r="D23" s="187" t="s">
        <v>138</v>
      </c>
      <c r="E23" s="270" t="s">
        <v>127</v>
      </c>
      <c r="F23" s="270"/>
      <c r="G23" s="270"/>
      <c r="H23" s="270"/>
      <c r="I23" s="270"/>
      <c r="J23" s="188">
        <f>+'Հավելված N 4'!G49</f>
        <v>236929.30000000002</v>
      </c>
    </row>
    <row r="24" spans="1:22" ht="33.299999999999997" customHeight="1">
      <c r="A24" s="273"/>
      <c r="B24" s="276"/>
      <c r="C24" s="279"/>
      <c r="D24" s="271"/>
      <c r="E24" s="272"/>
      <c r="F24" s="270" t="s">
        <v>139</v>
      </c>
      <c r="G24" s="270"/>
      <c r="H24" s="270"/>
      <c r="I24" s="270"/>
      <c r="J24" s="270"/>
    </row>
    <row r="25" spans="1:22" ht="33.299999999999997" customHeight="1">
      <c r="A25" s="273"/>
      <c r="B25" s="276"/>
      <c r="C25" s="279"/>
      <c r="D25" s="271"/>
      <c r="E25" s="272"/>
      <c r="F25" s="272"/>
      <c r="G25" s="270" t="s">
        <v>140</v>
      </c>
      <c r="H25" s="270"/>
      <c r="I25" s="270"/>
      <c r="J25" s="270"/>
    </row>
    <row r="26" spans="1:22" ht="33.299999999999997" customHeight="1">
      <c r="A26" s="273"/>
      <c r="B26" s="276"/>
      <c r="C26" s="279"/>
      <c r="D26" s="271"/>
      <c r="E26" s="272"/>
      <c r="F26" s="272"/>
      <c r="G26" s="190"/>
      <c r="H26" s="270" t="s">
        <v>141</v>
      </c>
      <c r="I26" s="270"/>
      <c r="J26" s="270"/>
    </row>
    <row r="27" spans="1:22" s="189" customFormat="1" ht="33" customHeight="1">
      <c r="A27" s="273"/>
      <c r="B27" s="276"/>
      <c r="C27" s="279"/>
      <c r="D27" s="187" t="s">
        <v>138</v>
      </c>
      <c r="E27" s="270" t="s">
        <v>127</v>
      </c>
      <c r="F27" s="270"/>
      <c r="G27" s="270"/>
      <c r="H27" s="270"/>
      <c r="I27" s="270"/>
      <c r="J27" s="188">
        <f>+'Հավելված N 4'!G57</f>
        <v>-236929.30000000002</v>
      </c>
    </row>
    <row r="28" spans="1:22" ht="33.299999999999997" customHeight="1">
      <c r="A28" s="273"/>
      <c r="B28" s="276"/>
      <c r="C28" s="279"/>
      <c r="D28" s="271"/>
      <c r="E28" s="272"/>
      <c r="F28" s="270" t="s">
        <v>139</v>
      </c>
      <c r="G28" s="270"/>
      <c r="H28" s="270"/>
      <c r="I28" s="270"/>
      <c r="J28" s="270"/>
    </row>
    <row r="29" spans="1:22" ht="33.299999999999997" customHeight="1">
      <c r="A29" s="273"/>
      <c r="B29" s="276"/>
      <c r="C29" s="279"/>
      <c r="D29" s="271"/>
      <c r="E29" s="272"/>
      <c r="F29" s="272"/>
      <c r="G29" s="270" t="s">
        <v>140</v>
      </c>
      <c r="H29" s="270"/>
      <c r="I29" s="270"/>
      <c r="J29" s="270"/>
    </row>
    <row r="30" spans="1:22" ht="33.299999999999997" customHeight="1">
      <c r="A30" s="273"/>
      <c r="B30" s="277"/>
      <c r="C30" s="280"/>
      <c r="D30" s="271"/>
      <c r="E30" s="272"/>
      <c r="F30" s="272"/>
      <c r="G30" s="190"/>
      <c r="H30" s="270" t="s">
        <v>141</v>
      </c>
      <c r="I30" s="270"/>
      <c r="J30" s="270"/>
    </row>
  </sheetData>
  <mergeCells count="45">
    <mergeCell ref="G29:J29"/>
    <mergeCell ref="H30:J30"/>
    <mergeCell ref="A22:A30"/>
    <mergeCell ref="C22:I22"/>
    <mergeCell ref="B23:B30"/>
    <mergeCell ref="C23:C30"/>
    <mergeCell ref="E23:I23"/>
    <mergeCell ref="D24:D26"/>
    <mergeCell ref="E24:E26"/>
    <mergeCell ref="F24:J24"/>
    <mergeCell ref="F25:F26"/>
    <mergeCell ref="G25:J25"/>
    <mergeCell ref="H26:J26"/>
    <mergeCell ref="E27:I27"/>
    <mergeCell ref="D28:D30"/>
    <mergeCell ref="E28:E30"/>
    <mergeCell ref="F28:J28"/>
    <mergeCell ref="F29:F30"/>
    <mergeCell ref="A21:I21"/>
    <mergeCell ref="A11:I11"/>
    <mergeCell ref="A12:I12"/>
    <mergeCell ref="A13:I13"/>
    <mergeCell ref="A14:A19"/>
    <mergeCell ref="C14:I14"/>
    <mergeCell ref="B15:B19"/>
    <mergeCell ref="C15:C19"/>
    <mergeCell ref="E15:I15"/>
    <mergeCell ref="D16:D19"/>
    <mergeCell ref="E16:E19"/>
    <mergeCell ref="F16:J16"/>
    <mergeCell ref="F17:F19"/>
    <mergeCell ref="G17:J17"/>
    <mergeCell ref="G18:G19"/>
    <mergeCell ref="H18:J18"/>
    <mergeCell ref="A9:A10"/>
    <mergeCell ref="B9:C9"/>
    <mergeCell ref="D9:G9"/>
    <mergeCell ref="H9:H10"/>
    <mergeCell ref="I9:I10"/>
    <mergeCell ref="G1:H1"/>
    <mergeCell ref="I2:J2"/>
    <mergeCell ref="G3:H3"/>
    <mergeCell ref="A6:J6"/>
    <mergeCell ref="I3:J3"/>
    <mergeCell ref="I1:J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7"/>
  <sheetViews>
    <sheetView zoomScale="85" zoomScaleNormal="85" workbookViewId="0">
      <selection activeCell="H2" sqref="H2:I2"/>
    </sheetView>
  </sheetViews>
  <sheetFormatPr defaultColWidth="9.109375" defaultRowHeight="17.399999999999999"/>
  <cols>
    <col min="1" max="4" width="18.21875" style="119" customWidth="1"/>
    <col min="5" max="6" width="14.44140625" style="165" customWidth="1"/>
    <col min="7" max="7" width="17.6640625" style="166" customWidth="1"/>
    <col min="8" max="8" width="14.44140625" style="166" customWidth="1"/>
    <col min="9" max="9" width="30.21875" style="167" customWidth="1"/>
    <col min="10" max="10" width="20.21875" style="119" customWidth="1"/>
    <col min="11" max="11" width="14" style="119" bestFit="1" customWidth="1"/>
    <col min="12" max="16384" width="9.109375" style="119"/>
  </cols>
  <sheetData>
    <row r="1" spans="1:10" s="19" customFormat="1" ht="33.450000000000003" customHeight="1">
      <c r="A1" s="37"/>
      <c r="B1" s="37"/>
      <c r="C1" s="37"/>
      <c r="D1" s="37"/>
      <c r="E1" s="143"/>
      <c r="F1" s="143"/>
      <c r="G1" s="38"/>
      <c r="H1" s="282" t="s">
        <v>101</v>
      </c>
      <c r="I1" s="282"/>
    </row>
    <row r="2" spans="1:10" s="19" customFormat="1">
      <c r="A2" s="37"/>
      <c r="B2" s="37"/>
      <c r="C2" s="37"/>
      <c r="D2" s="37"/>
      <c r="E2" s="143"/>
      <c r="F2" s="143"/>
      <c r="G2" s="38"/>
      <c r="H2" s="283" t="s">
        <v>32</v>
      </c>
      <c r="I2" s="283"/>
    </row>
    <row r="3" spans="1:10" s="19" customFormat="1">
      <c r="A3" s="37"/>
      <c r="B3" s="37"/>
      <c r="C3" s="37"/>
      <c r="D3" s="37"/>
      <c r="E3" s="143"/>
      <c r="F3" s="143"/>
      <c r="G3" s="38"/>
      <c r="H3" s="283" t="s">
        <v>0</v>
      </c>
      <c r="I3" s="283"/>
    </row>
    <row r="4" spans="1:10" s="19" customFormat="1">
      <c r="A4" s="37"/>
      <c r="B4" s="37"/>
      <c r="C4" s="37"/>
      <c r="D4" s="37"/>
      <c r="E4" s="143"/>
      <c r="F4" s="143"/>
      <c r="G4" s="38"/>
      <c r="H4" s="38"/>
      <c r="I4" s="144"/>
    </row>
    <row r="5" spans="1:10" s="19" customFormat="1">
      <c r="A5" s="37"/>
      <c r="B5" s="37"/>
      <c r="C5" s="37"/>
      <c r="D5" s="37"/>
      <c r="E5" s="143"/>
      <c r="F5" s="143"/>
      <c r="G5" s="38"/>
      <c r="H5" s="38"/>
      <c r="I5" s="144"/>
    </row>
    <row r="6" spans="1:10" s="19" customFormat="1" ht="32.25" customHeight="1">
      <c r="A6" s="284" t="s">
        <v>100</v>
      </c>
      <c r="B6" s="284"/>
      <c r="C6" s="284"/>
      <c r="D6" s="284"/>
      <c r="E6" s="284"/>
      <c r="F6" s="284"/>
      <c r="G6" s="284"/>
      <c r="H6" s="284"/>
      <c r="I6" s="284"/>
    </row>
    <row r="7" spans="1:10" s="19" customFormat="1" ht="21" customHeight="1">
      <c r="A7" s="284"/>
      <c r="B7" s="284"/>
      <c r="C7" s="284"/>
      <c r="D7" s="284"/>
      <c r="E7" s="284"/>
      <c r="F7" s="284"/>
      <c r="G7" s="284"/>
      <c r="H7" s="284"/>
      <c r="I7" s="284"/>
    </row>
    <row r="8" spans="1:10" s="19" customFormat="1" ht="21" customHeight="1">
      <c r="A8" s="145"/>
      <c r="B8" s="145"/>
      <c r="C8" s="145"/>
      <c r="D8" s="145"/>
      <c r="E8" s="145"/>
      <c r="F8" s="145"/>
      <c r="G8" s="145"/>
      <c r="H8" s="145"/>
      <c r="I8" s="146"/>
    </row>
    <row r="9" spans="1:10" s="19" customFormat="1" ht="21" customHeight="1">
      <c r="A9" s="145"/>
      <c r="B9" s="145"/>
      <c r="C9" s="145"/>
      <c r="D9" s="145"/>
      <c r="E9" s="145"/>
      <c r="F9" s="145"/>
      <c r="G9" s="145"/>
      <c r="H9" s="145"/>
      <c r="I9" s="146"/>
    </row>
    <row r="10" spans="1:10" s="19" customFormat="1" ht="73.8" customHeight="1">
      <c r="A10" s="285" t="s">
        <v>79</v>
      </c>
      <c r="B10" s="285" t="s">
        <v>80</v>
      </c>
      <c r="C10" s="285"/>
      <c r="D10" s="285"/>
      <c r="E10" s="285" t="s">
        <v>81</v>
      </c>
      <c r="F10" s="285" t="s">
        <v>82</v>
      </c>
      <c r="G10" s="285" t="s">
        <v>83</v>
      </c>
      <c r="H10" s="286" t="s">
        <v>55</v>
      </c>
      <c r="I10" s="286"/>
    </row>
    <row r="11" spans="1:10" s="19" customFormat="1" ht="21" customHeight="1">
      <c r="A11" s="285"/>
      <c r="B11" s="285"/>
      <c r="C11" s="285"/>
      <c r="D11" s="285"/>
      <c r="E11" s="285"/>
      <c r="F11" s="285"/>
      <c r="G11" s="285"/>
      <c r="H11" s="147" t="s">
        <v>85</v>
      </c>
      <c r="I11" s="148" t="s">
        <v>86</v>
      </c>
    </row>
    <row r="12" spans="1:10" s="19" customFormat="1">
      <c r="A12" s="149">
        <v>1</v>
      </c>
      <c r="B12" s="287">
        <v>2</v>
      </c>
      <c r="C12" s="288"/>
      <c r="D12" s="289"/>
      <c r="E12" s="147">
        <v>3</v>
      </c>
      <c r="F12" s="147">
        <v>4</v>
      </c>
      <c r="G12" s="147">
        <v>5</v>
      </c>
      <c r="H12" s="147">
        <v>6</v>
      </c>
      <c r="I12" s="150">
        <v>7</v>
      </c>
    </row>
    <row r="13" spans="1:10" s="19" customFormat="1" ht="44.85" customHeight="1">
      <c r="A13" s="290" t="s">
        <v>11</v>
      </c>
      <c r="B13" s="290"/>
      <c r="C13" s="290"/>
      <c r="D13" s="290"/>
      <c r="E13" s="290"/>
      <c r="F13" s="290"/>
      <c r="G13" s="290"/>
      <c r="H13" s="290"/>
      <c r="I13" s="151">
        <f>+I14</f>
        <v>236929.30000000002</v>
      </c>
      <c r="J13" s="152"/>
    </row>
    <row r="14" spans="1:10" s="155" customFormat="1">
      <c r="A14" s="153" t="s">
        <v>94</v>
      </c>
      <c r="B14" s="153" t="s">
        <v>95</v>
      </c>
      <c r="C14" s="153" t="s">
        <v>96</v>
      </c>
      <c r="D14" s="291" t="s">
        <v>97</v>
      </c>
      <c r="E14" s="292"/>
      <c r="F14" s="292"/>
      <c r="G14" s="292"/>
      <c r="H14" s="293"/>
      <c r="I14" s="154">
        <f>+I15</f>
        <v>236929.30000000002</v>
      </c>
    </row>
    <row r="15" spans="1:10" s="19" customFormat="1" ht="54.75" customHeight="1">
      <c r="A15" s="156" t="s">
        <v>91</v>
      </c>
      <c r="B15" s="294" t="s">
        <v>93</v>
      </c>
      <c r="C15" s="295"/>
      <c r="D15" s="295"/>
      <c r="E15" s="295"/>
      <c r="F15" s="295"/>
      <c r="G15" s="295"/>
      <c r="H15" s="296"/>
      <c r="I15" s="157">
        <f>+I16</f>
        <v>236929.30000000002</v>
      </c>
    </row>
    <row r="16" spans="1:10" s="161" customFormat="1" ht="21" customHeight="1">
      <c r="A16" s="29"/>
      <c r="B16" s="297" t="s">
        <v>99</v>
      </c>
      <c r="C16" s="298"/>
      <c r="D16" s="299"/>
      <c r="E16" s="158"/>
      <c r="F16" s="158"/>
      <c r="G16" s="158"/>
      <c r="H16" s="159"/>
      <c r="I16" s="160">
        <f>+I17</f>
        <v>236929.30000000002</v>
      </c>
    </row>
    <row r="17" spans="1:9" s="161" customFormat="1" ht="18" customHeight="1">
      <c r="A17" s="29">
        <v>44211130</v>
      </c>
      <c r="B17" s="281" t="s">
        <v>89</v>
      </c>
      <c r="C17" s="281"/>
      <c r="D17" s="281"/>
      <c r="E17" s="23" t="s">
        <v>90</v>
      </c>
      <c r="F17" s="23" t="s">
        <v>98</v>
      </c>
      <c r="G17" s="162">
        <v>236929221</v>
      </c>
      <c r="H17" s="163">
        <v>1</v>
      </c>
      <c r="I17" s="164">
        <f>+ROUNDUP(H17*G17/1000,1)</f>
        <v>236929.30000000002</v>
      </c>
    </row>
  </sheetData>
  <mergeCells count="16">
    <mergeCell ref="B17:D17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2:D12"/>
    <mergeCell ref="A13:H13"/>
    <mergeCell ref="D14:H14"/>
    <mergeCell ref="B15:H15"/>
    <mergeCell ref="B16:D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 </vt:lpstr>
      <vt:lpstr>Հավելված N 2 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2024-01-29T13:27:34Z</cp:lastPrinted>
  <dcterms:created xsi:type="dcterms:W3CDTF">2022-01-04T07:12:58Z</dcterms:created>
  <dcterms:modified xsi:type="dcterms:W3CDTF">2025-11-27T15:51:33Z</dcterms:modified>
</cp:coreProperties>
</file>