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5\GOV DECREES\Ijevani hoghery\"/>
    </mc:Choice>
  </mc:AlternateContent>
  <bookViews>
    <workbookView xWindow="0" yWindow="0" windowWidth="20112" windowHeight="8784" tabRatio="843"/>
  </bookViews>
  <sheets>
    <sheet name="Հավելված N 1" sheetId="67" r:id="rId1"/>
    <sheet name="Հավելված N 2" sheetId="32" r:id="rId2"/>
    <sheet name="Հավելված N 3" sheetId="78" r:id="rId3"/>
    <sheet name="Հավելված N 4" sheetId="69" r:id="rId4"/>
    <sheet name="Հավելված N 5" sheetId="77" r:id="rId5"/>
  </sheets>
  <definedNames>
    <definedName name="a" localSheetId="0">#REF!</definedName>
    <definedName name="a" localSheetId="3">#REF!</definedName>
    <definedName name="a" localSheetId="4">#REF!</definedName>
    <definedName name="a">#REF!</definedName>
    <definedName name="AgencyCode" localSheetId="0">#REF!</definedName>
    <definedName name="AgencyCode" localSheetId="1">#REF!</definedName>
    <definedName name="AgencyCode" localSheetId="3">#REF!</definedName>
    <definedName name="AgencyCode" localSheetId="4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0">#REF!</definedName>
    <definedName name="davit" localSheetId="3">#REF!</definedName>
    <definedName name="davit" localSheetId="4">#REF!</definedName>
    <definedName name="davit">#REF!</definedName>
    <definedName name="Functional1" localSheetId="0">#REF!</definedName>
    <definedName name="Functional1" localSheetId="1">#REF!</definedName>
    <definedName name="Functional1" localSheetId="3">#REF!</definedName>
    <definedName name="Functional1" localSheetId="4">#REF!</definedName>
    <definedName name="Functional1">#REF!</definedName>
    <definedName name="ggg" localSheetId="0">#REF!</definedName>
    <definedName name="ggg" localSheetId="3">#REF!</definedName>
    <definedName name="ggg" localSheetId="4">#REF!</definedName>
    <definedName name="ggg">#REF!</definedName>
    <definedName name="hav" localSheetId="4">#REF!</definedName>
    <definedName name="hav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0">#REF!</definedName>
    <definedName name="PANature" localSheetId="1">#REF!</definedName>
    <definedName name="PANature" localSheetId="3">#REF!</definedName>
    <definedName name="PANature" localSheetId="4">#REF!</definedName>
    <definedName name="PANature">#REF!</definedName>
    <definedName name="PAType" localSheetId="0">#REF!</definedName>
    <definedName name="PAType" localSheetId="1">#REF!</definedName>
    <definedName name="PAType" localSheetId="3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 localSheetId="4">#REF!</definedName>
    <definedName name="PerformanceType">#REF!</definedName>
    <definedName name="x" localSheetId="4">#REF!</definedName>
    <definedName name="x">#REF!</definedName>
    <definedName name="Հավելված" localSheetId="0">#REF!</definedName>
    <definedName name="Հավելված" localSheetId="3">#REF!</definedName>
    <definedName name="Հավելված" localSheetId="4">#REF!</definedName>
    <definedName name="Հավելված">#REF!</definedName>
    <definedName name="Հավելված10" localSheetId="4">#REF!</definedName>
    <definedName name="Հավելված10">#REF!</definedName>
    <definedName name="Հավելված11" localSheetId="4">#REF!</definedName>
    <definedName name="Հավելված11">#REF!</definedName>
    <definedName name="Հավելված20" localSheetId="4">#REF!</definedName>
    <definedName name="Հավելված20">#REF!</definedName>
    <definedName name="Հավելված9" localSheetId="4">#REF!</definedName>
    <definedName name="Հավելված9">#REF!</definedName>
    <definedName name="Մաս" localSheetId="0">#REF!</definedName>
    <definedName name="Մաս" localSheetId="3">#REF!</definedName>
    <definedName name="Մաս" localSheetId="4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4">#REF!</definedName>
    <definedName name="շախմատիստ">#REF!</definedName>
    <definedName name="վֆյգյգ" localSheetId="4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J22" i="77" l="1"/>
  <c r="J27" i="77"/>
  <c r="J23" i="77"/>
  <c r="J22" i="69"/>
  <c r="J23" i="69"/>
  <c r="J27" i="69"/>
  <c r="G20" i="67"/>
  <c r="G21" i="67"/>
  <c r="G22" i="67"/>
  <c r="G45" i="32" l="1"/>
  <c r="G54" i="32"/>
  <c r="G70" i="32" l="1"/>
  <c r="G62" i="32" s="1"/>
  <c r="G53" i="32" l="1"/>
  <c r="G52" i="32" s="1"/>
  <c r="G51" i="32" s="1"/>
  <c r="G49" i="32" s="1"/>
  <c r="G47" i="32" s="1"/>
  <c r="G61" i="32"/>
  <c r="G60" i="32" s="1"/>
  <c r="G59" i="32" s="1"/>
  <c r="G57" i="32" s="1"/>
  <c r="G55" i="32" s="1"/>
  <c r="G34" i="32"/>
  <c r="E21" i="78"/>
  <c r="E19" i="78" s="1"/>
  <c r="E17" i="78" s="1"/>
  <c r="E15" i="78" s="1"/>
  <c r="E13" i="78" l="1"/>
  <c r="G69" i="32" l="1"/>
  <c r="G68" i="32" s="1"/>
  <c r="G67" i="32" s="1"/>
  <c r="G65" i="32" l="1"/>
  <c r="J31" i="77" s="1"/>
  <c r="G63" i="32" l="1"/>
  <c r="G23" i="67" s="1"/>
  <c r="J21" i="77"/>
  <c r="G43" i="32" l="1"/>
  <c r="G41" i="32" s="1"/>
  <c r="G39" i="32" s="1"/>
  <c r="G37" i="32" s="1"/>
  <c r="G36" i="32" s="1"/>
  <c r="G19" i="67" l="1"/>
  <c r="J31" i="69"/>
  <c r="J21" i="69" s="1"/>
  <c r="G33" i="32" l="1"/>
  <c r="G32" i="32" s="1"/>
  <c r="G31" i="32" l="1"/>
  <c r="G30" i="32" s="1"/>
  <c r="G28" i="32" l="1"/>
  <c r="J15" i="77" l="1"/>
  <c r="J14" i="77" s="1"/>
  <c r="J13" i="77" s="1"/>
  <c r="J11" i="77" s="1"/>
  <c r="G26" i="32"/>
  <c r="G24" i="32" l="1"/>
  <c r="G22" i="32" s="1"/>
  <c r="G20" i="32" s="1"/>
  <c r="G18" i="32" s="1"/>
  <c r="G17" i="67"/>
  <c r="J15" i="69" s="1"/>
  <c r="J14" i="69" s="1"/>
  <c r="J13" i="69" s="1"/>
  <c r="J11" i="69" s="1"/>
  <c r="G16" i="67" l="1"/>
  <c r="G15" i="67" s="1"/>
  <c r="G13" i="67" s="1"/>
  <c r="G16" i="32" l="1"/>
  <c r="G15" i="32" s="1"/>
  <c r="G13" i="32" s="1"/>
</calcChain>
</file>

<file path=xl/sharedStrings.xml><?xml version="1.0" encoding="utf-8"?>
<sst xmlns="http://schemas.openxmlformats.org/spreadsheetml/2006/main" count="229" uniqueCount="107">
  <si>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</si>
  <si>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</si>
  <si>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</si>
  <si>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</si>
  <si>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</si>
  <si>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</si>
  <si>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</si>
  <si>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</si>
  <si>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</si>
  <si>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</si>
  <si>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</si>
  <si>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</si>
  <si>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</si>
  <si>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</si>
  <si>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</si>
  <si>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</si>
  <si>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</si>
  <si>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</si>
  <si>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</si>
  <si>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</si>
  <si>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</si>
  <si>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08</t>
  </si>
  <si>
    <t xml:space="preserve"> ՀԱՆԳԻՍՏ, ՄՇԱԿՈՒՅԹ ԵՎ ԿՐՈՆ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</si>
  <si>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</si>
  <si>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</si>
  <si>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</si>
  <si>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Ընդամենը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</si>
  <si>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</si>
  <si>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</si>
  <si>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Հավելված N 4</t>
  </si>
  <si>
    <t xml:space="preserve">ՀՀ կառավարության  2025 թվականի </t>
  </si>
  <si>
    <t>ՀՀ կառավարության  2025 թվականի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</si>
  <si>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</si>
  <si>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</si>
  <si>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</si>
  <si>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</si>
  <si>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</si>
  <si>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</si>
  <si>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</si>
  <si>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</si>
  <si>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</si>
  <si>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</si>
  <si>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</si>
  <si>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</si>
  <si>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</si>
  <si>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</si>
  <si>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</si>
  <si>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</si>
  <si>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</si>
  <si>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</si>
  <si>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</si>
  <si>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 xml:space="preserve"> ԲՍԿ </t>
  </si>
  <si>
    <t>հազար դրամներով</t>
  </si>
  <si>
    <t xml:space="preserve"> ՀՀ ԿԱՌԱՎԱՐՈՒԹՅՈՒՆ</t>
  </si>
  <si>
    <t>11</t>
  </si>
  <si>
    <t xml:space="preserve"> 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</si>
  <si>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</si>
  <si>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</si>
  <si>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</si>
  <si>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</si>
  <si>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>ՀՀ ԿԱՌԱՎԱՐՈՒԹՅՈՒՆ</t>
  </si>
  <si>
    <t>ՀԱՅԱՍՏԱՆԻ ՀԱՆՐԱՊԵՏՈՒԹՅԱՆ ԿԱՌԱՎԱՐՈՒԹՅԱՆ 2024 ԹՎԱԿԱՆԻ ԴԵԿՏԵՄԲԵՐԻ 27-Ի N 2060-Ն ՈՐՈՇՄԱՆ N 3 ԵՎ N 4 ՀԱՎԵԼՎԱԾՆԵՐՈՒՄ ԿԱՏԱՐՎՈՂ  ՓՈՓՈԽՈՒԹՅՈՒՆԸ ԵՎ ԼՐԱՑՈՒՄԸ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</si>
  <si>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</si>
  <si>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</si>
  <si>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</si>
  <si>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Ծառայությունների մատուցում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</si>
  <si>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ՓՈՓՈԽՈՒԹՅՈՒՆԸ ԵՎ ԼՐԱՑՈՒՄԸ</t>
  </si>
  <si>
    <t>ՀԱՅԱՍՏԱՆԻ ՀԱՆՐԱՊԵՏՈՒԹՅԱՆ ԿԱՌԱՎԱՐՈՒԹՅԱՆ 2024 ԹՎԱԿԱՆԻ ԴԵԿՏԵՄԲԵՐԻ 27-Ի N 2060-Ն ՈՐՈՇՄԱՆ N 9 ՀԱՎԵԼՎԱԾՈՒՄ ԿԱՏԱՐՎՈՂ ՓՈՓՈԽՈՒԹՅՈՒՆԸ ԵՎ ԼՐԱՑՈՒՄԸ</t>
  </si>
  <si>
    <t xml:space="preserve"> ՀՀ կառավարության պահուստային ֆոնդ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</si>
  <si>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</si>
  <si>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</si>
  <si>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ՀԱՅԱՍՏԱՆԻ ՀԱՆՐԱՊԵՏՈՒԹՅԱՆ ԿԱՌԱՎԱՐՈՒԹՅԱՆ 2024 ԹՎԱԿԱՆԻ ԴԵԿՏԵՄԲԵՐԻ 27-Ի N 2060-Ն ՈՐՈՇՄԱՆ N 9.1 ՀԱՎԵԼՎԱԾՈՒՄ ԿԱՏԱՐՎՈՂ ՓՈՓՈԽՈՒԹՅՈՒՆԸ ԵՎ ԼՐԱՑՈՒՄԸ</t>
  </si>
  <si>
    <t>Հավելված N 5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</si>
  <si>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</si>
  <si>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</si>
  <si>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</si>
  <si>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 xml:space="preserve"> - Կապիտալ սուբվենցիաներ համայնքներին</t>
  </si>
  <si>
    <t>ՀՀ Տավուշի մարզպետի աշխատակազմ</t>
  </si>
  <si>
    <t>«ՀԱՅԱUՏԱՆԻ ՀԱՆՐԱՊԵՏՈՒԹՅԱՆ 2025 ԹՎԱԿԱՆԻ ՊԵՏԱԿԱՆ ԲՅՈՒՋԵԻ ՄԱUԻՆ» ՀԱՅԱUՏԱՆԻ ՀԱՆՐԱՊԵՏՈՒԹՅԱՆ OՐԵՆՔԻ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ԼՐԱՑՈՒՄԸ</t>
  </si>
  <si>
    <t xml:space="preserve"> Մասսայական սպորտ</t>
  </si>
  <si>
    <t>Մարզական ենթակառուցվածքների զարգացման նպատակով նոր շենքերի կառուցման համար անհրաժեշտ հողատարածքների ձեռքբերում</t>
  </si>
  <si>
    <t xml:space="preserve"> Հանգստի և սպորտի ծառայություններ</t>
  </si>
  <si>
    <t xml:space="preserve"> ԸՆԹԱՑԻԿ ԾԱԽՍԵՐ</t>
  </si>
  <si>
    <t xml:space="preserve"> ԿԱՊԻՏԱԼԴՐԱՄԱՇՆՈՐՀՆԵՐ ՊԵՏԱԿԱՆ ՀԱՏՎԱԾԻ ԱՅԼ ՄԱԿԱՐԴԱԿՆԵՐԻՆ</t>
  </si>
  <si>
    <t xml:space="preserve"> ԴՐԱՄԱՇՆՈՐՀՆԵՐ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</si>
  <si>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</si>
  <si>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</si>
  <si>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</si>
  <si>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Տրանսֆերտների տրամադրում</t>
  </si>
  <si>
    <t xml:space="preserve"> Մասսայակ սպորտ</t>
  </si>
  <si>
    <t xml:space="preserve"> Տրանսֆերտների տրամադրում</t>
  </si>
  <si>
    <t xml:space="preserve"> Շահառուների ընտրության չափորոշիչները` ՀՀ համայնքներում կառուցվող մարզական ենթակառուցվածքները</t>
  </si>
  <si>
    <t>Համայնքներում կառուցվող մարզական ենթակառուցվածքների համար հողատարածքների ձեռքբերում</t>
  </si>
  <si>
    <t>Ձեռքբերվող հողատարածքի մակերես, քմ</t>
  </si>
  <si>
    <t>ՀՀ ՏԱՎՈՒՇԻ ՄԱՐԶՊԵՏԻ ԱՇԽԱՏԱԿԱԶՄ</t>
  </si>
  <si>
    <t xml:space="preserve"> Հարկաբյուջետային ռիսկերի կառավարման պահուստ</t>
  </si>
  <si>
    <t xml:space="preserve"> ԱՅԼ  ԾԱԽՍԵՐ</t>
  </si>
  <si>
    <t xml:space="preserve"> Պահուստային միջոցներ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</si>
  <si>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</si>
  <si>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</si>
  <si>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</si>
  <si>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Հարկաբյուջետային ռիսկերի կառավարման նպատակով նախատեսված միջոցներ 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</si>
  <si>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</si>
  <si>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</si>
  <si>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</si>
  <si>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</si>
  <si>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1163 - 12003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</si>
</sst>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_(* #,##0.0_);_(* \(#,##0.0\);_(* &quot;-&quot;?_);_(@_)"/>
  </numFmts>
  <fonts count="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sz val="1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i/>
      <sz val="11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03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7" fillId="0" borderId="8" applyNumberFormat="0" applyFill="0" applyAlignment="0" applyProtection="0"/>
    <xf numFmtId="0" fontId="28" fillId="8" borderId="9" applyNumberFormat="0" applyAlignment="0" applyProtection="0"/>
    <xf numFmtId="0" fontId="29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0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3" applyNumberFormat="0" applyFill="0" applyAlignment="0" applyProtection="0"/>
    <xf numFmtId="0" fontId="34" fillId="25" borderId="0" applyNumberFormat="0" applyBorder="0" applyAlignment="0" applyProtection="0"/>
    <xf numFmtId="0" fontId="42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8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6" applyNumberFormat="0" applyAlignment="0" applyProtection="0"/>
    <xf numFmtId="0" fontId="39" fillId="3" borderId="0" applyNumberFormat="0" applyBorder="0" applyAlignment="0" applyProtection="0"/>
    <xf numFmtId="0" fontId="46" fillId="7" borderId="7" applyNumberFormat="0" applyAlignment="0" applyProtection="0"/>
    <xf numFmtId="0" fontId="43" fillId="6" borderId="6" applyNumberFormat="0" applyAlignment="0" applyProtection="0"/>
    <xf numFmtId="0" fontId="41" fillId="0" borderId="4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9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1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2" applyNumberFormat="0" applyAlignment="0" applyProtection="0"/>
    <xf numFmtId="0" fontId="56" fillId="53" borderId="13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4" applyNumberFormat="0" applyFill="0" applyAlignment="0" applyProtection="0"/>
    <xf numFmtId="0" fontId="60" fillId="0" borderId="15" applyNumberFormat="0" applyFill="0" applyAlignment="0" applyProtection="0"/>
    <xf numFmtId="0" fontId="61" fillId="0" borderId="16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2" applyNumberFormat="0" applyAlignment="0" applyProtection="0"/>
    <xf numFmtId="0" fontId="63" fillId="0" borderId="17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0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3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0" fontId="81" fillId="0" borderId="24">
      <protection locked="0"/>
    </xf>
    <xf numFmtId="170" fontId="82" fillId="56" borderId="24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  <xf numFmtId="171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80">
    <xf numFmtId="0" fontId="0" fillId="0" borderId="0" xfId="0"/>
    <xf numFmtId="168" fontId="16" fillId="2" borderId="21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1" xfId="0" applyFont="1" applyFill="1" applyBorder="1" applyAlignment="1">
      <alignment horizontal="left" vertical="top" wrapText="1"/>
    </xf>
    <xf numFmtId="166" fontId="72" fillId="2" borderId="21" xfId="7" applyNumberFormat="1" applyFont="1" applyFill="1" applyBorder="1" applyAlignment="1">
      <alignment horizontal="center" vertical="center" wrapText="1"/>
    </xf>
    <xf numFmtId="168" fontId="72" fillId="2" borderId="21" xfId="7" applyNumberFormat="1" applyFont="1" applyFill="1" applyBorder="1" applyAlignment="1">
      <alignment horizontal="center" vertical="center" wrapText="1"/>
    </xf>
    <xf numFmtId="166" fontId="72" fillId="2" borderId="21" xfId="7" applyNumberFormat="1" applyFont="1" applyFill="1" applyBorder="1" applyAlignment="1">
      <alignment horizontal="right" vertical="center" wrapText="1"/>
    </xf>
    <xf numFmtId="168" fontId="16" fillId="2" borderId="21" xfId="7" applyNumberFormat="1" applyFont="1" applyFill="1" applyBorder="1" applyAlignment="1">
      <alignment horizontal="center" vertical="top" wrapText="1"/>
    </xf>
    <xf numFmtId="0" fontId="72" fillId="2" borderId="21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1" xfId="7" applyFont="1" applyFill="1" applyBorder="1" applyAlignment="1">
      <alignment horizontal="center" vertical="center" wrapText="1"/>
    </xf>
    <xf numFmtId="168" fontId="16" fillId="2" borderId="21" xfId="7" applyNumberFormat="1" applyFont="1" applyFill="1" applyBorder="1" applyAlignment="1">
      <alignment horizontal="right" vertical="center" wrapText="1"/>
    </xf>
    <xf numFmtId="0" fontId="84" fillId="2" borderId="0" xfId="0" applyFont="1" applyFill="1" applyAlignment="1">
      <alignment horizontal="left" vertical="top" wrapText="1"/>
    </xf>
    <xf numFmtId="0" fontId="16" fillId="2" borderId="21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vertical="center"/>
    </xf>
    <xf numFmtId="0" fontId="72" fillId="2" borderId="0" xfId="0" applyFont="1" applyFill="1" applyAlignment="1">
      <alignment horizontal="right"/>
    </xf>
    <xf numFmtId="168" fontId="84" fillId="2" borderId="21" xfId="7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0" fontId="72" fillId="2" borderId="27" xfId="0" applyFont="1" applyFill="1" applyBorder="1" applyAlignment="1">
      <alignment horizontal="center" vertical="center" wrapText="1"/>
    </xf>
    <xf numFmtId="168" fontId="16" fillId="2" borderId="27" xfId="7" applyNumberFormat="1" applyFont="1" applyFill="1" applyBorder="1" applyAlignment="1">
      <alignment horizontal="center" vertical="center" wrapText="1"/>
    </xf>
    <xf numFmtId="0" fontId="84" fillId="2" borderId="27" xfId="165" applyFont="1" applyFill="1" applyBorder="1">
      <alignment horizontal="left" vertical="top" wrapText="1"/>
    </xf>
    <xf numFmtId="0" fontId="16" fillId="2" borderId="27" xfId="0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vertical="center" wrapText="1"/>
    </xf>
    <xf numFmtId="0" fontId="72" fillId="2" borderId="0" xfId="253" applyFont="1" applyFill="1"/>
    <xf numFmtId="0" fontId="16" fillId="2" borderId="27" xfId="0" applyFont="1" applyFill="1" applyBorder="1" applyAlignment="1">
      <alignment vertical="center" wrapText="1"/>
    </xf>
    <xf numFmtId="0" fontId="72" fillId="0" borderId="0" xfId="0" applyFont="1" applyAlignment="1">
      <alignment horizontal="left" vertical="center" wrapText="1"/>
    </xf>
    <xf numFmtId="0" fontId="16" fillId="2" borderId="27" xfId="96" applyFont="1" applyFill="1" applyBorder="1" applyAlignment="1">
      <alignment horizontal="left" vertical="center" wrapText="1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43" fontId="16" fillId="2" borderId="27" xfId="7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8" fontId="16" fillId="58" borderId="27" xfId="96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top" wrapText="1"/>
    </xf>
    <xf numFmtId="168" fontId="16" fillId="2" borderId="27" xfId="96" applyNumberFormat="1" applyFont="1" applyFill="1" applyBorder="1" applyAlignment="1">
      <alignment horizontal="center" vertical="center" wrapText="1"/>
    </xf>
    <xf numFmtId="0" fontId="87" fillId="0" borderId="0" xfId="0" applyFont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0" fontId="72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73" fillId="2" borderId="0" xfId="0" applyFont="1" applyFill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16" fillId="2" borderId="0" xfId="0" applyFont="1" applyFill="1" applyAlignment="1">
      <alignment horizontal="center" wrapText="1"/>
    </xf>
    <xf numFmtId="0" fontId="72" fillId="2" borderId="21" xfId="0" applyFont="1" applyFill="1" applyBorder="1" applyAlignment="1">
      <alignment horizontal="center" vertical="center" wrapText="1"/>
    </xf>
    <xf numFmtId="0" fontId="88" fillId="2" borderId="0" xfId="0" applyFont="1" applyFill="1"/>
    <xf numFmtId="0" fontId="72" fillId="2" borderId="0" xfId="0" applyFont="1" applyFill="1" applyAlignment="1">
      <alignment horizontal="center" vertical="top" wrapText="1"/>
    </xf>
    <xf numFmtId="0" fontId="87" fillId="2" borderId="0" xfId="0" applyFont="1" applyFill="1" applyAlignment="1">
      <alignment horizontal="left" vertical="top" wrapText="1"/>
    </xf>
    <xf numFmtId="43" fontId="72" fillId="2" borderId="0" xfId="7" applyFont="1" applyFill="1"/>
    <xf numFmtId="172" fontId="16" fillId="2" borderId="27" xfId="7" applyNumberFormat="1" applyFont="1" applyFill="1" applyBorder="1" applyAlignment="1">
      <alignment vertical="center" wrapText="1"/>
    </xf>
    <xf numFmtId="172" fontId="72" fillId="2" borderId="27" xfId="7" applyNumberFormat="1" applyFont="1" applyFill="1" applyBorder="1" applyAlignment="1">
      <alignment vertical="center" wrapText="1"/>
    </xf>
    <xf numFmtId="168" fontId="16" fillId="57" borderId="27" xfId="96" applyNumberFormat="1" applyFont="1" applyFill="1" applyBorder="1" applyAlignment="1">
      <alignment horizontal="center" vertical="top" wrapText="1"/>
    </xf>
    <xf numFmtId="0" fontId="72" fillId="0" borderId="27" xfId="0" applyFont="1" applyBorder="1" applyAlignment="1">
      <alignment horizontal="center" vertical="center" wrapText="1"/>
    </xf>
    <xf numFmtId="0" fontId="72" fillId="2" borderId="0" xfId="253" applyFont="1" applyFill="1" applyAlignment="1">
      <alignment vertical="top"/>
    </xf>
    <xf numFmtId="0" fontId="72" fillId="2" borderId="0" xfId="253" applyFont="1" applyFill="1" applyAlignment="1">
      <alignment wrapText="1"/>
    </xf>
    <xf numFmtId="49" fontId="72" fillId="2" borderId="27" xfId="0" applyNumberFormat="1" applyFont="1" applyFill="1" applyBorder="1" applyAlignment="1">
      <alignment horizontal="left" vertical="top" wrapText="1"/>
    </xf>
    <xf numFmtId="0" fontId="73" fillId="2" borderId="27" xfId="0" applyFont="1" applyFill="1" applyBorder="1" applyAlignment="1">
      <alignment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/>
    </xf>
    <xf numFmtId="0" fontId="72" fillId="2" borderId="27" xfId="0" applyFont="1" applyFill="1" applyBorder="1" applyAlignment="1">
      <alignment horizontal="center" vertical="top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horizontal="left" vertical="center" wrapText="1"/>
    </xf>
    <xf numFmtId="0" fontId="72" fillId="2" borderId="27" xfId="0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0" fontId="16" fillId="2" borderId="25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left" vertical="center" wrapText="1"/>
    </xf>
    <xf numFmtId="0" fontId="72" fillId="2" borderId="27" xfId="0" applyFont="1" applyFill="1" applyBorder="1" applyAlignment="1">
      <alignment horizontal="left" vertical="center" wrapText="1"/>
    </xf>
    <xf numFmtId="0" fontId="87" fillId="0" borderId="27" xfId="0" applyFont="1" applyBorder="1" applyAlignment="1">
      <alignment horizontal="left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72" fillId="2" borderId="22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166" fontId="72" fillId="2" borderId="27" xfId="7" applyNumberFormat="1" applyFont="1" applyFill="1" applyBorder="1" applyAlignment="1">
      <alignment horizontal="center" vertical="center" wrapText="1"/>
    </xf>
    <xf numFmtId="168" fontId="72" fillId="2" borderId="27" xfId="7" applyNumberFormat="1" applyFont="1" applyFill="1" applyBorder="1" applyAlignment="1">
      <alignment horizontal="center" vertical="center" wrapText="1"/>
    </xf>
    <xf numFmtId="43" fontId="72" fillId="2" borderId="27" xfId="7" applyFont="1" applyFill="1" applyBorder="1" applyAlignment="1">
      <alignment horizontal="center" vertical="center" wrapText="1"/>
    </xf>
    <xf numFmtId="0" fontId="72" fillId="2" borderId="2" xfId="0" applyFont="1" applyFill="1" applyBorder="1" applyAlignment="1">
      <alignment vertical="top" wrapText="1"/>
    </xf>
    <xf numFmtId="168" fontId="16" fillId="2" borderId="27" xfId="7" applyNumberFormat="1" applyFont="1" applyFill="1" applyBorder="1" applyAlignment="1">
      <alignment horizontal="right" vertical="center" wrapText="1"/>
    </xf>
    <xf numFmtId="168" fontId="84" fillId="2" borderId="27" xfId="7" applyNumberFormat="1" applyFont="1" applyFill="1" applyBorder="1" applyAlignment="1">
      <alignment horizontal="right" vertical="center" wrapText="1"/>
    </xf>
    <xf numFmtId="0" fontId="72" fillId="2" borderId="25" xfId="0" applyFont="1" applyFill="1" applyBorder="1" applyAlignment="1">
      <alignment horizontal="left" vertical="top" wrapText="1"/>
    </xf>
    <xf numFmtId="0" fontId="16" fillId="2" borderId="25" xfId="0" applyFont="1" applyFill="1" applyBorder="1" applyAlignment="1">
      <alignment horizontal="center"/>
    </xf>
    <xf numFmtId="0" fontId="84" fillId="2" borderId="25" xfId="165" applyFont="1" applyFill="1" applyBorder="1">
      <alignment horizontal="left" vertical="top" wrapText="1"/>
    </xf>
    <xf numFmtId="0" fontId="72" fillId="2" borderId="25" xfId="0" applyFont="1" applyFill="1" applyBorder="1" applyAlignment="1">
      <alignment horizontal="center" vertical="top" wrapText="1"/>
    </xf>
    <xf numFmtId="49" fontId="72" fillId="2" borderId="25" xfId="0" applyNumberFormat="1" applyFont="1" applyFill="1" applyBorder="1" applyAlignment="1">
      <alignment horizontal="left" vertical="top" wrapText="1"/>
    </xf>
    <xf numFmtId="43" fontId="72" fillId="2" borderId="27" xfId="7" applyFont="1" applyFill="1" applyBorder="1" applyAlignment="1">
      <alignment vertical="center" wrapText="1"/>
    </xf>
    <xf numFmtId="168" fontId="16" fillId="57" borderId="27" xfId="96" applyNumberFormat="1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168" fontId="16" fillId="2" borderId="22" xfId="96" applyNumberFormat="1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43" fontId="13" fillId="2" borderId="27" xfId="7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87" fillId="0" borderId="27" xfId="0" applyFont="1" applyBorder="1" applyAlignment="1">
      <alignment horizontal="center" vertical="center" wrapText="1"/>
    </xf>
    <xf numFmtId="0" fontId="91" fillId="0" borderId="27" xfId="0" applyFont="1" applyBorder="1" applyAlignment="1">
      <alignment horizontal="left" vertical="top" wrapText="1"/>
    </xf>
    <xf numFmtId="43" fontId="72" fillId="2" borderId="0" xfId="7" applyFont="1" applyFill="1" applyAlignment="1">
      <alignment wrapText="1"/>
    </xf>
    <xf numFmtId="43" fontId="72" fillId="2" borderId="0" xfId="7" applyFont="1" applyFill="1" applyAlignment="1">
      <alignment horizontal="center"/>
    </xf>
    <xf numFmtId="43" fontId="73" fillId="2" borderId="27" xfId="7" applyFont="1" applyFill="1" applyBorder="1" applyAlignment="1">
      <alignment vertical="center" wrapText="1"/>
    </xf>
    <xf numFmtId="43" fontId="73" fillId="2" borderId="0" xfId="7" applyFont="1" applyFill="1" applyAlignment="1">
      <alignment vertical="center" wrapText="1"/>
    </xf>
    <xf numFmtId="166" fontId="73" fillId="2" borderId="27" xfId="7" applyNumberFormat="1" applyFont="1" applyFill="1" applyBorder="1" applyAlignment="1">
      <alignment vertical="center" wrapText="1"/>
    </xf>
    <xf numFmtId="0" fontId="13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166" fontId="13" fillId="2" borderId="27" xfId="7" applyNumberFormat="1" applyFont="1" applyFill="1" applyBorder="1" applyAlignment="1">
      <alignment horizontal="center" vertical="center" wrapText="1"/>
    </xf>
    <xf numFmtId="167" fontId="13" fillId="2" borderId="27" xfId="7" applyNumberFormat="1" applyFont="1" applyFill="1" applyBorder="1" applyAlignment="1">
      <alignment horizontal="center" vertical="center" wrapText="1"/>
    </xf>
    <xf numFmtId="167" fontId="73" fillId="2" borderId="27" xfId="7" applyNumberFormat="1" applyFont="1" applyFill="1" applyBorder="1" applyAlignment="1">
      <alignment horizontal="center" vertical="center" wrapText="1"/>
    </xf>
    <xf numFmtId="0" fontId="92" fillId="2" borderId="0" xfId="0" applyFont="1" applyFill="1" applyAlignment="1">
      <alignment vertical="center" wrapText="1"/>
    </xf>
    <xf numFmtId="167" fontId="93" fillId="2" borderId="27" xfId="7" applyNumberFormat="1" applyFont="1" applyFill="1" applyBorder="1" applyAlignment="1">
      <alignment horizontal="center" vertical="center" wrapText="1"/>
    </xf>
    <xf numFmtId="0" fontId="73" fillId="2" borderId="27" xfId="7" applyNumberFormat="1" applyFont="1" applyFill="1" applyBorder="1" applyAlignment="1">
      <alignment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72" fillId="2" borderId="25" xfId="0" applyFont="1" applyFill="1" applyBorder="1" applyAlignment="1">
      <alignment horizontal="center" vertical="top" wrapText="1"/>
    </xf>
    <xf numFmtId="0" fontId="16" fillId="2" borderId="27" xfId="0" applyFont="1" applyFill="1" applyBorder="1" applyAlignment="1">
      <alignment horizontal="center" vertical="top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left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left" vertical="center" wrapText="1"/>
    </xf>
    <xf numFmtId="0" fontId="72" fillId="0" borderId="27" xfId="0" applyFont="1" applyBorder="1" applyAlignment="1">
      <alignment horizontal="left" vertical="center" wrapText="1"/>
    </xf>
    <xf numFmtId="0" fontId="16" fillId="2" borderId="25" xfId="0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center" wrapText="1"/>
    </xf>
    <xf numFmtId="49" fontId="16" fillId="2" borderId="27" xfId="0" applyNumberFormat="1" applyFont="1" applyFill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72" fillId="2" borderId="25" xfId="0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center" vertical="top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49" fontId="16" fillId="2" borderId="27" xfId="0" applyNumberFormat="1" applyFont="1" applyFill="1" applyBorder="1" applyAlignment="1">
      <alignment horizontal="center" vertical="top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21" xfId="0" applyFont="1" applyFill="1" applyBorder="1" applyAlignment="1">
      <alignment horizontal="center" vertical="center" wrapText="1"/>
    </xf>
    <xf numFmtId="49" fontId="16" fillId="2" borderId="22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89" fillId="2" borderId="27" xfId="0" applyFont="1" applyFill="1" applyBorder="1" applyAlignment="1">
      <alignment horizontal="center" vertical="top" wrapText="1"/>
    </xf>
    <xf numFmtId="168" fontId="72" fillId="2" borderId="0" xfId="96" applyNumberFormat="1" applyFont="1" applyFill="1" applyAlignment="1">
      <alignment horizontal="right" vertical="top" wrapText="1"/>
    </xf>
    <xf numFmtId="168" fontId="72" fillId="2" borderId="0" xfId="96" applyNumberFormat="1" applyFont="1" applyFill="1" applyAlignment="1">
      <alignment horizontal="right" vertical="center" wrapText="1"/>
    </xf>
    <xf numFmtId="0" fontId="16" fillId="0" borderId="27" xfId="0" applyFont="1" applyBorder="1" applyAlignment="1">
      <alignment horizontal="left" vertical="top" wrapText="1"/>
    </xf>
    <xf numFmtId="0" fontId="16" fillId="2" borderId="0" xfId="299" applyFont="1" applyFill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center" vertical="center"/>
    </xf>
    <xf numFmtId="43" fontId="16" fillId="0" borderId="27" xfId="7" applyFont="1" applyBorder="1" applyAlignment="1">
      <alignment horizontal="center" vertical="center" wrapText="1"/>
    </xf>
    <xf numFmtId="0" fontId="92" fillId="0" borderId="27" xfId="0" applyFont="1" applyBorder="1" applyAlignment="1">
      <alignment horizontal="left" vertical="center" wrapText="1"/>
    </xf>
    <xf numFmtId="0" fontId="86" fillId="0" borderId="27" xfId="0" applyFont="1" applyBorder="1" applyAlignment="1">
      <alignment horizontal="left" vertical="top" wrapText="1"/>
    </xf>
    <xf numFmtId="0" fontId="16" fillId="58" borderId="27" xfId="0" applyFont="1" applyFill="1" applyBorder="1" applyAlignment="1">
      <alignment horizontal="center" vertical="top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16" fillId="2" borderId="27" xfId="0" applyFont="1" applyFill="1" applyBorder="1" applyAlignment="1">
      <alignment horizontal="center" vertical="center" wrapText="1"/>
    </xf>
    <xf numFmtId="0" fontId="16" fillId="57" borderId="22" xfId="0" applyFont="1" applyFill="1" applyBorder="1" applyAlignment="1">
      <alignment horizontal="left" vertical="top" wrapText="1"/>
    </xf>
    <xf numFmtId="0" fontId="16" fillId="57" borderId="27" xfId="0" applyFont="1" applyFill="1" applyBorder="1" applyAlignment="1">
      <alignment horizontal="left" vertical="top" wrapText="1"/>
    </xf>
    <xf numFmtId="0" fontId="87" fillId="0" borderId="27" xfId="0" applyFont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center" wrapText="1"/>
    </xf>
    <xf numFmtId="0" fontId="16" fillId="2" borderId="27" xfId="0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vertical="center" wrapText="1"/>
    </xf>
    <xf numFmtId="0" fontId="13" fillId="2" borderId="27" xfId="0" applyFont="1" applyFill="1" applyBorder="1" applyAlignment="1">
      <alignment horizontal="left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</cellXfs>
  <cellStyles count="203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I23"/>
  <sheetViews>
    <sheetView tabSelected="1" topLeftCell="A13" zoomScale="74" zoomScaleNormal="55" zoomScaleSheetLayoutView="100" workbookViewId="0">
      <selection activeCell="C18" sqref="C18"/>
    </sheetView>
  </sheetViews>
  <sheetFormatPr defaultColWidth="9.109375" defaultRowHeight="17.399999999999999"/>
  <cols>
    <col min="1" max="1" width="6.77734375" style="14" customWidth="1"/>
    <col min="2" max="2" width="10.44140625" style="27" customWidth="1"/>
    <col min="3" max="3" width="15.21875" style="14" customWidth="1"/>
    <col min="4" max="6" width="46.33203125" style="14" customWidth="1"/>
    <col min="7" max="7" width="30.33203125" style="14" customWidth="1"/>
    <col min="8" max="8" width="12.21875" style="14" customWidth="1"/>
    <col min="9" max="16384" width="9.109375" style="14"/>
  </cols>
  <sheetData>
    <row r="1" spans="1:35" ht="37.35" customHeight="1">
      <c r="F1" s="120" t="s">
        <v>17</v>
      </c>
      <c r="G1" s="120"/>
    </row>
    <row r="2" spans="1:35" ht="17.55" customHeight="1">
      <c r="F2" s="121" t="s">
        <v>30</v>
      </c>
      <c r="G2" s="121"/>
    </row>
    <row r="3" spans="1:35" ht="17.55" customHeight="1">
      <c r="F3" s="121" t="s">
        <v>0</v>
      </c>
      <c r="G3" s="121"/>
    </row>
    <row r="6" spans="1:35" ht="75.900000000000006" customHeight="1">
      <c r="A6" s="122" t="s">
        <v>66</v>
      </c>
      <c r="B6" s="122"/>
      <c r="C6" s="122"/>
      <c r="D6" s="122"/>
      <c r="E6" s="122"/>
      <c r="F6" s="122"/>
      <c r="G6" s="122"/>
    </row>
    <row r="7" spans="1:35" ht="18">
      <c r="A7" s="29"/>
      <c r="B7" s="29"/>
      <c r="C7" s="29"/>
      <c r="D7" s="29"/>
      <c r="E7" s="29"/>
      <c r="F7" s="29"/>
    </row>
    <row r="9" spans="1:35">
      <c r="D9" s="28"/>
      <c r="E9" s="28"/>
      <c r="F9" s="28"/>
      <c r="G9" s="28" t="s">
        <v>8</v>
      </c>
    </row>
    <row r="10" spans="1:35" ht="109.8" customHeight="1">
      <c r="A10" s="123" t="s">
        <v>33</v>
      </c>
      <c r="B10" s="123" t="s">
        <v>1</v>
      </c>
      <c r="C10" s="123"/>
      <c r="D10" s="123" t="s">
        <v>34</v>
      </c>
      <c r="E10" s="123" t="s">
        <v>35</v>
      </c>
      <c r="F10" s="123" t="s">
        <v>36</v>
      </c>
      <c r="G10" s="65" t="s">
        <v>25</v>
      </c>
    </row>
    <row r="11" spans="1:35" ht="17.7" customHeight="1">
      <c r="A11" s="123"/>
      <c r="B11" s="123"/>
      <c r="C11" s="123"/>
      <c r="D11" s="123"/>
      <c r="E11" s="123"/>
      <c r="F11" s="123"/>
      <c r="G11" s="123" t="s">
        <v>2</v>
      </c>
    </row>
    <row r="12" spans="1:35" ht="18">
      <c r="A12" s="123"/>
      <c r="B12" s="30" t="s">
        <v>13</v>
      </c>
      <c r="C12" s="30" t="s">
        <v>14</v>
      </c>
      <c r="D12" s="123"/>
      <c r="E12" s="123"/>
      <c r="F12" s="123"/>
      <c r="G12" s="123"/>
    </row>
    <row r="13" spans="1:35" s="25" customFormat="1" ht="25.05" customHeight="1">
      <c r="A13" s="124" t="s">
        <v>37</v>
      </c>
      <c r="B13" s="124"/>
      <c r="C13" s="124"/>
      <c r="D13" s="124"/>
      <c r="E13" s="124"/>
      <c r="F13" s="124"/>
      <c r="G13" s="7">
        <f>+G15+G19</f>
        <v>0</v>
      </c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1:35" s="25" customFormat="1" ht="18">
      <c r="A14" s="125" t="s">
        <v>32</v>
      </c>
      <c r="B14" s="125"/>
      <c r="C14" s="125"/>
      <c r="D14" s="125"/>
      <c r="E14" s="125"/>
      <c r="F14" s="125"/>
      <c r="G14" s="19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1:35" s="25" customFormat="1" ht="18">
      <c r="A15" s="124" t="s">
        <v>16</v>
      </c>
      <c r="B15" s="124"/>
      <c r="C15" s="124"/>
      <c r="D15" s="124"/>
      <c r="E15" s="124"/>
      <c r="F15" s="124"/>
      <c r="G15" s="7">
        <f>+G16</f>
        <v>329855</v>
      </c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1:35" ht="108">
      <c r="A16" s="22"/>
      <c r="B16" s="21">
        <v>1163</v>
      </c>
      <c r="C16" s="24"/>
      <c r="D16" s="24" t="s">
        <v>85</v>
      </c>
      <c r="E16" s="24" t="s">
        <v>86</v>
      </c>
      <c r="F16" s="24" t="s">
        <v>87</v>
      </c>
      <c r="G16" s="52">
        <f>SUM(G17:G17)</f>
        <v>329855</v>
      </c>
    </row>
    <row r="17" spans="1:34" ht="69.599999999999994">
      <c r="A17" s="22"/>
      <c r="B17" s="18"/>
      <c r="C17" s="22" t="s">
        <v>106</v>
      </c>
      <c r="D17" s="22" t="s">
        <v>92</v>
      </c>
      <c r="E17" s="22" t="s">
        <v>80</v>
      </c>
      <c r="F17" s="22" t="s">
        <v>88</v>
      </c>
      <c r="G17" s="53">
        <f>+'Հավելված N 2'!G26</f>
        <v>329855</v>
      </c>
    </row>
    <row r="19" spans="1:34" s="25" customFormat="1" ht="18">
      <c r="A19" s="124" t="s">
        <v>60</v>
      </c>
      <c r="B19" s="124"/>
      <c r="C19" s="124"/>
      <c r="D19" s="124"/>
      <c r="E19" s="124"/>
      <c r="F19" s="124"/>
      <c r="G19" s="19">
        <f>+G20</f>
        <v>-329855</v>
      </c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72">
      <c r="A20" s="22"/>
      <c r="B20" s="71">
        <v>1139</v>
      </c>
      <c r="C20" s="24"/>
      <c r="D20" s="24" t="s">
        <v>62</v>
      </c>
      <c r="E20" s="24" t="s">
        <v>63</v>
      </c>
      <c r="F20" s="24" t="s">
        <v>64</v>
      </c>
      <c r="G20" s="83">
        <f>SUM(G21:G23)</f>
        <v>-329855</v>
      </c>
    </row>
    <row r="21" spans="1:34" ht="104.4">
      <c r="A21" s="22"/>
      <c r="B21" s="65"/>
      <c r="C21" s="22" t="s">
        <v>102</v>
      </c>
      <c r="D21" s="22" t="s">
        <v>62</v>
      </c>
      <c r="E21" s="22" t="s">
        <v>103</v>
      </c>
      <c r="F21" s="22" t="s">
        <v>65</v>
      </c>
      <c r="G21" s="90">
        <f>+'Հավելված N 2'!G47</f>
        <v>-329855</v>
      </c>
    </row>
    <row r="22" spans="1:34" ht="104.4">
      <c r="A22" s="22"/>
      <c r="B22" s="65"/>
      <c r="C22" s="22" t="s">
        <v>102</v>
      </c>
      <c r="D22" s="22" t="s">
        <v>62</v>
      </c>
      <c r="E22" s="22" t="s">
        <v>103</v>
      </c>
      <c r="F22" s="22" t="s">
        <v>65</v>
      </c>
      <c r="G22" s="90">
        <f>+'Հավելված N 2'!G55</f>
        <v>329855</v>
      </c>
    </row>
    <row r="23" spans="1:34" ht="52.2">
      <c r="A23" s="22"/>
      <c r="B23" s="65"/>
      <c r="C23" s="22" t="s">
        <v>98</v>
      </c>
      <c r="D23" s="22" t="s">
        <v>99</v>
      </c>
      <c r="E23" s="22" t="s">
        <v>100</v>
      </c>
      <c r="F23" s="22" t="s">
        <v>65</v>
      </c>
      <c r="G23" s="90">
        <f>+'Հավելված N 2'!G63</f>
        <v>-329855</v>
      </c>
    </row>
  </sheetData>
  <mergeCells count="14">
    <mergeCell ref="A19:F19"/>
    <mergeCell ref="A15:F15"/>
    <mergeCell ref="G11:G12"/>
    <mergeCell ref="A13:F13"/>
    <mergeCell ref="A14:F14"/>
    <mergeCell ref="F1:G1"/>
    <mergeCell ref="F2:G2"/>
    <mergeCell ref="F3:G3"/>
    <mergeCell ref="A6:G6"/>
    <mergeCell ref="A10:A12"/>
    <mergeCell ref="B10:C11"/>
    <mergeCell ref="D10:D12"/>
    <mergeCell ref="E10:E12"/>
    <mergeCell ref="F10:F12"/>
  </mergeCells>
  <phoneticPr fontId="90" type="noConversion"/>
  <pageMargins left="0" right="0" top="0" bottom="0" header="0.3" footer="0.3"/>
  <pageSetup paperSize="9" scale="2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G70"/>
  <sheetViews>
    <sheetView topLeftCell="A16" zoomScale="81" zoomScaleNormal="74" zoomScaleSheetLayoutView="100" workbookViewId="0">
      <selection activeCell="E27" sqref="E27:E34"/>
    </sheetView>
  </sheetViews>
  <sheetFormatPr defaultColWidth="9.109375" defaultRowHeight="17.399999999999999"/>
  <cols>
    <col min="1" max="3" width="8.109375" style="48" customWidth="1"/>
    <col min="4" max="4" width="11.5546875" style="48" customWidth="1"/>
    <col min="5" max="5" width="13.88671875" style="48" customWidth="1"/>
    <col min="6" max="6" width="62.109375" style="48" customWidth="1"/>
    <col min="7" max="7" width="32.88671875" style="48" customWidth="1"/>
    <col min="8" max="8" width="16.21875" style="48" customWidth="1"/>
    <col min="9" max="9" width="15" style="48" customWidth="1"/>
    <col min="10" max="16384" width="9.109375" style="48"/>
  </cols>
  <sheetData>
    <row r="1" spans="1:7" s="45" customFormat="1" ht="37.5" customHeight="1">
      <c r="F1" s="120" t="s">
        <v>18</v>
      </c>
      <c r="G1" s="120"/>
    </row>
    <row r="2" spans="1:7" s="15" customFormat="1" ht="17.55" customHeight="1">
      <c r="F2" s="144" t="s">
        <v>30</v>
      </c>
      <c r="G2" s="144"/>
    </row>
    <row r="3" spans="1:7" s="15" customFormat="1" ht="17.55" customHeight="1">
      <c r="F3" s="144" t="s">
        <v>0</v>
      </c>
      <c r="G3" s="144"/>
    </row>
    <row r="4" spans="1:7" ht="13.65" customHeight="1"/>
    <row r="5" spans="1:7" ht="13.65" customHeight="1"/>
    <row r="6" spans="1:7" ht="13.65" customHeight="1"/>
    <row r="7" spans="1:7" s="2" customFormat="1" ht="52.5" customHeight="1">
      <c r="A7" s="145" t="s">
        <v>61</v>
      </c>
      <c r="B7" s="145"/>
      <c r="C7" s="145"/>
      <c r="D7" s="145"/>
      <c r="E7" s="145"/>
      <c r="F7" s="145"/>
      <c r="G7" s="145"/>
    </row>
    <row r="8" spans="1:7" s="2" customFormat="1" ht="18">
      <c r="A8" s="46"/>
      <c r="B8" s="46"/>
      <c r="C8" s="46"/>
      <c r="D8" s="46"/>
      <c r="E8" s="46"/>
      <c r="F8" s="46"/>
      <c r="G8" s="46"/>
    </row>
    <row r="9" spans="1:7" s="2" customFormat="1"/>
    <row r="10" spans="1:7" s="2" customFormat="1">
      <c r="G10" s="15" t="s">
        <v>8</v>
      </c>
    </row>
    <row r="11" spans="1:7" s="9" customFormat="1" ht="100.8" customHeight="1">
      <c r="A11" s="146" t="s">
        <v>9</v>
      </c>
      <c r="B11" s="146"/>
      <c r="C11" s="146"/>
      <c r="D11" s="146" t="s">
        <v>1</v>
      </c>
      <c r="E11" s="146"/>
      <c r="F11" s="146" t="s">
        <v>4</v>
      </c>
      <c r="G11" s="65" t="s">
        <v>25</v>
      </c>
    </row>
    <row r="12" spans="1:7" s="9" customFormat="1" ht="34.799999999999997">
      <c r="A12" s="47" t="s">
        <v>23</v>
      </c>
      <c r="B12" s="47" t="s">
        <v>24</v>
      </c>
      <c r="C12" s="47" t="s">
        <v>10</v>
      </c>
      <c r="D12" s="47" t="s">
        <v>3</v>
      </c>
      <c r="E12" s="47" t="s">
        <v>14</v>
      </c>
      <c r="F12" s="146"/>
      <c r="G12" s="47" t="s">
        <v>2</v>
      </c>
    </row>
    <row r="13" spans="1:7" s="9" customFormat="1" ht="34.950000000000003" customHeight="1">
      <c r="A13" s="8"/>
      <c r="B13" s="8"/>
      <c r="C13" s="8"/>
      <c r="D13" s="47"/>
      <c r="E13" s="47"/>
      <c r="F13" s="13" t="s">
        <v>7</v>
      </c>
      <c r="G13" s="7">
        <f>+G15+G36</f>
        <v>0</v>
      </c>
    </row>
    <row r="14" spans="1:7" s="9" customFormat="1" ht="18">
      <c r="A14" s="8"/>
      <c r="B14" s="8"/>
      <c r="C14" s="8"/>
      <c r="D14" s="47"/>
      <c r="E14" s="47"/>
      <c r="F14" s="8" t="s">
        <v>28</v>
      </c>
      <c r="G14" s="1"/>
    </row>
    <row r="15" spans="1:7" s="9" customFormat="1" ht="36">
      <c r="A15" s="8"/>
      <c r="B15" s="8"/>
      <c r="C15" s="8"/>
      <c r="D15" s="47"/>
      <c r="E15" s="47"/>
      <c r="F15" s="3" t="s">
        <v>16</v>
      </c>
      <c r="G15" s="1">
        <f>+G16</f>
        <v>329855</v>
      </c>
    </row>
    <row r="16" spans="1:7" s="9" customFormat="1" ht="17.55" customHeight="1">
      <c r="A16" s="129" t="s">
        <v>21</v>
      </c>
      <c r="B16" s="140"/>
      <c r="C16" s="133"/>
      <c r="D16" s="136"/>
      <c r="E16" s="133"/>
      <c r="F16" s="64" t="s">
        <v>22</v>
      </c>
      <c r="G16" s="1">
        <f>+G18</f>
        <v>329855</v>
      </c>
    </row>
    <row r="17" spans="1:7" s="9" customFormat="1" ht="16.95" customHeight="1">
      <c r="A17" s="129"/>
      <c r="B17" s="140"/>
      <c r="C17" s="134"/>
      <c r="D17" s="137"/>
      <c r="E17" s="134"/>
      <c r="F17" s="67" t="s">
        <v>5</v>
      </c>
      <c r="G17" s="5"/>
    </row>
    <row r="18" spans="1:7" s="9" customFormat="1" ht="18">
      <c r="A18" s="129"/>
      <c r="B18" s="147" t="s">
        <v>56</v>
      </c>
      <c r="C18" s="134"/>
      <c r="D18" s="137"/>
      <c r="E18" s="134"/>
      <c r="F18" s="64" t="s">
        <v>81</v>
      </c>
      <c r="G18" s="5">
        <f>+G20</f>
        <v>329855</v>
      </c>
    </row>
    <row r="19" spans="1:7" s="9" customFormat="1" ht="16.95" customHeight="1">
      <c r="A19" s="129"/>
      <c r="B19" s="148"/>
      <c r="C19" s="135"/>
      <c r="D19" s="137"/>
      <c r="E19" s="134"/>
      <c r="F19" s="67" t="s">
        <v>5</v>
      </c>
      <c r="G19" s="4"/>
    </row>
    <row r="20" spans="1:7" s="9" customFormat="1" ht="18">
      <c r="A20" s="129"/>
      <c r="B20" s="148"/>
      <c r="C20" s="147" t="s">
        <v>56</v>
      </c>
      <c r="D20" s="137"/>
      <c r="E20" s="134"/>
      <c r="F20" s="64" t="s">
        <v>81</v>
      </c>
      <c r="G20" s="5">
        <f>+G22</f>
        <v>329855</v>
      </c>
    </row>
    <row r="21" spans="1:7" s="9" customFormat="1" ht="16.95" customHeight="1">
      <c r="A21" s="129"/>
      <c r="B21" s="148"/>
      <c r="C21" s="148"/>
      <c r="D21" s="137"/>
      <c r="E21" s="134"/>
      <c r="F21" s="67" t="s">
        <v>5</v>
      </c>
      <c r="G21" s="10"/>
    </row>
    <row r="22" spans="1:7" s="9" customFormat="1" ht="34.799999999999997">
      <c r="A22" s="129"/>
      <c r="B22" s="148"/>
      <c r="C22" s="148"/>
      <c r="D22" s="137"/>
      <c r="E22" s="134"/>
      <c r="F22" s="66" t="s">
        <v>11</v>
      </c>
      <c r="G22" s="4">
        <f>+G24</f>
        <v>329855</v>
      </c>
    </row>
    <row r="23" spans="1:7" s="9" customFormat="1" ht="16.95" customHeight="1">
      <c r="A23" s="129"/>
      <c r="B23" s="148"/>
      <c r="C23" s="148"/>
      <c r="D23" s="138"/>
      <c r="E23" s="135"/>
      <c r="F23" s="67" t="s">
        <v>5</v>
      </c>
      <c r="G23" s="10"/>
    </row>
    <row r="24" spans="1:7" s="9" customFormat="1" ht="18" customHeight="1">
      <c r="A24" s="129"/>
      <c r="B24" s="148"/>
      <c r="C24" s="148"/>
      <c r="D24" s="61">
        <v>1163</v>
      </c>
      <c r="E24" s="127" t="s">
        <v>79</v>
      </c>
      <c r="F24" s="127"/>
      <c r="G24" s="1">
        <f t="shared" ref="G24" si="0">+G26</f>
        <v>329855</v>
      </c>
    </row>
    <row r="25" spans="1:7" s="9" customFormat="1" ht="16.95" customHeight="1">
      <c r="A25" s="129"/>
      <c r="B25" s="148"/>
      <c r="C25" s="148"/>
      <c r="D25" s="150"/>
      <c r="E25" s="62"/>
      <c r="F25" s="67" t="s">
        <v>5</v>
      </c>
      <c r="G25" s="1"/>
    </row>
    <row r="26" spans="1:7" s="9" customFormat="1" ht="54">
      <c r="A26" s="129"/>
      <c r="B26" s="148"/>
      <c r="C26" s="148"/>
      <c r="D26" s="150"/>
      <c r="E26" s="61">
        <v>12003</v>
      </c>
      <c r="F26" s="26" t="s">
        <v>92</v>
      </c>
      <c r="G26" s="11">
        <f>+G28</f>
        <v>329855</v>
      </c>
    </row>
    <row r="27" spans="1:7" s="9" customFormat="1" ht="18" customHeight="1">
      <c r="A27" s="129"/>
      <c r="B27" s="148"/>
      <c r="C27" s="148"/>
      <c r="D27" s="150"/>
      <c r="E27" s="128"/>
      <c r="F27" s="67" t="s">
        <v>15</v>
      </c>
      <c r="G27" s="4"/>
    </row>
    <row r="28" spans="1:7" s="12" customFormat="1" ht="36.6" customHeight="1">
      <c r="A28" s="129"/>
      <c r="B28" s="148"/>
      <c r="C28" s="148"/>
      <c r="D28" s="150"/>
      <c r="E28" s="128"/>
      <c r="F28" s="20" t="s">
        <v>77</v>
      </c>
      <c r="G28" s="16">
        <f>+G30</f>
        <v>329855</v>
      </c>
    </row>
    <row r="29" spans="1:7" s="9" customFormat="1" ht="52.2">
      <c r="A29" s="129"/>
      <c r="B29" s="148"/>
      <c r="C29" s="148"/>
      <c r="D29" s="150"/>
      <c r="E29" s="128"/>
      <c r="F29" s="67" t="s">
        <v>12</v>
      </c>
      <c r="G29" s="4"/>
    </row>
    <row r="30" spans="1:7" s="9" customFormat="1" ht="16.95" customHeight="1">
      <c r="A30" s="129"/>
      <c r="B30" s="148"/>
      <c r="C30" s="148"/>
      <c r="D30" s="150"/>
      <c r="E30" s="128"/>
      <c r="F30" s="63" t="s">
        <v>6</v>
      </c>
      <c r="G30" s="5">
        <f>+G31</f>
        <v>329855</v>
      </c>
    </row>
    <row r="31" spans="1:7" s="9" customFormat="1" ht="16.95" customHeight="1">
      <c r="A31" s="129"/>
      <c r="B31" s="148"/>
      <c r="C31" s="148"/>
      <c r="D31" s="150"/>
      <c r="E31" s="128"/>
      <c r="F31" s="67" t="s">
        <v>82</v>
      </c>
      <c r="G31" s="6">
        <f t="shared" ref="G31:G33" si="1">+G32</f>
        <v>329855</v>
      </c>
    </row>
    <row r="32" spans="1:7" s="9" customFormat="1" ht="18" customHeight="1">
      <c r="A32" s="129"/>
      <c r="B32" s="148"/>
      <c r="C32" s="148"/>
      <c r="D32" s="150"/>
      <c r="E32" s="128"/>
      <c r="F32" s="67" t="s">
        <v>84</v>
      </c>
      <c r="G32" s="6">
        <f>+G33</f>
        <v>329855</v>
      </c>
    </row>
    <row r="33" spans="1:7" s="9" customFormat="1" ht="34.799999999999997">
      <c r="A33" s="129"/>
      <c r="B33" s="148"/>
      <c r="C33" s="148"/>
      <c r="D33" s="150"/>
      <c r="E33" s="128"/>
      <c r="F33" s="67" t="s">
        <v>83</v>
      </c>
      <c r="G33" s="6">
        <f t="shared" si="1"/>
        <v>329855</v>
      </c>
    </row>
    <row r="34" spans="1:7" s="9" customFormat="1" ht="18" customHeight="1">
      <c r="A34" s="129"/>
      <c r="B34" s="149"/>
      <c r="C34" s="149"/>
      <c r="D34" s="150"/>
      <c r="E34" s="128"/>
      <c r="F34" s="58" t="s">
        <v>76</v>
      </c>
      <c r="G34" s="6">
        <f>+'Հավելված N 3'!E23</f>
        <v>329855</v>
      </c>
    </row>
    <row r="36" spans="1:7" s="9" customFormat="1" ht="32.4" customHeight="1">
      <c r="A36" s="67"/>
      <c r="B36" s="67"/>
      <c r="C36" s="67"/>
      <c r="D36" s="65"/>
      <c r="E36" s="65"/>
      <c r="F36" s="68" t="s">
        <v>53</v>
      </c>
      <c r="G36" s="19">
        <f>+G37</f>
        <v>-329855</v>
      </c>
    </row>
    <row r="37" spans="1:7" s="9" customFormat="1" ht="17.55" customHeight="1">
      <c r="A37" s="143" t="s">
        <v>54</v>
      </c>
      <c r="B37" s="139"/>
      <c r="C37" s="140"/>
      <c r="D37" s="136"/>
      <c r="E37" s="77"/>
      <c r="F37" s="68" t="s">
        <v>55</v>
      </c>
      <c r="G37" s="19">
        <f t="shared" ref="G37" si="2">+G39</f>
        <v>-329855</v>
      </c>
    </row>
    <row r="38" spans="1:7" s="9" customFormat="1" ht="16.95" customHeight="1">
      <c r="A38" s="143"/>
      <c r="B38" s="139"/>
      <c r="C38" s="140"/>
      <c r="D38" s="137"/>
      <c r="E38" s="78"/>
      <c r="F38" s="67" t="s">
        <v>5</v>
      </c>
      <c r="G38" s="79"/>
    </row>
    <row r="39" spans="1:7" s="9" customFormat="1" ht="36">
      <c r="A39" s="143"/>
      <c r="B39" s="129" t="s">
        <v>56</v>
      </c>
      <c r="C39" s="139"/>
      <c r="D39" s="137"/>
      <c r="E39" s="78"/>
      <c r="F39" s="68" t="s">
        <v>57</v>
      </c>
      <c r="G39" s="80">
        <f t="shared" ref="G39" si="3">+G41</f>
        <v>-329855</v>
      </c>
    </row>
    <row r="40" spans="1:7" s="9" customFormat="1" ht="16.95" customHeight="1">
      <c r="A40" s="143"/>
      <c r="B40" s="129"/>
      <c r="C40" s="139"/>
      <c r="D40" s="137"/>
      <c r="E40" s="78"/>
      <c r="F40" s="67" t="s">
        <v>5</v>
      </c>
      <c r="G40" s="79"/>
    </row>
    <row r="41" spans="1:7" s="9" customFormat="1" ht="18">
      <c r="A41" s="143"/>
      <c r="B41" s="129"/>
      <c r="C41" s="129" t="s">
        <v>56</v>
      </c>
      <c r="D41" s="141"/>
      <c r="E41" s="78"/>
      <c r="F41" s="68" t="s">
        <v>58</v>
      </c>
      <c r="G41" s="80">
        <f t="shared" ref="G41" si="4">+G43</f>
        <v>-329855</v>
      </c>
    </row>
    <row r="42" spans="1:7" s="9" customFormat="1" ht="16.95" customHeight="1">
      <c r="A42" s="143"/>
      <c r="B42" s="129"/>
      <c r="C42" s="129"/>
      <c r="D42" s="141"/>
      <c r="E42" s="78"/>
      <c r="F42" s="67" t="s">
        <v>5</v>
      </c>
      <c r="G42" s="81"/>
    </row>
    <row r="43" spans="1:7" s="9" customFormat="1" ht="34.799999999999997">
      <c r="A43" s="143"/>
      <c r="B43" s="129"/>
      <c r="C43" s="129"/>
      <c r="D43" s="141"/>
      <c r="E43" s="78"/>
      <c r="F43" s="73" t="s">
        <v>11</v>
      </c>
      <c r="G43" s="80">
        <f t="shared" ref="G43" si="5">+G45</f>
        <v>-329855</v>
      </c>
    </row>
    <row r="44" spans="1:7" s="9" customFormat="1" ht="16.95" customHeight="1">
      <c r="A44" s="143"/>
      <c r="B44" s="129"/>
      <c r="C44" s="129"/>
      <c r="D44" s="142"/>
      <c r="E44" s="82"/>
      <c r="F44" s="67" t="s">
        <v>5</v>
      </c>
      <c r="G44" s="81"/>
    </row>
    <row r="45" spans="1:7" s="9" customFormat="1" ht="18" customHeight="1">
      <c r="A45" s="143"/>
      <c r="B45" s="129"/>
      <c r="C45" s="129"/>
      <c r="D45" s="116">
        <v>1139</v>
      </c>
      <c r="E45" s="126" t="s">
        <v>58</v>
      </c>
      <c r="F45" s="127"/>
      <c r="G45" s="19">
        <f>+G47+G55+G63</f>
        <v>-329855</v>
      </c>
    </row>
    <row r="46" spans="1:7" s="9" customFormat="1" ht="16.95" customHeight="1">
      <c r="A46" s="143"/>
      <c r="B46" s="129"/>
      <c r="C46" s="129"/>
      <c r="D46" s="130"/>
      <c r="E46" s="86"/>
      <c r="F46" s="67" t="s">
        <v>5</v>
      </c>
      <c r="G46" s="19"/>
    </row>
    <row r="47" spans="1:7" s="9" customFormat="1" ht="16.2" customHeight="1">
      <c r="A47" s="143"/>
      <c r="B47" s="129"/>
      <c r="C47" s="129"/>
      <c r="D47" s="131"/>
      <c r="E47" s="69">
        <v>11001</v>
      </c>
      <c r="F47" s="119" t="s">
        <v>58</v>
      </c>
      <c r="G47" s="83">
        <f t="shared" ref="G47" si="6">+G49</f>
        <v>-329855</v>
      </c>
    </row>
    <row r="48" spans="1:7" s="9" customFormat="1" ht="15.6" customHeight="1">
      <c r="A48" s="143"/>
      <c r="B48" s="129"/>
      <c r="C48" s="129"/>
      <c r="D48" s="131"/>
      <c r="E48" s="128"/>
      <c r="F48" s="85" t="s">
        <v>15</v>
      </c>
      <c r="G48" s="79"/>
    </row>
    <row r="49" spans="1:7" s="12" customFormat="1" ht="36.6" customHeight="1">
      <c r="A49" s="143"/>
      <c r="B49" s="129"/>
      <c r="C49" s="129"/>
      <c r="D49" s="131"/>
      <c r="E49" s="128"/>
      <c r="F49" s="87" t="s">
        <v>59</v>
      </c>
      <c r="G49" s="84">
        <f t="shared" ref="G49" si="7">+G51</f>
        <v>-329855</v>
      </c>
    </row>
    <row r="50" spans="1:7" s="9" customFormat="1" ht="52.2">
      <c r="A50" s="143"/>
      <c r="B50" s="129"/>
      <c r="C50" s="129"/>
      <c r="D50" s="131"/>
      <c r="E50" s="128"/>
      <c r="F50" s="85" t="s">
        <v>12</v>
      </c>
      <c r="G50" s="79"/>
    </row>
    <row r="51" spans="1:7" s="9" customFormat="1" ht="16.95" customHeight="1">
      <c r="A51" s="143"/>
      <c r="B51" s="129"/>
      <c r="C51" s="129"/>
      <c r="D51" s="131"/>
      <c r="E51" s="128"/>
      <c r="F51" s="115" t="s">
        <v>6</v>
      </c>
      <c r="G51" s="80">
        <f>+G52</f>
        <v>-329855</v>
      </c>
    </row>
    <row r="52" spans="1:7" s="9" customFormat="1" ht="18" customHeight="1">
      <c r="A52" s="143"/>
      <c r="B52" s="129"/>
      <c r="C52" s="129"/>
      <c r="D52" s="131"/>
      <c r="E52" s="128"/>
      <c r="F52" s="85" t="s">
        <v>82</v>
      </c>
      <c r="G52" s="6">
        <f>+G53</f>
        <v>-329855</v>
      </c>
    </row>
    <row r="53" spans="1:7" s="9" customFormat="1" ht="18" customHeight="1">
      <c r="A53" s="143"/>
      <c r="B53" s="129"/>
      <c r="C53" s="129"/>
      <c r="D53" s="131"/>
      <c r="E53" s="128"/>
      <c r="F53" s="85" t="s">
        <v>96</v>
      </c>
      <c r="G53" s="6">
        <f t="shared" ref="G53" si="8">+G54</f>
        <v>-329855</v>
      </c>
    </row>
    <row r="54" spans="1:7" s="9" customFormat="1" ht="18" customHeight="1">
      <c r="A54" s="143"/>
      <c r="B54" s="129"/>
      <c r="C54" s="129"/>
      <c r="D54" s="131"/>
      <c r="E54" s="128"/>
      <c r="F54" s="89" t="s">
        <v>97</v>
      </c>
      <c r="G54" s="6">
        <f>-G62</f>
        <v>-329855</v>
      </c>
    </row>
    <row r="55" spans="1:7" s="9" customFormat="1" ht="16.2" customHeight="1">
      <c r="A55" s="143"/>
      <c r="B55" s="129"/>
      <c r="C55" s="129"/>
      <c r="D55" s="131"/>
      <c r="E55" s="69">
        <v>11001</v>
      </c>
      <c r="F55" s="119" t="s">
        <v>58</v>
      </c>
      <c r="G55" s="83">
        <f t="shared" ref="G55" si="9">+G57</f>
        <v>329855</v>
      </c>
    </row>
    <row r="56" spans="1:7" s="9" customFormat="1" ht="15.6" customHeight="1">
      <c r="A56" s="143"/>
      <c r="B56" s="129"/>
      <c r="C56" s="129"/>
      <c r="D56" s="131"/>
      <c r="E56" s="128"/>
      <c r="F56" s="85" t="s">
        <v>15</v>
      </c>
      <c r="G56" s="79"/>
    </row>
    <row r="57" spans="1:7" s="12" customFormat="1" ht="36.6" customHeight="1">
      <c r="A57" s="143"/>
      <c r="B57" s="129"/>
      <c r="C57" s="129"/>
      <c r="D57" s="131"/>
      <c r="E57" s="128"/>
      <c r="F57" s="87" t="s">
        <v>59</v>
      </c>
      <c r="G57" s="84">
        <f t="shared" ref="G57" si="10">+G59</f>
        <v>329855</v>
      </c>
    </row>
    <row r="58" spans="1:7" s="9" customFormat="1" ht="52.2">
      <c r="A58" s="143"/>
      <c r="B58" s="129"/>
      <c r="C58" s="129"/>
      <c r="D58" s="131"/>
      <c r="E58" s="128"/>
      <c r="F58" s="85" t="s">
        <v>12</v>
      </c>
      <c r="G58" s="79"/>
    </row>
    <row r="59" spans="1:7" s="9" customFormat="1" ht="16.95" customHeight="1">
      <c r="A59" s="143"/>
      <c r="B59" s="129"/>
      <c r="C59" s="129"/>
      <c r="D59" s="131"/>
      <c r="E59" s="128"/>
      <c r="F59" s="115" t="s">
        <v>6</v>
      </c>
      <c r="G59" s="80">
        <f>+G60</f>
        <v>329855</v>
      </c>
    </row>
    <row r="60" spans="1:7" s="9" customFormat="1" ht="18" customHeight="1">
      <c r="A60" s="143"/>
      <c r="B60" s="129"/>
      <c r="C60" s="129"/>
      <c r="D60" s="131"/>
      <c r="E60" s="128"/>
      <c r="F60" s="85" t="s">
        <v>82</v>
      </c>
      <c r="G60" s="6">
        <f>+G61</f>
        <v>329855</v>
      </c>
    </row>
    <row r="61" spans="1:7" s="9" customFormat="1" ht="18" customHeight="1">
      <c r="A61" s="143"/>
      <c r="B61" s="129"/>
      <c r="C61" s="129"/>
      <c r="D61" s="131"/>
      <c r="E61" s="128"/>
      <c r="F61" s="85" t="s">
        <v>96</v>
      </c>
      <c r="G61" s="6">
        <f t="shared" ref="G61" si="11">+G62</f>
        <v>329855</v>
      </c>
    </row>
    <row r="62" spans="1:7" s="9" customFormat="1" ht="18" customHeight="1">
      <c r="A62" s="143"/>
      <c r="B62" s="129"/>
      <c r="C62" s="129"/>
      <c r="D62" s="131"/>
      <c r="E62" s="128"/>
      <c r="F62" s="89" t="s">
        <v>97</v>
      </c>
      <c r="G62" s="6">
        <f>-G70</f>
        <v>329855</v>
      </c>
    </row>
    <row r="63" spans="1:7" s="9" customFormat="1" ht="16.2" customHeight="1">
      <c r="A63" s="143"/>
      <c r="B63" s="129"/>
      <c r="C63" s="129"/>
      <c r="D63" s="131"/>
      <c r="E63" s="69">
        <v>11003</v>
      </c>
      <c r="F63" s="72" t="s">
        <v>95</v>
      </c>
      <c r="G63" s="83">
        <f t="shared" ref="G63" si="12">+G65</f>
        <v>-329855</v>
      </c>
    </row>
    <row r="64" spans="1:7" s="9" customFormat="1" ht="15.6" customHeight="1">
      <c r="A64" s="143"/>
      <c r="B64" s="129"/>
      <c r="C64" s="129"/>
      <c r="D64" s="131"/>
      <c r="E64" s="128"/>
      <c r="F64" s="85" t="s">
        <v>15</v>
      </c>
      <c r="G64" s="79"/>
    </row>
    <row r="65" spans="1:7" s="12" customFormat="1" ht="36.6" customHeight="1">
      <c r="A65" s="143"/>
      <c r="B65" s="129"/>
      <c r="C65" s="129"/>
      <c r="D65" s="131"/>
      <c r="E65" s="128"/>
      <c r="F65" s="87" t="s">
        <v>59</v>
      </c>
      <c r="G65" s="84">
        <f t="shared" ref="G65" si="13">+G67</f>
        <v>-329855</v>
      </c>
    </row>
    <row r="66" spans="1:7" s="9" customFormat="1" ht="52.2">
      <c r="A66" s="143"/>
      <c r="B66" s="129"/>
      <c r="C66" s="129"/>
      <c r="D66" s="131"/>
      <c r="E66" s="128"/>
      <c r="F66" s="85" t="s">
        <v>12</v>
      </c>
      <c r="G66" s="79"/>
    </row>
    <row r="67" spans="1:7" s="9" customFormat="1" ht="16.95" customHeight="1">
      <c r="A67" s="143"/>
      <c r="B67" s="129"/>
      <c r="C67" s="129"/>
      <c r="D67" s="131"/>
      <c r="E67" s="128"/>
      <c r="F67" s="88" t="s">
        <v>6</v>
      </c>
      <c r="G67" s="80">
        <f>+G68</f>
        <v>-329855</v>
      </c>
    </row>
    <row r="68" spans="1:7" s="9" customFormat="1" ht="18" customHeight="1">
      <c r="A68" s="143"/>
      <c r="B68" s="129"/>
      <c r="C68" s="129"/>
      <c r="D68" s="131"/>
      <c r="E68" s="128"/>
      <c r="F68" s="85" t="s">
        <v>82</v>
      </c>
      <c r="G68" s="6">
        <f>+G69</f>
        <v>-329855</v>
      </c>
    </row>
    <row r="69" spans="1:7" s="9" customFormat="1" ht="18" customHeight="1">
      <c r="A69" s="143"/>
      <c r="B69" s="129"/>
      <c r="C69" s="129"/>
      <c r="D69" s="131"/>
      <c r="E69" s="128"/>
      <c r="F69" s="85" t="s">
        <v>96</v>
      </c>
      <c r="G69" s="6">
        <f t="shared" ref="G69" si="14">+G70</f>
        <v>-329855</v>
      </c>
    </row>
    <row r="70" spans="1:7" s="9" customFormat="1" ht="18" customHeight="1">
      <c r="A70" s="143"/>
      <c r="B70" s="129"/>
      <c r="C70" s="129"/>
      <c r="D70" s="132"/>
      <c r="E70" s="128"/>
      <c r="F70" s="89" t="s">
        <v>97</v>
      </c>
      <c r="G70" s="6">
        <f>-'Հավելված N 3'!E13</f>
        <v>-329855</v>
      </c>
    </row>
  </sheetData>
  <mergeCells count="28">
    <mergeCell ref="A37:A70"/>
    <mergeCell ref="A16:A34"/>
    <mergeCell ref="F1:G1"/>
    <mergeCell ref="F2:G2"/>
    <mergeCell ref="F3:G3"/>
    <mergeCell ref="A7:G7"/>
    <mergeCell ref="A11:C11"/>
    <mergeCell ref="D11:E11"/>
    <mergeCell ref="F11:F12"/>
    <mergeCell ref="B16:B17"/>
    <mergeCell ref="C20:C34"/>
    <mergeCell ref="B18:B34"/>
    <mergeCell ref="D25:D34"/>
    <mergeCell ref="E27:E34"/>
    <mergeCell ref="E24:F24"/>
    <mergeCell ref="C16:C19"/>
    <mergeCell ref="E16:E23"/>
    <mergeCell ref="D16:D23"/>
    <mergeCell ref="B37:B38"/>
    <mergeCell ref="C37:C40"/>
    <mergeCell ref="D37:D44"/>
    <mergeCell ref="E45:F45"/>
    <mergeCell ref="E64:E70"/>
    <mergeCell ref="C41:C70"/>
    <mergeCell ref="B39:B70"/>
    <mergeCell ref="E56:E62"/>
    <mergeCell ref="E48:E54"/>
    <mergeCell ref="D46:D70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E23"/>
  <sheetViews>
    <sheetView topLeftCell="A10" workbookViewId="0">
      <selection activeCell="C22" sqref="C22"/>
    </sheetView>
  </sheetViews>
  <sheetFormatPr defaultRowHeight="17.399999999999999"/>
  <cols>
    <col min="1" max="1" width="8.88671875" style="32"/>
    <col min="2" max="2" width="10.44140625" style="32" customWidth="1"/>
    <col min="3" max="3" width="16.5546875" style="32" customWidth="1"/>
    <col min="4" max="4" width="67.6640625" style="32" customWidth="1"/>
    <col min="5" max="5" width="17.21875" style="103" bestFit="1" customWidth="1"/>
    <col min="6" max="16384" width="8.88671875" style="32"/>
  </cols>
  <sheetData>
    <row r="1" spans="2:5">
      <c r="C1" s="151" t="s">
        <v>20</v>
      </c>
      <c r="D1" s="151"/>
      <c r="E1" s="151"/>
    </row>
    <row r="2" spans="2:5">
      <c r="C2" s="23"/>
      <c r="D2" s="144" t="s">
        <v>30</v>
      </c>
      <c r="E2" s="144"/>
    </row>
    <row r="3" spans="2:5">
      <c r="C3" s="152" t="s">
        <v>19</v>
      </c>
      <c r="D3" s="152"/>
      <c r="E3" s="152"/>
    </row>
    <row r="4" spans="2:5">
      <c r="B4" s="56"/>
      <c r="C4" s="151"/>
      <c r="D4" s="151"/>
      <c r="E4" s="151"/>
    </row>
    <row r="5" spans="2:5">
      <c r="B5" s="23"/>
      <c r="C5" s="23"/>
      <c r="D5" s="57"/>
      <c r="E5" s="100"/>
    </row>
    <row r="6" spans="2:5">
      <c r="B6" s="23"/>
      <c r="C6" s="23"/>
      <c r="D6" s="57"/>
      <c r="E6" s="100"/>
    </row>
    <row r="7" spans="2:5" ht="66.599999999999994" customHeight="1">
      <c r="B7" s="154" t="s">
        <v>78</v>
      </c>
      <c r="C7" s="154"/>
      <c r="D7" s="154"/>
      <c r="E7" s="154"/>
    </row>
    <row r="8" spans="2:5" s="23" customFormat="1">
      <c r="E8" s="51"/>
    </row>
    <row r="9" spans="2:5" s="23" customFormat="1">
      <c r="E9" s="51"/>
    </row>
    <row r="10" spans="2:5" s="23" customFormat="1">
      <c r="E10" s="101" t="s">
        <v>8</v>
      </c>
    </row>
    <row r="11" spans="2:5" ht="27.6" customHeight="1">
      <c r="B11" s="156" t="s">
        <v>73</v>
      </c>
      <c r="C11" s="156"/>
      <c r="D11" s="123" t="s">
        <v>74</v>
      </c>
      <c r="E11" s="157" t="s">
        <v>75</v>
      </c>
    </row>
    <row r="12" spans="2:5" ht="40.799999999999997" customHeight="1">
      <c r="B12" s="105" t="s">
        <v>13</v>
      </c>
      <c r="C12" s="105" t="s">
        <v>14</v>
      </c>
      <c r="D12" s="123"/>
      <c r="E12" s="157"/>
    </row>
    <row r="13" spans="2:5" ht="18">
      <c r="B13" s="105"/>
      <c r="C13" s="105"/>
      <c r="D13" s="106" t="s">
        <v>26</v>
      </c>
      <c r="E13" s="108">
        <f>+E15+E45</f>
        <v>329855</v>
      </c>
    </row>
    <row r="14" spans="2:5">
      <c r="B14" s="158" t="s">
        <v>5</v>
      </c>
      <c r="C14" s="158"/>
      <c r="D14" s="158"/>
      <c r="E14" s="158"/>
    </row>
    <row r="15" spans="2:5" s="110" customFormat="1" ht="18">
      <c r="B15" s="159" t="s">
        <v>76</v>
      </c>
      <c r="C15" s="159"/>
      <c r="D15" s="159"/>
      <c r="E15" s="111">
        <f>+E17</f>
        <v>329855</v>
      </c>
    </row>
    <row r="16" spans="2:5">
      <c r="B16" s="155" t="s">
        <v>5</v>
      </c>
      <c r="C16" s="155"/>
      <c r="D16" s="155"/>
      <c r="E16" s="102"/>
    </row>
    <row r="17" spans="2:5" ht="18">
      <c r="B17" s="153" t="s">
        <v>11</v>
      </c>
      <c r="C17" s="153"/>
      <c r="D17" s="153"/>
      <c r="E17" s="107">
        <f>+E19</f>
        <v>329855</v>
      </c>
    </row>
    <row r="18" spans="2:5">
      <c r="B18" s="155" t="s">
        <v>5</v>
      </c>
      <c r="C18" s="155"/>
      <c r="D18" s="155"/>
      <c r="E18" s="102"/>
    </row>
    <row r="19" spans="2:5">
      <c r="B19" s="98">
        <v>1163</v>
      </c>
      <c r="C19" s="98"/>
      <c r="D19" s="74" t="s">
        <v>79</v>
      </c>
      <c r="E19" s="109">
        <f>+E21</f>
        <v>329855</v>
      </c>
    </row>
    <row r="20" spans="2:5">
      <c r="B20" s="98"/>
      <c r="C20" s="98"/>
      <c r="D20" s="74" t="s">
        <v>5</v>
      </c>
      <c r="E20" s="102"/>
    </row>
    <row r="21" spans="2:5" ht="31.2">
      <c r="B21" s="98"/>
      <c r="C21" s="98">
        <v>12003</v>
      </c>
      <c r="D21" s="74" t="s">
        <v>92</v>
      </c>
      <c r="E21" s="104">
        <f>+E23</f>
        <v>329855</v>
      </c>
    </row>
    <row r="22" spans="2:5">
      <c r="B22" s="98"/>
      <c r="C22" s="98"/>
      <c r="D22" s="74" t="s">
        <v>15</v>
      </c>
      <c r="E22" s="102"/>
    </row>
    <row r="23" spans="2:5">
      <c r="B23" s="98"/>
      <c r="C23" s="98"/>
      <c r="D23" s="99" t="s">
        <v>77</v>
      </c>
      <c r="E23" s="104">
        <v>329855</v>
      </c>
    </row>
  </sheetData>
  <mergeCells count="13">
    <mergeCell ref="B18:D18"/>
    <mergeCell ref="B11:C11"/>
    <mergeCell ref="D11:D12"/>
    <mergeCell ref="E11:E12"/>
    <mergeCell ref="B14:E14"/>
    <mergeCell ref="B15:D15"/>
    <mergeCell ref="B16:D16"/>
    <mergeCell ref="C1:E1"/>
    <mergeCell ref="D2:E2"/>
    <mergeCell ref="C3:E3"/>
    <mergeCell ref="B17:D17"/>
    <mergeCell ref="C4:E4"/>
    <mergeCell ref="B7:E7"/>
  </mergeCells>
  <pageMargins left="0.7" right="0.7" top="0.75" bottom="0.75" header="0.3" footer="0.3"/>
  <pageSetup paperSize="9" scale="67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34"/>
  <sheetViews>
    <sheetView topLeftCell="A13" zoomScale="70" zoomScaleNormal="70" workbookViewId="0">
      <selection activeCell="D15" sqref="D15"/>
    </sheetView>
  </sheetViews>
  <sheetFormatPr defaultColWidth="8.77734375" defaultRowHeight="17.399999999999999"/>
  <cols>
    <col min="1" max="1" width="6.44140625" style="32" bestFit="1" customWidth="1"/>
    <col min="2" max="2" width="9.6640625" style="32" customWidth="1"/>
    <col min="3" max="3" width="13.109375" style="32" customWidth="1"/>
    <col min="4" max="4" width="16.6640625" style="44" customWidth="1"/>
    <col min="5" max="5" width="13.109375" style="32" customWidth="1"/>
    <col min="6" max="6" width="15.44140625" style="32" customWidth="1"/>
    <col min="7" max="7" width="10.44140625" style="32" customWidth="1"/>
    <col min="8" max="8" width="22.5546875" style="32" customWidth="1"/>
    <col min="9" max="9" width="46.33203125" style="32" customWidth="1"/>
    <col min="10" max="10" width="27" style="32" customWidth="1"/>
    <col min="11" max="16384" width="8.77734375" style="32"/>
  </cols>
  <sheetData>
    <row r="1" spans="1:52" ht="28.5" customHeight="1">
      <c r="D1" s="33"/>
      <c r="E1" s="33"/>
      <c r="F1" s="33"/>
      <c r="G1" s="161"/>
      <c r="H1" s="161"/>
      <c r="I1" s="161" t="s">
        <v>29</v>
      </c>
      <c r="J1" s="161"/>
    </row>
    <row r="2" spans="1:52" ht="17.7" customHeight="1">
      <c r="D2" s="34"/>
      <c r="E2" s="34"/>
      <c r="F2" s="35"/>
      <c r="H2" s="36"/>
      <c r="I2" s="162" t="s">
        <v>31</v>
      </c>
      <c r="J2" s="162"/>
    </row>
    <row r="3" spans="1:52">
      <c r="D3" s="34"/>
      <c r="E3" s="34"/>
      <c r="F3" s="35"/>
      <c r="G3" s="162"/>
      <c r="H3" s="162"/>
      <c r="I3" s="162" t="s">
        <v>19</v>
      </c>
      <c r="J3" s="162"/>
    </row>
    <row r="4" spans="1:52">
      <c r="D4" s="34"/>
      <c r="E4" s="34"/>
      <c r="F4" s="35"/>
      <c r="G4" s="36"/>
      <c r="H4" s="36"/>
      <c r="I4" s="36"/>
    </row>
    <row r="5" spans="1:52">
      <c r="D5" s="34"/>
      <c r="E5" s="34"/>
      <c r="F5" s="35"/>
      <c r="G5" s="36"/>
      <c r="H5" s="36"/>
      <c r="I5" s="36"/>
    </row>
    <row r="6" spans="1:52" ht="40.799999999999997" customHeight="1">
      <c r="A6" s="154" t="s">
        <v>67</v>
      </c>
      <c r="B6" s="154"/>
      <c r="C6" s="154"/>
      <c r="D6" s="154"/>
      <c r="E6" s="154"/>
      <c r="F6" s="154"/>
      <c r="G6" s="154"/>
      <c r="H6" s="154"/>
      <c r="I6" s="154"/>
      <c r="J6" s="154"/>
    </row>
    <row r="8" spans="1:52">
      <c r="J8" s="32" t="s">
        <v>52</v>
      </c>
    </row>
    <row r="9" spans="1:52" ht="109.2" customHeight="1">
      <c r="A9" s="123" t="s">
        <v>38</v>
      </c>
      <c r="B9" s="123" t="s">
        <v>39</v>
      </c>
      <c r="C9" s="123"/>
      <c r="D9" s="123" t="s">
        <v>40</v>
      </c>
      <c r="E9" s="123"/>
      <c r="F9" s="123"/>
      <c r="G9" s="123"/>
      <c r="H9" s="123" t="s">
        <v>41</v>
      </c>
      <c r="I9" s="123" t="s">
        <v>42</v>
      </c>
      <c r="J9" s="55" t="s">
        <v>27</v>
      </c>
    </row>
    <row r="10" spans="1:52" ht="51" customHeight="1">
      <c r="A10" s="123"/>
      <c r="B10" s="30" t="s">
        <v>43</v>
      </c>
      <c r="C10" s="30" t="s">
        <v>44</v>
      </c>
      <c r="D10" s="30" t="s">
        <v>45</v>
      </c>
      <c r="E10" s="30" t="s">
        <v>44</v>
      </c>
      <c r="F10" s="30" t="s">
        <v>46</v>
      </c>
      <c r="G10" s="30" t="s">
        <v>47</v>
      </c>
      <c r="H10" s="123"/>
      <c r="I10" s="123"/>
      <c r="J10" s="30" t="s">
        <v>48</v>
      </c>
    </row>
    <row r="11" spans="1:52" s="38" customFormat="1" ht="48.45" customHeight="1">
      <c r="A11" s="160" t="s">
        <v>49</v>
      </c>
      <c r="B11" s="160"/>
      <c r="C11" s="160"/>
      <c r="D11" s="160"/>
      <c r="E11" s="160"/>
      <c r="F11" s="160"/>
      <c r="G11" s="160"/>
      <c r="H11" s="160"/>
      <c r="I11" s="160"/>
      <c r="J11" s="37">
        <f>+J13+J21</f>
        <v>0</v>
      </c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</row>
    <row r="12" spans="1:52" s="40" customFormat="1" ht="18">
      <c r="A12" s="166" t="s">
        <v>32</v>
      </c>
      <c r="B12" s="166"/>
      <c r="C12" s="166"/>
      <c r="D12" s="166"/>
      <c r="E12" s="166"/>
      <c r="F12" s="166"/>
      <c r="G12" s="166"/>
      <c r="H12" s="166"/>
      <c r="I12" s="166"/>
      <c r="J12" s="39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</row>
    <row r="13" spans="1:52" s="41" customFormat="1" ht="30" customHeight="1">
      <c r="A13" s="165" t="s">
        <v>50</v>
      </c>
      <c r="B13" s="165"/>
      <c r="C13" s="165"/>
      <c r="D13" s="165"/>
      <c r="E13" s="165"/>
      <c r="F13" s="165"/>
      <c r="G13" s="165"/>
      <c r="H13" s="165"/>
      <c r="I13" s="165"/>
      <c r="J13" s="54">
        <f>+J14</f>
        <v>329855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</row>
    <row r="14" spans="1:52" s="42" customFormat="1" ht="18">
      <c r="A14" s="168"/>
      <c r="B14" s="71">
        <v>1163</v>
      </c>
      <c r="C14" s="167" t="s">
        <v>89</v>
      </c>
      <c r="D14" s="167"/>
      <c r="E14" s="167"/>
      <c r="F14" s="167"/>
      <c r="G14" s="167"/>
      <c r="H14" s="167"/>
      <c r="I14" s="167"/>
      <c r="J14" s="39">
        <f>+J15</f>
        <v>329855</v>
      </c>
    </row>
    <row r="15" spans="1:52" s="43" customFormat="1" ht="33" customHeight="1">
      <c r="A15" s="168"/>
      <c r="B15" s="163"/>
      <c r="C15" s="163"/>
      <c r="D15" s="71" t="s">
        <v>106</v>
      </c>
      <c r="E15" s="167" t="s">
        <v>92</v>
      </c>
      <c r="F15" s="167"/>
      <c r="G15" s="167"/>
      <c r="H15" s="167"/>
      <c r="I15" s="167"/>
      <c r="J15" s="31">
        <f>+'Հավելված N 1'!G17</f>
        <v>329855</v>
      </c>
    </row>
    <row r="16" spans="1:52" s="42" customFormat="1" ht="34.200000000000003" customHeight="1">
      <c r="A16" s="168"/>
      <c r="B16" s="163"/>
      <c r="C16" s="163"/>
      <c r="D16" s="163"/>
      <c r="E16" s="163"/>
      <c r="F16" s="167" t="s">
        <v>80</v>
      </c>
      <c r="G16" s="167"/>
      <c r="H16" s="167"/>
      <c r="I16" s="167"/>
      <c r="J16" s="167"/>
    </row>
    <row r="17" spans="1:52" s="42" customFormat="1" ht="17.7" customHeight="1">
      <c r="A17" s="168"/>
      <c r="B17" s="163"/>
      <c r="C17" s="163"/>
      <c r="D17" s="163"/>
      <c r="E17" s="163"/>
      <c r="F17" s="163"/>
      <c r="G17" s="167" t="s">
        <v>90</v>
      </c>
      <c r="H17" s="167"/>
      <c r="I17" s="167"/>
      <c r="J17" s="167"/>
    </row>
    <row r="18" spans="1:52" s="42" customFormat="1" ht="18">
      <c r="A18" s="168"/>
      <c r="B18" s="163"/>
      <c r="C18" s="163"/>
      <c r="D18" s="163"/>
      <c r="E18" s="163"/>
      <c r="F18" s="163"/>
      <c r="G18" s="163"/>
      <c r="H18" s="167" t="s">
        <v>91</v>
      </c>
      <c r="I18" s="167"/>
      <c r="J18" s="167"/>
    </row>
    <row r="19" spans="1:52">
      <c r="A19" s="168"/>
      <c r="B19" s="163"/>
      <c r="C19" s="163"/>
      <c r="D19" s="163"/>
      <c r="E19" s="163"/>
      <c r="F19" s="163"/>
      <c r="G19" s="163"/>
      <c r="H19" s="70"/>
      <c r="I19" s="59" t="s">
        <v>93</v>
      </c>
      <c r="J19" s="112">
        <v>65971</v>
      </c>
    </row>
    <row r="21" spans="1:52" s="41" customFormat="1" ht="30" customHeight="1">
      <c r="A21" s="164" t="s">
        <v>60</v>
      </c>
      <c r="B21" s="165"/>
      <c r="C21" s="165"/>
      <c r="D21" s="165"/>
      <c r="E21" s="165"/>
      <c r="F21" s="165"/>
      <c r="G21" s="165"/>
      <c r="H21" s="165"/>
      <c r="I21" s="165"/>
      <c r="J21" s="91">
        <f>+J22</f>
        <v>-329855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</row>
    <row r="22" spans="1:52" ht="18">
      <c r="A22" s="172"/>
      <c r="B22" s="92">
        <v>1139</v>
      </c>
      <c r="C22" s="173" t="s">
        <v>68</v>
      </c>
      <c r="D22" s="173"/>
      <c r="E22" s="173"/>
      <c r="F22" s="173"/>
      <c r="G22" s="173"/>
      <c r="H22" s="173"/>
      <c r="I22" s="173"/>
      <c r="J22" s="93">
        <f>+J23+J27+J31</f>
        <v>-329855</v>
      </c>
    </row>
    <row r="23" spans="1:52" s="96" customFormat="1" ht="18">
      <c r="A23" s="172"/>
      <c r="B23" s="169"/>
      <c r="C23" s="169"/>
      <c r="D23" s="117" t="s">
        <v>104</v>
      </c>
      <c r="E23" s="174" t="s">
        <v>62</v>
      </c>
      <c r="F23" s="174"/>
      <c r="G23" s="174"/>
      <c r="H23" s="174"/>
      <c r="I23" s="174"/>
      <c r="J23" s="95">
        <f>+'Հավելված N 1'!G21</f>
        <v>-329855</v>
      </c>
    </row>
    <row r="24" spans="1:52" ht="33.299999999999997" customHeight="1">
      <c r="A24" s="172"/>
      <c r="B24" s="170"/>
      <c r="C24" s="170"/>
      <c r="D24" s="175"/>
      <c r="E24" s="176"/>
      <c r="F24" s="174" t="s">
        <v>105</v>
      </c>
      <c r="G24" s="174"/>
      <c r="H24" s="174"/>
      <c r="I24" s="174"/>
      <c r="J24" s="174"/>
    </row>
    <row r="25" spans="1:52" ht="18">
      <c r="A25" s="172"/>
      <c r="B25" s="170"/>
      <c r="C25" s="170"/>
      <c r="D25" s="175"/>
      <c r="E25" s="176"/>
      <c r="F25" s="176"/>
      <c r="G25" s="174" t="s">
        <v>69</v>
      </c>
      <c r="H25" s="174"/>
      <c r="I25" s="174"/>
      <c r="J25" s="174"/>
    </row>
    <row r="26" spans="1:52" ht="18">
      <c r="A26" s="172"/>
      <c r="B26" s="170"/>
      <c r="C26" s="170"/>
      <c r="D26" s="175"/>
      <c r="E26" s="176"/>
      <c r="F26" s="176"/>
      <c r="G26" s="118"/>
      <c r="H26" s="174" t="s">
        <v>70</v>
      </c>
      <c r="I26" s="174"/>
      <c r="J26" s="174"/>
    </row>
    <row r="27" spans="1:52" s="96" customFormat="1" ht="18">
      <c r="A27" s="172"/>
      <c r="B27" s="170"/>
      <c r="C27" s="170"/>
      <c r="D27" s="117" t="s">
        <v>104</v>
      </c>
      <c r="E27" s="174" t="s">
        <v>62</v>
      </c>
      <c r="F27" s="174"/>
      <c r="G27" s="174"/>
      <c r="H27" s="174"/>
      <c r="I27" s="174"/>
      <c r="J27" s="95">
        <f>+'Հավելված N 1'!G22</f>
        <v>329855</v>
      </c>
    </row>
    <row r="28" spans="1:52" ht="33.299999999999997" customHeight="1">
      <c r="A28" s="172"/>
      <c r="B28" s="170"/>
      <c r="C28" s="170"/>
      <c r="D28" s="175"/>
      <c r="E28" s="176"/>
      <c r="F28" s="174" t="s">
        <v>105</v>
      </c>
      <c r="G28" s="174"/>
      <c r="H28" s="174"/>
      <c r="I28" s="174"/>
      <c r="J28" s="174"/>
    </row>
    <row r="29" spans="1:52" ht="18">
      <c r="A29" s="172"/>
      <c r="B29" s="170"/>
      <c r="C29" s="170"/>
      <c r="D29" s="175"/>
      <c r="E29" s="176"/>
      <c r="F29" s="176"/>
      <c r="G29" s="174" t="s">
        <v>69</v>
      </c>
      <c r="H29" s="174"/>
      <c r="I29" s="174"/>
      <c r="J29" s="174"/>
    </row>
    <row r="30" spans="1:52" ht="18">
      <c r="A30" s="172"/>
      <c r="B30" s="170"/>
      <c r="C30" s="170"/>
      <c r="D30" s="175"/>
      <c r="E30" s="176"/>
      <c r="F30" s="176"/>
      <c r="G30" s="118"/>
      <c r="H30" s="174" t="s">
        <v>70</v>
      </c>
      <c r="I30" s="174"/>
      <c r="J30" s="174"/>
    </row>
    <row r="31" spans="1:52" s="96" customFormat="1" ht="18">
      <c r="A31" s="172"/>
      <c r="B31" s="170"/>
      <c r="C31" s="170"/>
      <c r="D31" s="94" t="s">
        <v>98</v>
      </c>
      <c r="E31" s="174" t="s">
        <v>99</v>
      </c>
      <c r="F31" s="174"/>
      <c r="G31" s="174"/>
      <c r="H31" s="174"/>
      <c r="I31" s="174"/>
      <c r="J31" s="95">
        <f>+'Հավելված N 1'!G23</f>
        <v>-329855</v>
      </c>
    </row>
    <row r="32" spans="1:52" ht="18">
      <c r="A32" s="172"/>
      <c r="B32" s="170"/>
      <c r="C32" s="170"/>
      <c r="D32" s="175"/>
      <c r="E32" s="176"/>
      <c r="F32" s="174" t="s">
        <v>101</v>
      </c>
      <c r="G32" s="174"/>
      <c r="H32" s="174"/>
      <c r="I32" s="174"/>
      <c r="J32" s="174"/>
    </row>
    <row r="33" spans="1:10" ht="18">
      <c r="A33" s="172"/>
      <c r="B33" s="170"/>
      <c r="C33" s="170"/>
      <c r="D33" s="175"/>
      <c r="E33" s="176"/>
      <c r="F33" s="176"/>
      <c r="G33" s="174" t="s">
        <v>69</v>
      </c>
      <c r="H33" s="174"/>
      <c r="I33" s="174"/>
      <c r="J33" s="174"/>
    </row>
    <row r="34" spans="1:10" ht="18">
      <c r="A34" s="172"/>
      <c r="B34" s="171"/>
      <c r="C34" s="171"/>
      <c r="D34" s="175"/>
      <c r="E34" s="176"/>
      <c r="F34" s="176"/>
      <c r="G34" s="97"/>
      <c r="H34" s="174" t="s">
        <v>70</v>
      </c>
      <c r="I34" s="174"/>
      <c r="J34" s="174"/>
    </row>
  </sheetData>
  <mergeCells count="52">
    <mergeCell ref="F29:F30"/>
    <mergeCell ref="G29:J29"/>
    <mergeCell ref="H30:J30"/>
    <mergeCell ref="E23:I23"/>
    <mergeCell ref="F24:J24"/>
    <mergeCell ref="F25:F26"/>
    <mergeCell ref="G25:J25"/>
    <mergeCell ref="H26:J26"/>
    <mergeCell ref="F28:J28"/>
    <mergeCell ref="C23:C34"/>
    <mergeCell ref="B23:B34"/>
    <mergeCell ref="A22:A34"/>
    <mergeCell ref="C22:I22"/>
    <mergeCell ref="E31:I31"/>
    <mergeCell ref="D32:D34"/>
    <mergeCell ref="E32:E34"/>
    <mergeCell ref="F32:J32"/>
    <mergeCell ref="F33:F34"/>
    <mergeCell ref="G33:J33"/>
    <mergeCell ref="H34:J34"/>
    <mergeCell ref="E27:I27"/>
    <mergeCell ref="D28:D30"/>
    <mergeCell ref="E28:E30"/>
    <mergeCell ref="D24:D26"/>
    <mergeCell ref="E24:E26"/>
    <mergeCell ref="F17:F19"/>
    <mergeCell ref="E16:E19"/>
    <mergeCell ref="D16:D19"/>
    <mergeCell ref="A21:I21"/>
    <mergeCell ref="A12:I12"/>
    <mergeCell ref="A13:I13"/>
    <mergeCell ref="C14:I14"/>
    <mergeCell ref="B15:B19"/>
    <mergeCell ref="C15:C19"/>
    <mergeCell ref="E15:I15"/>
    <mergeCell ref="F16:J16"/>
    <mergeCell ref="G17:J17"/>
    <mergeCell ref="H18:J18"/>
    <mergeCell ref="G18:G19"/>
    <mergeCell ref="A14:A19"/>
    <mergeCell ref="G1:H1"/>
    <mergeCell ref="G3:H3"/>
    <mergeCell ref="A6:J6"/>
    <mergeCell ref="I1:J1"/>
    <mergeCell ref="I2:J2"/>
    <mergeCell ref="I3:J3"/>
    <mergeCell ref="A11:I11"/>
    <mergeCell ref="A9:A10"/>
    <mergeCell ref="B9:C9"/>
    <mergeCell ref="D9:G9"/>
    <mergeCell ref="H9:H10"/>
    <mergeCell ref="I9:I1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34"/>
  <sheetViews>
    <sheetView topLeftCell="A10" zoomScale="70" zoomScaleNormal="70" workbookViewId="0">
      <selection activeCell="D16" sqref="D16:D19"/>
    </sheetView>
  </sheetViews>
  <sheetFormatPr defaultColWidth="8.77734375" defaultRowHeight="17.399999999999999"/>
  <cols>
    <col min="1" max="1" width="6.44140625" style="32" bestFit="1" customWidth="1"/>
    <col min="2" max="2" width="9.6640625" style="32" customWidth="1"/>
    <col min="3" max="3" width="13.109375" style="32" customWidth="1"/>
    <col min="4" max="4" width="16.6640625" style="44" customWidth="1"/>
    <col min="5" max="5" width="13.109375" style="32" customWidth="1"/>
    <col min="6" max="6" width="15.44140625" style="32" customWidth="1"/>
    <col min="7" max="7" width="10.44140625" style="32" customWidth="1"/>
    <col min="8" max="8" width="22.5546875" style="32" customWidth="1"/>
    <col min="9" max="9" width="46.33203125" style="32" customWidth="1"/>
    <col min="10" max="10" width="27" style="32" customWidth="1"/>
    <col min="11" max="16384" width="8.77734375" style="32"/>
  </cols>
  <sheetData>
    <row r="1" spans="1:52" ht="28.5" customHeight="1">
      <c r="D1" s="33"/>
      <c r="E1" s="33"/>
      <c r="F1" s="33"/>
      <c r="G1" s="161"/>
      <c r="H1" s="161"/>
      <c r="I1" s="161" t="s">
        <v>72</v>
      </c>
      <c r="J1" s="161"/>
    </row>
    <row r="2" spans="1:52" ht="17.7" customHeight="1">
      <c r="D2" s="34"/>
      <c r="E2" s="34"/>
      <c r="F2" s="35"/>
      <c r="H2" s="36"/>
      <c r="I2" s="162" t="s">
        <v>31</v>
      </c>
      <c r="J2" s="162"/>
    </row>
    <row r="3" spans="1:52">
      <c r="D3" s="34"/>
      <c r="E3" s="34"/>
      <c r="F3" s="35"/>
      <c r="G3" s="162"/>
      <c r="H3" s="162"/>
      <c r="I3" s="162" t="s">
        <v>19</v>
      </c>
      <c r="J3" s="162"/>
    </row>
    <row r="4" spans="1:52">
      <c r="D4" s="34"/>
      <c r="E4" s="34"/>
      <c r="F4" s="35"/>
      <c r="G4" s="36"/>
      <c r="H4" s="36"/>
      <c r="I4" s="36"/>
    </row>
    <row r="5" spans="1:52">
      <c r="D5" s="34"/>
      <c r="E5" s="34"/>
      <c r="F5" s="35"/>
      <c r="G5" s="36"/>
      <c r="H5" s="36"/>
      <c r="I5" s="36"/>
    </row>
    <row r="6" spans="1:52" ht="40.799999999999997" customHeight="1">
      <c r="A6" s="154" t="s">
        <v>71</v>
      </c>
      <c r="B6" s="154"/>
      <c r="C6" s="154"/>
      <c r="D6" s="154"/>
      <c r="E6" s="154"/>
      <c r="F6" s="154"/>
      <c r="G6" s="154"/>
      <c r="H6" s="154"/>
      <c r="I6" s="154"/>
      <c r="J6" s="154"/>
    </row>
    <row r="8" spans="1:52">
      <c r="J8" s="32" t="s">
        <v>52</v>
      </c>
    </row>
    <row r="9" spans="1:52" ht="109.2" customHeight="1">
      <c r="A9" s="123" t="s">
        <v>51</v>
      </c>
      <c r="B9" s="123" t="s">
        <v>39</v>
      </c>
      <c r="C9" s="123"/>
      <c r="D9" s="123" t="s">
        <v>40</v>
      </c>
      <c r="E9" s="123"/>
      <c r="F9" s="123"/>
      <c r="G9" s="123"/>
      <c r="H9" s="123" t="s">
        <v>41</v>
      </c>
      <c r="I9" s="123" t="s">
        <v>42</v>
      </c>
      <c r="J9" s="55" t="s">
        <v>27</v>
      </c>
    </row>
    <row r="10" spans="1:52" ht="51" customHeight="1">
      <c r="A10" s="123"/>
      <c r="B10" s="60" t="s">
        <v>43</v>
      </c>
      <c r="C10" s="60" t="s">
        <v>44</v>
      </c>
      <c r="D10" s="60" t="s">
        <v>45</v>
      </c>
      <c r="E10" s="60" t="s">
        <v>44</v>
      </c>
      <c r="F10" s="60" t="s">
        <v>46</v>
      </c>
      <c r="G10" s="60" t="s">
        <v>47</v>
      </c>
      <c r="H10" s="123"/>
      <c r="I10" s="123"/>
      <c r="J10" s="60" t="s">
        <v>48</v>
      </c>
    </row>
    <row r="11" spans="1:52" s="38" customFormat="1" ht="48.45" customHeight="1">
      <c r="A11" s="160" t="s">
        <v>49</v>
      </c>
      <c r="B11" s="160"/>
      <c r="C11" s="160"/>
      <c r="D11" s="160"/>
      <c r="E11" s="160"/>
      <c r="F11" s="160"/>
      <c r="G11" s="160"/>
      <c r="H11" s="160"/>
      <c r="I11" s="160"/>
      <c r="J11" s="37">
        <f>+J13+J21</f>
        <v>0</v>
      </c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</row>
    <row r="12" spans="1:52" s="40" customFormat="1" ht="18">
      <c r="A12" s="166" t="s">
        <v>32</v>
      </c>
      <c r="B12" s="166"/>
      <c r="C12" s="166"/>
      <c r="D12" s="166"/>
      <c r="E12" s="166"/>
      <c r="F12" s="166"/>
      <c r="G12" s="166"/>
      <c r="H12" s="166"/>
      <c r="I12" s="166"/>
      <c r="J12" s="39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</row>
    <row r="13" spans="1:52" s="41" customFormat="1" ht="30" customHeight="1">
      <c r="A13" s="165" t="s">
        <v>94</v>
      </c>
      <c r="B13" s="165"/>
      <c r="C13" s="165"/>
      <c r="D13" s="165"/>
      <c r="E13" s="165"/>
      <c r="F13" s="165"/>
      <c r="G13" s="165"/>
      <c r="H13" s="165"/>
      <c r="I13" s="165"/>
      <c r="J13" s="54">
        <f>+J14</f>
        <v>329855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</row>
    <row r="14" spans="1:52" s="42" customFormat="1" ht="18" customHeight="1">
      <c r="A14" s="168"/>
      <c r="B14" s="76">
        <v>1163</v>
      </c>
      <c r="C14" s="167" t="s">
        <v>89</v>
      </c>
      <c r="D14" s="167"/>
      <c r="E14" s="167"/>
      <c r="F14" s="167"/>
      <c r="G14" s="167"/>
      <c r="H14" s="167"/>
      <c r="I14" s="167"/>
      <c r="J14" s="39">
        <f>+J15</f>
        <v>329855</v>
      </c>
    </row>
    <row r="15" spans="1:52" s="43" customFormat="1" ht="33" customHeight="1">
      <c r="A15" s="168"/>
      <c r="B15" s="163"/>
      <c r="C15" s="163"/>
      <c r="D15" s="76" t="s">
        <v>106</v>
      </c>
      <c r="E15" s="167" t="s">
        <v>92</v>
      </c>
      <c r="F15" s="167"/>
      <c r="G15" s="167"/>
      <c r="H15" s="167"/>
      <c r="I15" s="167"/>
      <c r="J15" s="31">
        <f>+'Հավելված N 2'!G28</f>
        <v>329855</v>
      </c>
    </row>
    <row r="16" spans="1:52" s="42" customFormat="1" ht="18" customHeight="1">
      <c r="A16" s="168"/>
      <c r="B16" s="163"/>
      <c r="C16" s="163"/>
      <c r="D16" s="163"/>
      <c r="E16" s="163"/>
      <c r="F16" s="167" t="s">
        <v>80</v>
      </c>
      <c r="G16" s="167"/>
      <c r="H16" s="167"/>
      <c r="I16" s="167"/>
      <c r="J16" s="167"/>
    </row>
    <row r="17" spans="1:52" s="42" customFormat="1" ht="17.7" customHeight="1">
      <c r="A17" s="168"/>
      <c r="B17" s="163"/>
      <c r="C17" s="163"/>
      <c r="D17" s="163"/>
      <c r="E17" s="163"/>
      <c r="F17" s="163"/>
      <c r="G17" s="167" t="s">
        <v>90</v>
      </c>
      <c r="H17" s="167"/>
      <c r="I17" s="167"/>
      <c r="J17" s="167"/>
    </row>
    <row r="18" spans="1:52" s="42" customFormat="1" ht="18" customHeight="1">
      <c r="A18" s="168"/>
      <c r="B18" s="163"/>
      <c r="C18" s="163"/>
      <c r="D18" s="163"/>
      <c r="E18" s="163"/>
      <c r="F18" s="163"/>
      <c r="G18" s="163"/>
      <c r="H18" s="167" t="s">
        <v>91</v>
      </c>
      <c r="I18" s="167"/>
      <c r="J18" s="167"/>
    </row>
    <row r="19" spans="1:52">
      <c r="A19" s="168"/>
      <c r="B19" s="163"/>
      <c r="C19" s="163"/>
      <c r="D19" s="163"/>
      <c r="E19" s="163"/>
      <c r="F19" s="163"/>
      <c r="G19" s="163"/>
      <c r="H19" s="75"/>
      <c r="I19" s="59" t="s">
        <v>93</v>
      </c>
      <c r="J19" s="112">
        <v>65971</v>
      </c>
    </row>
    <row r="21" spans="1:52" s="41" customFormat="1" ht="30" customHeight="1">
      <c r="A21" s="164" t="s">
        <v>60</v>
      </c>
      <c r="B21" s="165"/>
      <c r="C21" s="165"/>
      <c r="D21" s="165"/>
      <c r="E21" s="165"/>
      <c r="F21" s="165"/>
      <c r="G21" s="165"/>
      <c r="H21" s="165"/>
      <c r="I21" s="165"/>
      <c r="J21" s="91">
        <f>+J22</f>
        <v>-329855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</row>
    <row r="22" spans="1:52" ht="18">
      <c r="A22" s="172"/>
      <c r="B22" s="92">
        <v>1139</v>
      </c>
      <c r="C22" s="173" t="s">
        <v>68</v>
      </c>
      <c r="D22" s="173"/>
      <c r="E22" s="173"/>
      <c r="F22" s="173"/>
      <c r="G22" s="173"/>
      <c r="H22" s="173"/>
      <c r="I22" s="173"/>
      <c r="J22" s="93">
        <f>+J23+J27+J31</f>
        <v>-329855</v>
      </c>
    </row>
    <row r="23" spans="1:52" s="96" customFormat="1" ht="18">
      <c r="A23" s="172"/>
      <c r="B23" s="177"/>
      <c r="C23" s="177"/>
      <c r="D23" s="117" t="s">
        <v>104</v>
      </c>
      <c r="E23" s="174" t="s">
        <v>62</v>
      </c>
      <c r="F23" s="174"/>
      <c r="G23" s="174"/>
      <c r="H23" s="174"/>
      <c r="I23" s="174"/>
      <c r="J23" s="95">
        <f>+'Հավելված N 2'!G49</f>
        <v>-329855</v>
      </c>
    </row>
    <row r="24" spans="1:52" ht="33.299999999999997" customHeight="1">
      <c r="A24" s="172"/>
      <c r="B24" s="178"/>
      <c r="C24" s="178"/>
      <c r="D24" s="175"/>
      <c r="E24" s="176"/>
      <c r="F24" s="174" t="s">
        <v>105</v>
      </c>
      <c r="G24" s="174"/>
      <c r="H24" s="174"/>
      <c r="I24" s="174"/>
      <c r="J24" s="174"/>
    </row>
    <row r="25" spans="1:52" ht="18">
      <c r="A25" s="172"/>
      <c r="B25" s="178"/>
      <c r="C25" s="178"/>
      <c r="D25" s="175"/>
      <c r="E25" s="176"/>
      <c r="F25" s="176"/>
      <c r="G25" s="174" t="s">
        <v>69</v>
      </c>
      <c r="H25" s="174"/>
      <c r="I25" s="174"/>
      <c r="J25" s="174"/>
    </row>
    <row r="26" spans="1:52" ht="18">
      <c r="A26" s="172"/>
      <c r="B26" s="178"/>
      <c r="C26" s="178"/>
      <c r="D26" s="175"/>
      <c r="E26" s="176"/>
      <c r="F26" s="176"/>
      <c r="G26" s="118"/>
      <c r="H26" s="174" t="s">
        <v>70</v>
      </c>
      <c r="I26" s="174"/>
      <c r="J26" s="174"/>
    </row>
    <row r="27" spans="1:52" s="96" customFormat="1" ht="18">
      <c r="A27" s="172"/>
      <c r="B27" s="178"/>
      <c r="C27" s="178"/>
      <c r="D27" s="117" t="s">
        <v>104</v>
      </c>
      <c r="E27" s="174" t="s">
        <v>62</v>
      </c>
      <c r="F27" s="174"/>
      <c r="G27" s="174"/>
      <c r="H27" s="174"/>
      <c r="I27" s="174"/>
      <c r="J27" s="95">
        <f>+'Հավելված N 2'!G57</f>
        <v>329855</v>
      </c>
    </row>
    <row r="28" spans="1:52" ht="33.299999999999997" customHeight="1">
      <c r="A28" s="172"/>
      <c r="B28" s="178"/>
      <c r="C28" s="178"/>
      <c r="D28" s="175"/>
      <c r="E28" s="176"/>
      <c r="F28" s="174" t="s">
        <v>105</v>
      </c>
      <c r="G28" s="174"/>
      <c r="H28" s="174"/>
      <c r="I28" s="174"/>
      <c r="J28" s="174"/>
    </row>
    <row r="29" spans="1:52" ht="18">
      <c r="A29" s="172"/>
      <c r="B29" s="178"/>
      <c r="C29" s="178"/>
      <c r="D29" s="175"/>
      <c r="E29" s="176"/>
      <c r="F29" s="176"/>
      <c r="G29" s="174" t="s">
        <v>69</v>
      </c>
      <c r="H29" s="174"/>
      <c r="I29" s="174"/>
      <c r="J29" s="174"/>
    </row>
    <row r="30" spans="1:52" ht="18">
      <c r="A30" s="172"/>
      <c r="B30" s="178"/>
      <c r="C30" s="178"/>
      <c r="D30" s="175"/>
      <c r="E30" s="176"/>
      <c r="F30" s="176"/>
      <c r="G30" s="118"/>
      <c r="H30" s="174" t="s">
        <v>70</v>
      </c>
      <c r="I30" s="174"/>
      <c r="J30" s="174"/>
    </row>
    <row r="31" spans="1:52" s="96" customFormat="1" ht="18" customHeight="1">
      <c r="A31" s="172"/>
      <c r="B31" s="178"/>
      <c r="C31" s="178"/>
      <c r="D31" s="113" t="s">
        <v>98</v>
      </c>
      <c r="E31" s="174" t="s">
        <v>99</v>
      </c>
      <c r="F31" s="174"/>
      <c r="G31" s="174"/>
      <c r="H31" s="174"/>
      <c r="I31" s="174"/>
      <c r="J31" s="95">
        <f>+'Հավելված N 2'!G65</f>
        <v>-329855</v>
      </c>
    </row>
    <row r="32" spans="1:52" ht="33.299999999999997" customHeight="1">
      <c r="A32" s="172"/>
      <c r="B32" s="178"/>
      <c r="C32" s="178"/>
      <c r="D32" s="175"/>
      <c r="E32" s="176"/>
      <c r="F32" s="174" t="s">
        <v>101</v>
      </c>
      <c r="G32" s="174"/>
      <c r="H32" s="174"/>
      <c r="I32" s="174"/>
      <c r="J32" s="174"/>
    </row>
    <row r="33" spans="1:10" ht="18" customHeight="1">
      <c r="A33" s="172"/>
      <c r="B33" s="178"/>
      <c r="C33" s="178"/>
      <c r="D33" s="175"/>
      <c r="E33" s="176"/>
      <c r="F33" s="176"/>
      <c r="G33" s="174" t="s">
        <v>69</v>
      </c>
      <c r="H33" s="174"/>
      <c r="I33" s="174"/>
      <c r="J33" s="174"/>
    </row>
    <row r="34" spans="1:10" ht="18" customHeight="1">
      <c r="A34" s="172"/>
      <c r="B34" s="179"/>
      <c r="C34" s="179"/>
      <c r="D34" s="175"/>
      <c r="E34" s="176"/>
      <c r="F34" s="176"/>
      <c r="G34" s="114"/>
      <c r="H34" s="174" t="s">
        <v>70</v>
      </c>
      <c r="I34" s="174"/>
      <c r="J34" s="174"/>
    </row>
  </sheetData>
  <mergeCells count="52">
    <mergeCell ref="E23:I23"/>
    <mergeCell ref="D24:D26"/>
    <mergeCell ref="E24:E26"/>
    <mergeCell ref="F24:J24"/>
    <mergeCell ref="F25:F26"/>
    <mergeCell ref="G25:J25"/>
    <mergeCell ref="H26:J26"/>
    <mergeCell ref="E27:I27"/>
    <mergeCell ref="D28:D30"/>
    <mergeCell ref="E28:E30"/>
    <mergeCell ref="F28:J28"/>
    <mergeCell ref="F29:F30"/>
    <mergeCell ref="G29:J29"/>
    <mergeCell ref="H30:J30"/>
    <mergeCell ref="F32:J32"/>
    <mergeCell ref="F33:F34"/>
    <mergeCell ref="G33:J33"/>
    <mergeCell ref="H34:J34"/>
    <mergeCell ref="F17:F19"/>
    <mergeCell ref="G17:J17"/>
    <mergeCell ref="G18:G19"/>
    <mergeCell ref="H18:J18"/>
    <mergeCell ref="A21:I21"/>
    <mergeCell ref="A22:A34"/>
    <mergeCell ref="C22:I22"/>
    <mergeCell ref="E31:I31"/>
    <mergeCell ref="D32:D34"/>
    <mergeCell ref="E32:E34"/>
    <mergeCell ref="C23:C34"/>
    <mergeCell ref="B23:B34"/>
    <mergeCell ref="A12:I12"/>
    <mergeCell ref="A13:I13"/>
    <mergeCell ref="A14:A19"/>
    <mergeCell ref="C14:I14"/>
    <mergeCell ref="B15:B19"/>
    <mergeCell ref="C15:C19"/>
    <mergeCell ref="E15:I15"/>
    <mergeCell ref="D16:D19"/>
    <mergeCell ref="E16:E19"/>
    <mergeCell ref="F16:J16"/>
    <mergeCell ref="A11:I11"/>
    <mergeCell ref="G1:H1"/>
    <mergeCell ref="I1:J1"/>
    <mergeCell ref="I2:J2"/>
    <mergeCell ref="G3:H3"/>
    <mergeCell ref="I3:J3"/>
    <mergeCell ref="A6:J6"/>
    <mergeCell ref="A9:A10"/>
    <mergeCell ref="B9:C9"/>
    <mergeCell ref="D9:G9"/>
    <mergeCell ref="H9:H10"/>
    <mergeCell ref="I9:I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https://mul2.gov.am/tasks/1255587/oneclick?token=8a391c9e5e29a89e72bbf32337dcfa2c</cp:keywords>
  <cp:lastModifiedBy>User</cp:lastModifiedBy>
  <cp:lastPrinted>2025-12-11T14:35:07Z</cp:lastPrinted>
  <dcterms:created xsi:type="dcterms:W3CDTF">2022-01-04T07:12:58Z</dcterms:created>
  <dcterms:modified xsi:type="dcterms:W3CDTF">2025-12-16T11:06:18Z</dcterms:modified>
</cp:coreProperties>
</file>