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770" windowHeight="11835" activeTab="6"/>
  </bookViews>
  <sheets>
    <sheet name="Հավելված 1" sheetId="1" r:id="rId1"/>
    <sheet name="Հավելված 2" sheetId="7" r:id="rId2"/>
    <sheet name="Հավելված 3" sheetId="2" r:id="rId3"/>
    <sheet name="Հավելված 4" sheetId="8" r:id="rId4"/>
    <sheet name="Հավելված 5" sheetId="13" r:id="rId5"/>
    <sheet name="Հավելված 6" sheetId="14" r:id="rId6"/>
    <sheet name="Հավելված 7" sheetId="18" r:id="rId7"/>
  </sheets>
  <definedNames>
    <definedName name="_xlnm.Print_Area" localSheetId="0">'Հավելված 1'!$A$1:$I$14</definedName>
    <definedName name="_xlnm.Print_Area" localSheetId="1">'Հավելված 2'!$A$1:$H$15</definedName>
    <definedName name="_xlnm.Print_Area" localSheetId="2">'Հավելված 3'!$A$1:$I$47</definedName>
    <definedName name="_xlnm.Print_Area" localSheetId="3">'Հավելված 4'!$A$1:$F$22</definedName>
    <definedName name="_xlnm.Print_Area" localSheetId="4">'Հավելված 5'!$A$1:$L$28</definedName>
    <definedName name="_xlnm.Print_Area" localSheetId="5">'Հավելված 6'!$A$1:$L$28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4" l="1"/>
  <c r="G14" i="18"/>
  <c r="G17" i="18" l="1"/>
  <c r="G13" i="18"/>
  <c r="G12" i="18" l="1"/>
  <c r="G11" i="18" s="1"/>
  <c r="G16" i="18"/>
  <c r="G15" i="18" s="1"/>
  <c r="G10" i="18" l="1"/>
  <c r="H46" i="2"/>
  <c r="H45" i="2" s="1"/>
  <c r="H44" i="2" s="1"/>
  <c r="H43" i="2" s="1"/>
  <c r="I46" i="2"/>
  <c r="I45" i="2" s="1"/>
  <c r="I44" i="2" s="1"/>
  <c r="I43" i="2" s="1"/>
  <c r="G46" i="2"/>
  <c r="G45" i="2" s="1"/>
  <c r="G44" i="2" s="1"/>
  <c r="G43" i="2" s="1"/>
  <c r="G41" i="2" s="1"/>
  <c r="G39" i="2" s="1"/>
  <c r="H37" i="2"/>
  <c r="H36" i="2" s="1"/>
  <c r="H35" i="2" s="1"/>
  <c r="H34" i="2" s="1"/>
  <c r="I37" i="2"/>
  <c r="I36" i="2" s="1"/>
  <c r="I35" i="2" s="1"/>
  <c r="I34" i="2" s="1"/>
  <c r="G37" i="2"/>
  <c r="G36" i="2" s="1"/>
  <c r="G35" i="2" s="1"/>
  <c r="G34" i="2" s="1"/>
  <c r="E11" i="7"/>
  <c r="G11" i="7"/>
  <c r="J24" i="14" l="1"/>
  <c r="D22" i="8"/>
  <c r="J24" i="13"/>
  <c r="G14" i="1"/>
  <c r="G32" i="2"/>
  <c r="G30" i="2" s="1"/>
  <c r="I32" i="2"/>
  <c r="I30" i="2" s="1"/>
  <c r="I41" i="2"/>
  <c r="I39" i="2" s="1"/>
  <c r="H32" i="2"/>
  <c r="H30" i="2" s="1"/>
  <c r="H41" i="2"/>
  <c r="H39" i="2" s="1"/>
  <c r="I28" i="2"/>
  <c r="I27" i="2" s="1"/>
  <c r="I26" i="2" s="1"/>
  <c r="I25" i="2" s="1"/>
  <c r="I23" i="2" s="1"/>
  <c r="I21" i="2" s="1"/>
  <c r="H28" i="2"/>
  <c r="H27" i="2" s="1"/>
  <c r="H26" i="2" s="1"/>
  <c r="H25" i="2" s="1"/>
  <c r="H23" i="2" s="1"/>
  <c r="H21" i="2" s="1"/>
  <c r="G28" i="2"/>
  <c r="G27" i="2"/>
  <c r="G26" i="2" s="1"/>
  <c r="G25" i="2" s="1"/>
  <c r="L24" i="14" l="1"/>
  <c r="F22" i="8"/>
  <c r="I14" i="1"/>
  <c r="H15" i="7"/>
  <c r="D15" i="7" s="1"/>
  <c r="L24" i="13"/>
  <c r="F19" i="8"/>
  <c r="F17" i="8" s="1"/>
  <c r="F14" i="7"/>
  <c r="L20" i="14"/>
  <c r="L20" i="13"/>
  <c r="I13" i="1"/>
  <c r="K24" i="14"/>
  <c r="K24" i="13"/>
  <c r="H14" i="1"/>
  <c r="E22" i="8"/>
  <c r="G13" i="1"/>
  <c r="D19" i="8"/>
  <c r="D17" i="8" s="1"/>
  <c r="J20" i="13"/>
  <c r="J20" i="14"/>
  <c r="H12" i="1"/>
  <c r="K14" i="14"/>
  <c r="E16" i="8"/>
  <c r="E14" i="8" s="1"/>
  <c r="K14" i="13"/>
  <c r="I12" i="1"/>
  <c r="F16" i="8"/>
  <c r="F14" i="8" s="1"/>
  <c r="H13" i="7"/>
  <c r="L14" i="14"/>
  <c r="L14" i="13"/>
  <c r="K20" i="14"/>
  <c r="E19" i="8"/>
  <c r="E17" i="8" s="1"/>
  <c r="K20" i="13"/>
  <c r="H13" i="1"/>
  <c r="G23" i="2"/>
  <c r="G21" i="2" s="1"/>
  <c r="H20" i="2"/>
  <c r="H18" i="2"/>
  <c r="I20" i="2"/>
  <c r="I18" i="2"/>
  <c r="L13" i="14" l="1"/>
  <c r="L12" i="14" s="1"/>
  <c r="L11" i="14" s="1"/>
  <c r="L13" i="13"/>
  <c r="L12" i="13" s="1"/>
  <c r="L11" i="13" s="1"/>
  <c r="G12" i="1"/>
  <c r="D16" i="8"/>
  <c r="D14" i="8" s="1"/>
  <c r="J13" i="14"/>
  <c r="J14" i="13"/>
  <c r="J13" i="13" s="1"/>
  <c r="J12" i="13" s="1"/>
  <c r="J11" i="13" s="1"/>
  <c r="K13" i="13"/>
  <c r="K12" i="13" s="1"/>
  <c r="K11" i="13" s="1"/>
  <c r="D13" i="7"/>
  <c r="H11" i="7"/>
  <c r="H10" i="7" s="1"/>
  <c r="I11" i="1"/>
  <c r="I10" i="1" s="1"/>
  <c r="I9" i="1" s="1"/>
  <c r="D14" i="7"/>
  <c r="F11" i="7"/>
  <c r="K13" i="14"/>
  <c r="K12" i="14" s="1"/>
  <c r="K11" i="14" s="1"/>
  <c r="H11" i="1"/>
  <c r="H10" i="1" s="1"/>
  <c r="H9" i="1" s="1"/>
  <c r="G20" i="2"/>
  <c r="G18" i="2"/>
  <c r="G16" i="2" s="1"/>
  <c r="G14" i="2" s="1"/>
  <c r="G12" i="2" s="1"/>
  <c r="E10" i="7"/>
  <c r="F10" i="7"/>
  <c r="G10" i="7"/>
  <c r="G11" i="1" l="1"/>
  <c r="G10" i="1" s="1"/>
  <c r="G9" i="1" s="1"/>
  <c r="J12" i="14"/>
  <c r="J11" i="14" s="1"/>
  <c r="D11" i="7"/>
  <c r="D10" i="7" s="1"/>
  <c r="H16" i="2"/>
  <c r="H14" i="2" s="1"/>
  <c r="H12" i="2" s="1"/>
  <c r="I16" i="2"/>
  <c r="I14" i="2" s="1"/>
  <c r="I12" i="2" s="1"/>
  <c r="D20" i="8" l="1"/>
  <c r="D12" i="8" s="1"/>
  <c r="D10" i="8" l="1"/>
  <c r="F20" i="8"/>
  <c r="F12" i="8" s="1"/>
  <c r="E20" i="8"/>
  <c r="E12" i="8" s="1"/>
  <c r="E10" i="8" l="1"/>
  <c r="F10" i="8"/>
</calcChain>
</file>

<file path=xl/sharedStrings.xml><?xml version="1.0" encoding="utf-8"?>
<sst xmlns="http://schemas.openxmlformats.org/spreadsheetml/2006/main" count="263" uniqueCount="134">
  <si>
    <t>հազար դրամներով</t>
  </si>
  <si>
    <t xml:space="preserve"> Ծրագրային դասիչը</t>
  </si>
  <si>
    <t xml:space="preserve"> Ծրագիր</t>
  </si>
  <si>
    <t xml:space="preserve"> ԸՆԴԱՄԵՆԸ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</si>
  <si>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</si>
  <si>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</si>
  <si>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</si>
  <si>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</si>
  <si>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</si>
  <si>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</si>
  <si>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</si>
  <si>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</si>
  <si>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</si>
  <si>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</si>
  <si>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</si>
  <si>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ՀՀ ազգային անվտանգության ծառայություն</t>
  </si>
  <si>
    <t xml:space="preserve"> Ազգային անվտանգություն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</si>
  <si>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</si>
  <si>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</si>
  <si>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</si>
  <si>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</si>
  <si>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</si>
  <si>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</si>
  <si>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___________  ___-ի N _______ -Ն որոշման</t>
  </si>
  <si>
    <t xml:space="preserve"> ՈՉ ՖԻՆԱՆՍԱԿԱՆ ԱԿՏԻՎՆԵՐԻ ԳԾՈՎ ԾԱԽՍԵՐ</t>
  </si>
  <si>
    <t xml:space="preserve"> ՀԻՄՆԱԿԱՆ ՄԻՋՈՑՆԵՐ</t>
  </si>
  <si>
    <t>Ծրագրային դասիչ</t>
  </si>
  <si>
    <t>Ծրագիր</t>
  </si>
  <si>
    <t>Միջոցառում</t>
  </si>
  <si>
    <t xml:space="preserve"> Առաջին կիսամյակ</t>
  </si>
  <si>
    <t>Առաջին կիսամյակ</t>
  </si>
  <si>
    <t xml:space="preserve"> Ազգային անվտանգություն </t>
  </si>
  <si>
    <t xml:space="preserve"> Առաջին կիսամյակ </t>
  </si>
  <si>
    <t xml:space="preserve"> Ինն ամիս </t>
  </si>
  <si>
    <t xml:space="preserve"> Տարի </t>
  </si>
  <si>
    <t xml:space="preserve"> ՀՀ ազգային անվտանգության ծառայություն </t>
  </si>
  <si>
    <t xml:space="preserve"> Պետական մարմինների կողմից օգտագործվող ոչ ֆինանսական ակտիվների հետ գործառնություններ </t>
  </si>
  <si>
    <t xml:space="preserve"> Միջոցառում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</si>
  <si>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</si>
  <si>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</si>
  <si>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</si>
  <si>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</si>
  <si>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</si>
  <si>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</si>
  <si>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</si>
  <si>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</si>
  <si>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</si>
  <si>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Պետական մարմինների կողմից օգտագործվող ոչ ֆինանսական ակտիվների հետ գործառնություններ</t>
  </si>
  <si>
    <t xml:space="preserve"> հազար դրամներով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</si>
  <si>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</si>
  <si>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</si>
  <si>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Ընդամենը</t>
  </si>
  <si>
    <t xml:space="preserve"> Միջոց առում</t>
  </si>
  <si>
    <t xml:space="preserve"> Կառուցման աշխատանքներ</t>
  </si>
  <si>
    <t xml:space="preserve"> Վերակառուցման, վերանորոգման և վերականգնման աշխատանքներ</t>
  </si>
  <si>
    <t xml:space="preserve"> Նախագծահե- տազոտական, գեոդեզիա- քարտեզագրական աշխատանքներ</t>
  </si>
  <si>
    <t xml:space="preserve"> Ոչ ֆինանսական այլ ակտիվների ձեռքբերում</t>
  </si>
  <si>
    <t xml:space="preserve"> այդ թվում՛</t>
  </si>
  <si>
    <t xml:space="preserve"> 1138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</si>
  <si>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</si>
  <si>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</si>
  <si>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</si>
  <si>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</si>
  <si>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</si>
  <si>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</si>
  <si>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</si>
  <si>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</si>
  <si>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</si>
  <si>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</si>
  <si>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ԸՆԴԱՄԵՆԸ </t>
  </si>
  <si>
    <t>Ազգային անվտանգության համակարգի տեխնիկական հագեցվածության բարելավում</t>
  </si>
  <si>
    <t xml:space="preserve"> Ազգային անվտանգության համակարգի ստորաբաժանումների համար վարչական սարքավորումների ձեռքբերում </t>
  </si>
  <si>
    <t xml:space="preserve"> Ակտիվն օգտագործող կազմակերպության անվանումը` ՀՀ ազգային անվտանգության ծառայություն </t>
  </si>
  <si>
    <t>1138 - 31001</t>
  </si>
  <si>
    <t>Ազգային անվտանգության համակարգի ստորաբաժանումների համար վարչական սարքավորումների ձեռքբերում</t>
  </si>
  <si>
    <t xml:space="preserve"> Ազգային անվտանգության համակարգի տեխնիկական հագեցվածության բարելավում</t>
  </si>
  <si>
    <t xml:space="preserve">ՀՀ կառավարության 2026 թվականի </t>
  </si>
  <si>
    <t xml:space="preserve"> 1138 - 31001 </t>
  </si>
  <si>
    <t>ՄԵՔԵՆԱՆԵՐ ԵՎ ՍԱՐՔԱՎՈՐՈՒՄՆԵՐ</t>
  </si>
  <si>
    <t xml:space="preserve"> - Վարչական սարքավորումներ</t>
  </si>
  <si>
    <t>1138 - 31002</t>
  </si>
  <si>
    <t>Ազգային անվտանգության համակարգի շենքային ապահովվածության բարելավում</t>
  </si>
  <si>
    <t>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</t>
  </si>
  <si>
    <t>Ազգային անվտանգության համակարգի տրանսպորտային սարքավորումների հագեցվածության բարելավում</t>
  </si>
  <si>
    <t>1138 - 31003</t>
  </si>
  <si>
    <t xml:space="preserve"> 31002</t>
  </si>
  <si>
    <t xml:space="preserve"> Ազգային անվտանգության համակարգի շենքային ապահովվածության բարելավում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</si>
  <si>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</si>
  <si>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</si>
  <si>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Ազգային անվտանգության համակարգի տրանսպորտային սարքավորումների հագեցվածության բարելավում</t>
  </si>
  <si>
    <t xml:space="preserve"> ՄԵՔԵՆԱՆԵՐ  ԵՎ  ՍԱՐՔԱՎՈՐՈՒՄՆԵՐ</t>
  </si>
  <si>
    <t xml:space="preserve"> - Տրանսպորտային սարքավորումներ</t>
  </si>
  <si>
    <t>Գրասենյակային գույքի միավոր քանակ, հատ</t>
  </si>
  <si>
    <t xml:space="preserve"> 1138 - 31002 </t>
  </si>
  <si>
    <t xml:space="preserve"> Ազգային անվտանգության համակարգի ստորաբաժանումների վարչական շենքերի կառուցում, կապիտալ վերանորոգում, շինարարական և կապիտալ նորոգման օբյեկտների նախագծահետազոտական փաստաթղթերի պատրաստում </t>
  </si>
  <si>
    <t xml:space="preserve"> 1138 - 31003 </t>
  </si>
  <si>
    <t xml:space="preserve"> Ազգային անվտանգության համակարգի ստորաբաժանումների համար տրանսպորտային սարքավորումների ձեռքբերում </t>
  </si>
  <si>
    <t>Ավտոմեքենաների քանակ, հատ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</si>
  <si>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</si>
  <si>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</si>
  <si>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</si>
  <si>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</si>
  <si>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</si>
  <si>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</si>
  <si>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</si>
  <si>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03</t>
  </si>
  <si>
    <t>Խումբ N 01</t>
  </si>
  <si>
    <t>Դաս N 02</t>
  </si>
  <si>
    <t xml:space="preserve"> ՄԱՍ I. Ա Պ Ր Ա Ն Ք Ն Ե Ր</t>
  </si>
  <si>
    <t>հատ</t>
  </si>
  <si>
    <t>1138 31001</t>
  </si>
  <si>
    <t>39141250/1</t>
  </si>
  <si>
    <t>Զինվորական մահճակալ</t>
  </si>
  <si>
    <t>ԷԱՃ</t>
  </si>
  <si>
    <t>1138  31003</t>
  </si>
  <si>
    <t>34111130/5</t>
  </si>
  <si>
    <t>Սեդան թափքով մեքենաներ</t>
  </si>
  <si>
    <t>39141250/2</t>
  </si>
  <si>
    <t>Ցուցանիշների փոփոխությունը (ավելացումները նշված են դրական նշանով, իսկ նվազեցումները՝ փակագծերում)</t>
  </si>
  <si>
    <t>«ՀԱՅԱՍՏԱՆԻ ՀԱՆՐԱՊԵՏՈՒԹՅԱՆ 2026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2025 ԹՎԱԿԱՆԻ ԴԵԿՏԵՄԲԵՐԻ 25-Ի N 1910-Ն ՈՐՈՇՄԱՆ N 5 ՀԱՎԵԼՎԱԾԻ N 1 ԱՂՅՈՒՍԱԿՈՒՄ ԿԱՏԱՐՎՈՂ ՓՈՓՈԽՈՒԹՅՈՒՆՆԵՐԸ</t>
  </si>
  <si>
    <t>«ՀԱՅԱՍՏԱՆԻ ՀԱՆՐԱՊԵՏՈՒԹՅԱՆ 2026 ԹՎԱԿԱՆԻ ՊԵՏԱԿԱՆ ԲՅՈՒՋԵԻ ՄԱՍԻՆ» ՀԱՅԱՍՏԱՆԻ ՀԱՆՐԱՊԵՏՈՒԹՅԱՆ
ՕՐԵՆՔԻ N 1 ՀԱՎԵԼՎԱԾԻ N 3 ԱՂՅՈՒՍԱԿՈՒՄ ԿԱՏԱՐՎՈՂ ՓՈՓՈԽՈՒԹՅՈՒՆՆԵՐԸ</t>
  </si>
  <si>
    <t>ՀԱՅԱՍՏԱՆԻ ՀԱՆՐԱՊԵՏՈՒԹՅԱՆ ԿԱՌԱՎԱՐՈՒԹՅԱՆ 2025 ԹՎԱԿԱՆԻ ԴԵԿՏԵՄԲԵՐԻ 25-Ի N 1910-Ն ՈՐՈՇՄԱՆ N 3 ԵՎ N 4 ՀԱՎԵԼՎԱԾՆԵՐՈՒՄ ԿԱՏԱՐՎՈՂ ՓՈՓՈԽՈՒԹՅՈՒՆՆԵՐԸ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</si>
  <si>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</t>
  </si>
  <si>
    <t xml:space="preserve"> ԲՍԿ </t>
  </si>
  <si>
    <t>ՀԱՅԱՍՏԱՆԻ ՀԱՆՐԱՊԵՏՈՒԹՅԱՆ ԿԱՌԱՎԱՐՈՒԹՅԱՆ 2025 ԹՎԱԿԱՆԻ ԴԵԿՏԵՄԲԵՐԻ 25-Ի N 1910-Ն ՈՐՈՇՄԱՆ N 9 ՀԱՎԵԼՎԱԾՈՒՄ ԿԱՏԱՐՎՈՂ ՓՈՓՈԽՈՒԹՅՈՒՆՆԵՐԸ</t>
  </si>
  <si>
    <t>ՀԱՅԱՍՏԱՆԻ ՀԱՆՐԱՊԵՏՈՒԹՅԱՆ ԿԱՌԱՎԱՐՈՒԹՅԱՆ 2025 ԹՎԱԿԱՆԻ ԴԵԿՏԵՄԲԵՐԻ 25-Ի N 1910-Ն ՈՐՈՇՄԱՆ N 10 ՀԱՎԵԼՎԱԾՈՒՄ ԿԱՏԱՐՎՈՂ ՓՈՓՈԽՈՒԹՅՈՒՆՆԵՐԸ ԵՎ ԼՐԱՑՈՒՄԸ</t>
  </si>
  <si>
    <t>Համակարգչային և տեխնիկական սարքավորումների քանակ, հատ</t>
  </si>
  <si>
    <t>Հավելված N 1</t>
  </si>
  <si>
    <t>Հավելված N 3</t>
  </si>
  <si>
    <t>Հավելված N 4</t>
  </si>
  <si>
    <t>Հավելված N 5</t>
  </si>
  <si>
    <t>Հավելված N 6</t>
  </si>
  <si>
    <t>Հավելված N 7</t>
  </si>
  <si>
    <t>Հավելված 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</si>
</sst>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-* #,##0.00\ _֏_-;\-* #,##0.00\ _֏_-;_-* &quot;-&quot;??\ _֏_-;_-@_-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_-* #,##0.0\ _֏_-;\-* #,##0.0\ _֏_-;_-* &quot;-&quot;?\ _֏_-;_-@_-"/>
    <numFmt numFmtId="170" formatCode="_(* #,##0.0_);_(* \(#,##0.0\);_(* &quot;-&quot;??_);_(@_)"/>
    <numFmt numFmtId="171" formatCode="_(* #,##0_);_(* \(#,##0\);_(* &quot;-&quot;??_);_(@_)"/>
    <numFmt numFmtId="172" formatCode="_-* #,##0.0\ _֏_-;\-* #,##0.0\ _֏_-;_-* &quot;-&quot;??\ _֏_-;_-@_-"/>
  </numFmts>
  <fonts count="8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sz val="10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b/>
      <sz val="10"/>
      <color theme="1"/>
      <name val="GHEA Grapalat"/>
      <family val="3"/>
    </font>
    <font>
      <sz val="11"/>
      <color indexed="8"/>
      <name val="Calibri"/>
      <family val="2"/>
      <charset val="1"/>
    </font>
    <font>
      <i/>
      <sz val="10"/>
      <name val="GHEA Grapalat"/>
      <family val="3"/>
    </font>
    <font>
      <i/>
      <sz val="8"/>
      <name val="GHEA Grapalat"/>
      <family val="2"/>
    </font>
    <font>
      <sz val="18"/>
      <color theme="3"/>
      <name val="Calibri Light"/>
      <family val="2"/>
      <scheme val="major"/>
    </font>
    <font>
      <b/>
      <sz val="10"/>
      <name val="GHEA Grapalat"/>
      <family val="2"/>
    </font>
    <font>
      <b/>
      <sz val="9"/>
      <name val="GHEA Grapalat"/>
      <family val="2"/>
    </font>
    <font>
      <sz val="10"/>
      <name val="GHEA Grapalat"/>
      <family val="2"/>
    </font>
    <font>
      <b/>
      <u/>
      <sz val="10"/>
      <name val="GHEA Grapalat"/>
      <family val="3"/>
    </font>
    <font>
      <sz val="12"/>
      <color theme="1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12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1"/>
      <color rgb="FF9C5700"/>
      <name val="Calibri"/>
      <family val="2"/>
      <scheme val="minor"/>
    </font>
    <font>
      <b/>
      <sz val="10"/>
      <color theme="1"/>
      <name val="GHEA Grapalat"/>
    </font>
    <font>
      <b/>
      <sz val="12"/>
      <name val="GHEA Grapalat"/>
    </font>
    <font>
      <b/>
      <sz val="11"/>
      <color theme="1"/>
      <name val="GHEA Grapalat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i/>
      <sz val="12"/>
      <color theme="1"/>
      <name val="GHEA Grapalat"/>
      <family val="3"/>
    </font>
    <font>
      <b/>
      <sz val="11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4">
    <xf numFmtId="0" fontId="0" fillId="0" borderId="0"/>
    <xf numFmtId="164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3" fillId="0" borderId="0" applyFill="0" applyBorder="0" applyProtection="0">
      <alignment horizontal="right" vertical="top"/>
    </xf>
    <xf numFmtId="0" fontId="1" fillId="0" borderId="0"/>
    <xf numFmtId="0" fontId="2" fillId="8" borderId="14" applyNumberFormat="0" applyFont="0" applyAlignment="0" applyProtection="0"/>
    <xf numFmtId="0" fontId="5" fillId="0" borderId="0">
      <alignment horizontal="left" vertical="top" wrapText="1"/>
    </xf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5" fillId="4" borderId="0" applyNumberFormat="0" applyBorder="0" applyAlignment="0" applyProtection="0"/>
    <xf numFmtId="0" fontId="26" fillId="5" borderId="10" applyNumberFormat="0" applyAlignment="0" applyProtection="0"/>
    <xf numFmtId="0" fontId="27" fillId="6" borderId="11" applyNumberFormat="0" applyAlignment="0" applyProtection="0"/>
    <xf numFmtId="0" fontId="28" fillId="6" borderId="10" applyNumberFormat="0" applyAlignment="0" applyProtection="0"/>
    <xf numFmtId="0" fontId="29" fillId="0" borderId="12" applyNumberFormat="0" applyFill="0" applyAlignment="0" applyProtection="0"/>
    <xf numFmtId="0" fontId="30" fillId="7" borderId="13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4" fillId="12" borderId="0" applyNumberFormat="0" applyBorder="0" applyAlignment="0" applyProtection="0"/>
    <xf numFmtId="0" fontId="3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4" fillId="16" borderId="0" applyNumberFormat="0" applyBorder="0" applyAlignment="0" applyProtection="0"/>
    <xf numFmtId="0" fontId="3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4" fillId="20" borderId="0" applyNumberFormat="0" applyBorder="0" applyAlignment="0" applyProtection="0"/>
    <xf numFmtId="0" fontId="3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4" fillId="24" borderId="0" applyNumberFormat="0" applyBorder="0" applyAlignment="0" applyProtection="0"/>
    <xf numFmtId="0" fontId="3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4" fillId="28" borderId="0" applyNumberFormat="0" applyBorder="0" applyAlignment="0" applyProtection="0"/>
    <xf numFmtId="0" fontId="3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34" fillId="32" borderId="0" applyNumberFormat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0" fontId="35" fillId="0" borderId="0"/>
    <xf numFmtId="0" fontId="35" fillId="0" borderId="0"/>
    <xf numFmtId="164" fontId="38" fillId="0" borderId="0" applyFont="0" applyFill="0" applyBorder="0" applyAlignment="0" applyProtection="0"/>
    <xf numFmtId="0" fontId="2" fillId="0" borderId="0"/>
    <xf numFmtId="0" fontId="40" fillId="4" borderId="0" applyNumberFormat="0" applyBorder="0" applyAlignment="0" applyProtection="0"/>
    <xf numFmtId="164" fontId="35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8" fillId="0" borderId="0"/>
    <xf numFmtId="164" fontId="38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9" fillId="0" borderId="0"/>
    <xf numFmtId="0" fontId="41" fillId="49" borderId="0" applyNumberFormat="0" applyBorder="0" applyAlignment="0" applyProtection="0"/>
    <xf numFmtId="0" fontId="37" fillId="43" borderId="0" applyNumberFormat="0" applyBorder="0" applyAlignment="0" applyProtection="0"/>
    <xf numFmtId="0" fontId="37" fillId="45" borderId="0" applyNumberFormat="0" applyBorder="0" applyAlignment="0" applyProtection="0"/>
    <xf numFmtId="0" fontId="41" fillId="47" borderId="0" applyNumberFormat="0" applyBorder="0" applyAlignment="0" applyProtection="0"/>
    <xf numFmtId="164" fontId="35" fillId="0" borderId="0" applyFont="0" applyFill="0" applyBorder="0" applyAlignment="0" applyProtection="0"/>
    <xf numFmtId="0" fontId="37" fillId="35" borderId="0" applyNumberFormat="0" applyBorder="0" applyAlignment="0" applyProtection="0"/>
    <xf numFmtId="0" fontId="37" fillId="38" borderId="0" applyNumberFormat="0" applyBorder="0" applyAlignment="0" applyProtection="0"/>
    <xf numFmtId="0" fontId="42" fillId="35" borderId="0" applyNumberFormat="0" applyBorder="0" applyAlignment="0" applyProtection="0"/>
    <xf numFmtId="0" fontId="3" fillId="0" borderId="0"/>
    <xf numFmtId="0" fontId="37" fillId="44" borderId="0" applyNumberFormat="0" applyBorder="0" applyAlignment="0" applyProtection="0"/>
    <xf numFmtId="0" fontId="37" fillId="42" borderId="0" applyNumberFormat="0" applyBorder="0" applyAlignment="0" applyProtection="0"/>
    <xf numFmtId="0" fontId="41" fillId="47" borderId="0" applyNumberFormat="0" applyBorder="0" applyAlignment="0" applyProtection="0"/>
    <xf numFmtId="0" fontId="35" fillId="0" borderId="0"/>
    <xf numFmtId="0" fontId="41" fillId="46" borderId="0" applyNumberFormat="0" applyBorder="0" applyAlignment="0" applyProtection="0"/>
    <xf numFmtId="0" fontId="37" fillId="34" borderId="0" applyNumberFormat="0" applyBorder="0" applyAlignment="0" applyProtection="0"/>
    <xf numFmtId="0" fontId="37" fillId="43" borderId="0" applyNumberFormat="0" applyBorder="0" applyAlignment="0" applyProtection="0"/>
    <xf numFmtId="164" fontId="2" fillId="0" borderId="0" applyFont="0" applyFill="0" applyBorder="0" applyAlignment="0" applyProtection="0"/>
    <xf numFmtId="0" fontId="41" fillId="44" borderId="0" applyNumberFormat="0" applyBorder="0" applyAlignment="0" applyProtection="0"/>
    <xf numFmtId="0" fontId="44" fillId="53" borderId="18" applyNumberFormat="0" applyAlignment="0" applyProtection="0"/>
    <xf numFmtId="0" fontId="37" fillId="41" borderId="0" applyNumberFormat="0" applyBorder="0" applyAlignment="0" applyProtection="0"/>
    <xf numFmtId="0" fontId="38" fillId="0" borderId="0"/>
    <xf numFmtId="0" fontId="41" fillId="50" borderId="0" applyNumberFormat="0" applyBorder="0" applyAlignment="0" applyProtection="0"/>
    <xf numFmtId="0" fontId="41" fillId="38" borderId="0" applyNumberFormat="0" applyBorder="0" applyAlignment="0" applyProtection="0"/>
    <xf numFmtId="0" fontId="41" fillId="39" borderId="0" applyNumberFormat="0" applyBorder="0" applyAlignment="0" applyProtection="0"/>
    <xf numFmtId="0" fontId="43" fillId="52" borderId="17" applyNumberFormat="0" applyAlignment="0" applyProtection="0"/>
    <xf numFmtId="0" fontId="41" fillId="51" borderId="0" applyNumberFormat="0" applyBorder="0" applyAlignment="0" applyProtection="0"/>
    <xf numFmtId="0" fontId="41" fillId="39" borderId="0" applyNumberFormat="0" applyBorder="0" applyAlignment="0" applyProtection="0"/>
    <xf numFmtId="0" fontId="37" fillId="36" borderId="0" applyNumberFormat="0" applyBorder="0" applyAlignment="0" applyProtection="0"/>
    <xf numFmtId="0" fontId="37" fillId="37" borderId="0" applyNumberFormat="0" applyBorder="0" applyAlignment="0" applyProtection="0"/>
    <xf numFmtId="0" fontId="41" fillId="40" borderId="0" applyNumberFormat="0" applyBorder="0" applyAlignment="0" applyProtection="0"/>
    <xf numFmtId="0" fontId="41" fillId="48" borderId="0" applyNumberFormat="0" applyBorder="0" applyAlignment="0" applyProtection="0"/>
    <xf numFmtId="0" fontId="37" fillId="37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6" borderId="0" applyNumberFormat="0" applyBorder="0" applyAlignment="0" applyProtection="0"/>
    <xf numFmtId="0" fontId="47" fillId="0" borderId="19" applyNumberFormat="0" applyFill="0" applyAlignment="0" applyProtection="0"/>
    <xf numFmtId="0" fontId="48" fillId="0" borderId="20" applyNumberFormat="0" applyFill="0" applyAlignment="0" applyProtection="0"/>
    <xf numFmtId="0" fontId="49" fillId="0" borderId="21" applyNumberFormat="0" applyFill="0" applyAlignment="0" applyProtection="0"/>
    <xf numFmtId="0" fontId="49" fillId="0" borderId="0" applyNumberFormat="0" applyFill="0" applyBorder="0" applyAlignment="0" applyProtection="0"/>
    <xf numFmtId="0" fontId="50" fillId="42" borderId="17" applyNumberFormat="0" applyAlignment="0" applyProtection="0"/>
    <xf numFmtId="0" fontId="51" fillId="0" borderId="22" applyNumberFormat="0" applyFill="0" applyAlignment="0" applyProtection="0"/>
    <xf numFmtId="0" fontId="52" fillId="54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2" fillId="0" borderId="0"/>
    <xf numFmtId="0" fontId="35" fillId="0" borderId="0"/>
    <xf numFmtId="0" fontId="35" fillId="0" borderId="0"/>
    <xf numFmtId="0" fontId="3" fillId="55" borderId="23" applyNumberFormat="0" applyFont="0" applyAlignment="0" applyProtection="0"/>
    <xf numFmtId="0" fontId="53" fillId="52" borderId="24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5" applyNumberFormat="0" applyFill="0" applyAlignment="0" applyProtection="0"/>
    <xf numFmtId="0" fontId="56" fillId="0" borderId="0" applyNumberFormat="0" applyFill="0" applyBorder="0" applyAlignment="0" applyProtection="0"/>
    <xf numFmtId="0" fontId="39" fillId="0" borderId="0"/>
    <xf numFmtId="1" fontId="58" fillId="0" borderId="0"/>
    <xf numFmtId="0" fontId="57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61" fillId="0" borderId="0"/>
    <xf numFmtId="0" fontId="64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2" borderId="0" applyNumberFormat="0" applyBorder="0" applyAlignment="0" applyProtection="0"/>
    <xf numFmtId="0" fontId="24" fillId="3" borderId="0" applyNumberFormat="0" applyBorder="0" applyAlignment="0" applyProtection="0"/>
    <xf numFmtId="0" fontId="26" fillId="5" borderId="10" applyNumberFormat="0" applyAlignment="0" applyProtection="0"/>
    <xf numFmtId="0" fontId="27" fillId="6" borderId="11" applyNumberFormat="0" applyAlignment="0" applyProtection="0"/>
    <xf numFmtId="0" fontId="28" fillId="6" borderId="10" applyNumberFormat="0" applyAlignment="0" applyProtection="0"/>
    <xf numFmtId="0" fontId="29" fillId="0" borderId="12" applyNumberFormat="0" applyFill="0" applyAlignment="0" applyProtection="0"/>
    <xf numFmtId="0" fontId="30" fillId="7" borderId="13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5" applyNumberFormat="0" applyFill="0" applyAlignment="0" applyProtection="0"/>
    <xf numFmtId="0" fontId="3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3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3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3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3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5" fillId="0" borderId="0">
      <alignment horizontal="left" vertical="top" wrapText="1"/>
    </xf>
    <xf numFmtId="0" fontId="25" fillId="4" borderId="0" applyNumberFormat="0" applyBorder="0" applyAlignment="0" applyProtection="0"/>
    <xf numFmtId="0" fontId="34" fillId="12" borderId="0" applyNumberFormat="0" applyBorder="0" applyAlignment="0" applyProtection="0"/>
    <xf numFmtId="0" fontId="34" fillId="16" borderId="0" applyNumberFormat="0" applyBorder="0" applyAlignment="0" applyProtection="0"/>
    <xf numFmtId="0" fontId="34" fillId="20" borderId="0" applyNumberFormat="0" applyBorder="0" applyAlignment="0" applyProtection="0"/>
    <xf numFmtId="0" fontId="34" fillId="24" borderId="0" applyNumberFormat="0" applyBorder="0" applyAlignment="0" applyProtection="0"/>
    <xf numFmtId="0" fontId="34" fillId="28" borderId="0" applyNumberFormat="0" applyBorder="0" applyAlignment="0" applyProtection="0"/>
    <xf numFmtId="0" fontId="34" fillId="32" borderId="0" applyNumberFormat="0" applyBorder="0" applyAlignment="0" applyProtection="0"/>
    <xf numFmtId="167" fontId="65" fillId="0" borderId="0" applyFill="0" applyBorder="0" applyProtection="0">
      <alignment horizontal="right" vertical="top"/>
    </xf>
    <xf numFmtId="167" fontId="63" fillId="0" borderId="0" applyFill="0" applyBorder="0" applyProtection="0">
      <alignment horizontal="right" vertical="top"/>
    </xf>
    <xf numFmtId="0" fontId="1" fillId="0" borderId="0"/>
    <xf numFmtId="0" fontId="70" fillId="0" borderId="0"/>
    <xf numFmtId="0" fontId="76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</cellStyleXfs>
  <cellXfs count="203">
    <xf numFmtId="0" fontId="0" fillId="0" borderId="0" xfId="0"/>
    <xf numFmtId="0" fontId="4" fillId="0" borderId="0" xfId="2" applyFont="1" applyAlignment="1">
      <alignment vertical="center" wrapText="1"/>
    </xf>
    <xf numFmtId="166" fontId="8" fillId="0" borderId="0" xfId="0" applyNumberFormat="1" applyFont="1"/>
    <xf numFmtId="3" fontId="8" fillId="0" borderId="0" xfId="0" applyNumberFormat="1" applyFont="1"/>
    <xf numFmtId="0" fontId="9" fillId="0" borderId="0" xfId="0" applyFont="1" applyAlignment="1">
      <alignment horizontal="left" vertical="top" wrapText="1"/>
    </xf>
    <xf numFmtId="0" fontId="14" fillId="0" borderId="0" xfId="0" applyFont="1"/>
    <xf numFmtId="0" fontId="4" fillId="0" borderId="0" xfId="3" applyFont="1" applyAlignment="1">
      <alignment vertical="center"/>
    </xf>
    <xf numFmtId="0" fontId="4" fillId="0" borderId="0" xfId="3" applyFont="1" applyAlignment="1">
      <alignment horizontal="right" vertical="center"/>
    </xf>
    <xf numFmtId="0" fontId="10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6" fillId="0" borderId="0" xfId="0" applyFont="1"/>
    <xf numFmtId="0" fontId="6" fillId="0" borderId="0" xfId="3" applyFont="1" applyAlignment="1">
      <alignment vertical="top" wrapText="1"/>
    </xf>
    <xf numFmtId="0" fontId="6" fillId="0" borderId="0" xfId="3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1" fillId="0" borderId="0" xfId="49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0" fillId="0" borderId="0" xfId="0" applyFont="1" applyAlignment="1">
      <alignment horizontal="right" vertical="center" wrapText="1"/>
    </xf>
    <xf numFmtId="0" fontId="60" fillId="0" borderId="0" xfId="0" applyFont="1" applyAlignment="1">
      <alignment horizontal="center" vertical="center" wrapText="1"/>
    </xf>
    <xf numFmtId="0" fontId="11" fillId="0" borderId="0" xfId="49" applyFont="1" applyAlignment="1">
      <alignment vertical="center" wrapText="1"/>
    </xf>
    <xf numFmtId="0" fontId="0" fillId="0" borderId="0" xfId="0" applyAlignment="1">
      <alignment wrapText="1"/>
    </xf>
    <xf numFmtId="0" fontId="10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66" fillId="0" borderId="1" xfId="0" applyFont="1" applyBorder="1" applyAlignment="1">
      <alignment horizontal="center" vertical="top" wrapText="1"/>
    </xf>
    <xf numFmtId="0" fontId="66" fillId="0" borderId="1" xfId="0" applyFont="1" applyBorder="1" applyAlignment="1">
      <alignment horizontal="left" vertical="top" wrapText="1"/>
    </xf>
    <xf numFmtId="167" fontId="67" fillId="0" borderId="1" xfId="4" applyFont="1" applyBorder="1">
      <alignment horizontal="right" vertical="top"/>
    </xf>
    <xf numFmtId="0" fontId="10" fillId="0" borderId="0" xfId="0" applyFont="1" applyAlignment="1">
      <alignment horizontal="left" vertical="top" wrapText="1"/>
    </xf>
    <xf numFmtId="0" fontId="68" fillId="0" borderId="1" xfId="0" applyFont="1" applyBorder="1" applyAlignment="1">
      <alignment horizontal="center" vertical="center" wrapText="1"/>
    </xf>
    <xf numFmtId="0" fontId="14" fillId="33" borderId="0" xfId="0" applyFont="1" applyFill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4" fillId="33" borderId="0" xfId="175" applyFont="1" applyFill="1"/>
    <xf numFmtId="0" fontId="69" fillId="33" borderId="0" xfId="0" applyFont="1" applyFill="1" applyAlignment="1">
      <alignment vertical="center" wrapText="1"/>
    </xf>
    <xf numFmtId="0" fontId="71" fillId="33" borderId="0" xfId="0" applyFont="1" applyFill="1" applyAlignment="1">
      <alignment vertical="center" wrapText="1"/>
    </xf>
    <xf numFmtId="0" fontId="69" fillId="33" borderId="0" xfId="0" applyFont="1" applyFill="1" applyAlignment="1">
      <alignment horizontal="center" vertical="center" wrapText="1"/>
    </xf>
    <xf numFmtId="167" fontId="65" fillId="0" borderId="1" xfId="5" applyFont="1" applyBorder="1">
      <alignment horizontal="right" vertical="top"/>
    </xf>
    <xf numFmtId="0" fontId="73" fillId="0" borderId="1" xfId="0" applyFont="1" applyBorder="1" applyAlignment="1">
      <alignment horizontal="left" vertical="top" wrapText="1"/>
    </xf>
    <xf numFmtId="0" fontId="10" fillId="33" borderId="1" xfId="0" applyFont="1" applyFill="1" applyBorder="1" applyAlignment="1">
      <alignment horizontal="left" vertical="top" wrapText="1"/>
    </xf>
    <xf numFmtId="0" fontId="10" fillId="33" borderId="1" xfId="0" applyFont="1" applyFill="1" applyBorder="1" applyAlignment="1">
      <alignment horizontal="center" vertical="top" wrapText="1"/>
    </xf>
    <xf numFmtId="166" fontId="8" fillId="33" borderId="0" xfId="0" applyNumberFormat="1" applyFont="1" applyFill="1"/>
    <xf numFmtId="0" fontId="6" fillId="0" borderId="0" xfId="3" applyFont="1" applyAlignment="1">
      <alignment horizontal="center" vertical="top" wrapText="1"/>
    </xf>
    <xf numFmtId="0" fontId="69" fillId="0" borderId="0" xfId="0" applyFont="1" applyAlignment="1">
      <alignment horizontal="right" vertical="center" wrapText="1"/>
    </xf>
    <xf numFmtId="0" fontId="69" fillId="0" borderId="0" xfId="0" applyFont="1" applyAlignment="1">
      <alignment vertical="center" wrapText="1"/>
    </xf>
    <xf numFmtId="0" fontId="69" fillId="0" borderId="0" xfId="0" applyFont="1" applyAlignment="1">
      <alignment horizontal="center" vertical="center" wrapText="1"/>
    </xf>
    <xf numFmtId="170" fontId="69" fillId="0" borderId="0" xfId="1" applyNumberFormat="1" applyFont="1" applyAlignment="1">
      <alignment vertical="center" wrapText="1"/>
    </xf>
    <xf numFmtId="170" fontId="80" fillId="0" borderId="1" xfId="1" applyNumberFormat="1" applyFont="1" applyBorder="1" applyAlignment="1">
      <alignment horizontal="center" vertical="center" wrapText="1"/>
    </xf>
    <xf numFmtId="0" fontId="81" fillId="0" borderId="1" xfId="0" applyFont="1" applyBorder="1" applyAlignment="1">
      <alignment horizontal="left" vertical="center" wrapText="1"/>
    </xf>
    <xf numFmtId="0" fontId="81" fillId="0" borderId="1" xfId="0" applyFont="1" applyBorder="1" applyAlignment="1">
      <alignment vertical="center" wrapText="1"/>
    </xf>
    <xf numFmtId="171" fontId="69" fillId="0" borderId="1" xfId="1" applyNumberFormat="1" applyFont="1" applyBorder="1" applyAlignment="1">
      <alignment horizontal="center" vertical="center" wrapText="1"/>
    </xf>
    <xf numFmtId="170" fontId="69" fillId="0" borderId="1" xfId="1" applyNumberFormat="1" applyFont="1" applyBorder="1" applyAlignment="1">
      <alignment horizontal="center" vertical="center" wrapText="1"/>
    </xf>
    <xf numFmtId="0" fontId="82" fillId="0" borderId="1" xfId="0" applyFont="1" applyBorder="1" applyAlignment="1">
      <alignment vertical="center" wrapText="1"/>
    </xf>
    <xf numFmtId="166" fontId="9" fillId="0" borderId="1" xfId="1" applyNumberFormat="1" applyFont="1" applyBorder="1" applyAlignment="1">
      <alignment horizontal="center" vertical="center" wrapText="1"/>
    </xf>
    <xf numFmtId="171" fontId="9" fillId="0" borderId="1" xfId="1" applyNumberFormat="1" applyFont="1" applyBorder="1" applyAlignment="1">
      <alignment vertical="center" wrapText="1"/>
    </xf>
    <xf numFmtId="170" fontId="9" fillId="0" borderId="1" xfId="1" applyNumberFormat="1" applyFont="1" applyBorder="1" applyAlignment="1">
      <alignment horizontal="center" vertical="center" wrapText="1"/>
    </xf>
    <xf numFmtId="0" fontId="83" fillId="0" borderId="0" xfId="0" applyFont="1" applyAlignment="1">
      <alignment horizontal="right" vertical="top"/>
    </xf>
    <xf numFmtId="0" fontId="6" fillId="0" borderId="1" xfId="0" applyFont="1" applyBorder="1" applyAlignment="1">
      <alignment horizontal="left" vertical="center" wrapText="1"/>
    </xf>
    <xf numFmtId="167" fontId="6" fillId="0" borderId="1" xfId="173" applyFont="1" applyBorder="1" applyAlignment="1">
      <alignment horizontal="right" vertical="center"/>
    </xf>
    <xf numFmtId="167" fontId="6" fillId="0" borderId="1" xfId="5" applyFont="1" applyBorder="1" applyAlignment="1">
      <alignment horizontal="right" vertical="center"/>
    </xf>
    <xf numFmtId="167" fontId="6" fillId="33" borderId="1" xfId="5" applyFont="1" applyFill="1" applyBorder="1" applyAlignment="1">
      <alignment horizontal="right" vertical="center"/>
    </xf>
    <xf numFmtId="167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33" borderId="1" xfId="0" applyFont="1" applyFill="1" applyBorder="1" applyAlignment="1">
      <alignment horizontal="left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right" vertical="center" wrapText="1"/>
    </xf>
    <xf numFmtId="167" fontId="4" fillId="0" borderId="1" xfId="4" applyFont="1" applyBorder="1" applyAlignment="1">
      <alignment horizontal="right" vertical="center"/>
    </xf>
    <xf numFmtId="0" fontId="69" fillId="0" borderId="1" xfId="0" applyFont="1" applyBorder="1" applyAlignment="1">
      <alignment horizontal="center" vertical="center" wrapText="1"/>
    </xf>
    <xf numFmtId="0" fontId="69" fillId="33" borderId="0" xfId="175" applyFont="1" applyFill="1" applyAlignment="1">
      <alignment vertical="center"/>
    </xf>
    <xf numFmtId="0" fontId="0" fillId="0" borderId="0" xfId="0" applyAlignment="1">
      <alignment vertical="center"/>
    </xf>
    <xf numFmtId="0" fontId="69" fillId="33" borderId="0" xfId="175" applyFont="1" applyFill="1" applyAlignment="1">
      <alignment vertical="center" wrapText="1"/>
    </xf>
    <xf numFmtId="170" fontId="69" fillId="33" borderId="0" xfId="175" applyNumberFormat="1" applyFont="1" applyFill="1" applyAlignment="1">
      <alignment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167" fontId="78" fillId="0" borderId="1" xfId="4" applyFont="1" applyFill="1" applyBorder="1" applyAlignment="1">
      <alignment horizontal="right" vertical="center"/>
    </xf>
    <xf numFmtId="0" fontId="74" fillId="0" borderId="0" xfId="0" applyFont="1" applyAlignment="1">
      <alignment vertical="center" wrapText="1"/>
    </xf>
    <xf numFmtId="172" fontId="71" fillId="0" borderId="1" xfId="1" applyNumberFormat="1" applyFont="1" applyFill="1" applyBorder="1" applyAlignment="1">
      <alignment vertical="center" wrapText="1"/>
    </xf>
    <xf numFmtId="0" fontId="81" fillId="0" borderId="1" xfId="0" applyFont="1" applyBorder="1" applyAlignment="1">
      <alignment horizontal="center" vertical="center" wrapText="1"/>
    </xf>
    <xf numFmtId="0" fontId="81" fillId="0" borderId="1" xfId="0" applyFont="1" applyBorder="1" applyAlignment="1">
      <alignment horizontal="right" vertical="center" wrapText="1"/>
    </xf>
    <xf numFmtId="164" fontId="69" fillId="0" borderId="1" xfId="1" applyFont="1" applyBorder="1" applyAlignment="1">
      <alignment horizontal="center" vertical="center" wrapText="1"/>
    </xf>
    <xf numFmtId="166" fontId="9" fillId="0" borderId="1" xfId="1" applyNumberFormat="1" applyFont="1" applyFill="1" applyBorder="1" applyAlignment="1">
      <alignment horizontal="center" vertical="center" wrapText="1"/>
    </xf>
    <xf numFmtId="171" fontId="9" fillId="0" borderId="1" xfId="1" applyNumberFormat="1" applyFont="1" applyFill="1" applyBorder="1" applyAlignment="1">
      <alignment vertical="center" wrapText="1"/>
    </xf>
    <xf numFmtId="167" fontId="65" fillId="33" borderId="1" xfId="5" applyFont="1" applyFill="1" applyBorder="1">
      <alignment horizontal="right" vertical="top"/>
    </xf>
    <xf numFmtId="167" fontId="10" fillId="33" borderId="1" xfId="0" applyNumberFormat="1" applyFont="1" applyFill="1" applyBorder="1" applyAlignment="1">
      <alignment horizontal="center" vertical="center" wrapText="1"/>
    </xf>
    <xf numFmtId="168" fontId="12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6" fontId="15" fillId="0" borderId="1" xfId="0" applyNumberFormat="1" applyFont="1" applyBorder="1"/>
    <xf numFmtId="0" fontId="36" fillId="0" borderId="1" xfId="0" applyFont="1" applyBorder="1" applyAlignment="1">
      <alignment horizontal="left" vertical="top" wrapText="1"/>
    </xf>
    <xf numFmtId="168" fontId="59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top" wrapText="1"/>
    </xf>
    <xf numFmtId="0" fontId="59" fillId="0" borderId="1" xfId="0" applyFont="1" applyBorder="1" applyAlignment="1">
      <alignment horizontal="left" vertical="top" wrapText="1"/>
    </xf>
    <xf numFmtId="168" fontId="12" fillId="0" borderId="1" xfId="1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top" wrapText="1"/>
    </xf>
    <xf numFmtId="169" fontId="12" fillId="0" borderId="1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165" applyFont="1" applyBorder="1">
      <alignment horizontal="left" vertical="top" wrapText="1"/>
    </xf>
    <xf numFmtId="0" fontId="72" fillId="0" borderId="1" xfId="0" applyFont="1" applyBorder="1" applyAlignment="1">
      <alignment horizontal="left" vertical="top" wrapText="1"/>
    </xf>
    <xf numFmtId="0" fontId="75" fillId="0" borderId="1" xfId="0" applyFont="1" applyBorder="1" applyAlignment="1">
      <alignment horizontal="left" vertical="top" wrapText="1"/>
    </xf>
    <xf numFmtId="49" fontId="11" fillId="0" borderId="1" xfId="62" applyNumberFormat="1" applyFont="1" applyBorder="1" applyAlignment="1">
      <alignment horizontal="center" vertical="center" textRotation="90" wrapText="1"/>
    </xf>
    <xf numFmtId="170" fontId="11" fillId="0" borderId="1" xfId="165" applyNumberFormat="1" applyFont="1" applyBorder="1" applyAlignment="1">
      <alignment horizontal="center" vertical="center" wrapText="1"/>
    </xf>
    <xf numFmtId="167" fontId="4" fillId="0" borderId="1" xfId="173" applyFont="1" applyFill="1" applyBorder="1">
      <alignment horizontal="right" vertical="top"/>
    </xf>
    <xf numFmtId="167" fontId="4" fillId="0" borderId="1" xfId="5" applyFont="1" applyFill="1" applyBorder="1">
      <alignment horizontal="right" vertical="top"/>
    </xf>
    <xf numFmtId="0" fontId="77" fillId="0" borderId="1" xfId="0" applyFont="1" applyBorder="1" applyAlignment="1">
      <alignment horizontal="center" vertical="top" wrapText="1"/>
    </xf>
    <xf numFmtId="0" fontId="77" fillId="0" borderId="1" xfId="0" applyFont="1" applyBorder="1" applyAlignment="1">
      <alignment horizontal="left" vertical="top" wrapText="1"/>
    </xf>
    <xf numFmtId="167" fontId="6" fillId="0" borderId="1" xfId="4" applyFont="1" applyFill="1" applyBorder="1">
      <alignment horizontal="right" vertical="top"/>
    </xf>
    <xf numFmtId="0" fontId="62" fillId="0" borderId="1" xfId="0" applyFont="1" applyBorder="1" applyAlignment="1">
      <alignment horizontal="center" vertical="top" wrapText="1"/>
    </xf>
    <xf numFmtId="0" fontId="62" fillId="0" borderId="1" xfId="0" applyFont="1" applyBorder="1" applyAlignment="1">
      <alignment horizontal="left" vertical="top" wrapText="1"/>
    </xf>
    <xf numFmtId="167" fontId="62" fillId="0" borderId="1" xfId="174" applyFont="1" applyFill="1" applyBorder="1">
      <alignment horizontal="right" vertical="top"/>
    </xf>
    <xf numFmtId="0" fontId="14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vertical="center" wrapText="1"/>
    </xf>
    <xf numFmtId="0" fontId="7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73" fillId="0" borderId="1" xfId="0" applyFont="1" applyBorder="1" applyAlignment="1">
      <alignment horizontal="left" vertical="center" wrapText="1"/>
    </xf>
    <xf numFmtId="0" fontId="69" fillId="0" borderId="1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69" fillId="0" borderId="4" xfId="0" applyFont="1" applyBorder="1" applyAlignment="1">
      <alignment horizontal="center" vertical="center" wrapText="1"/>
    </xf>
    <xf numFmtId="167" fontId="69" fillId="0" borderId="1" xfId="0" applyNumberFormat="1" applyFont="1" applyBorder="1" applyAlignment="1">
      <alignment vertical="center" wrapText="1"/>
    </xf>
    <xf numFmtId="167" fontId="71" fillId="0" borderId="1" xfId="1" applyNumberFormat="1" applyFont="1" applyFill="1" applyBorder="1" applyAlignment="1">
      <alignment vertical="center" wrapText="1"/>
    </xf>
    <xf numFmtId="0" fontId="7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5" fillId="0" borderId="4" xfId="0" applyFont="1" applyBorder="1" applyAlignment="1">
      <alignment horizontal="left" vertical="center" wrapText="1"/>
    </xf>
    <xf numFmtId="0" fontId="65" fillId="0" borderId="5" xfId="0" applyFont="1" applyBorder="1" applyAlignment="1">
      <alignment horizontal="left" vertical="center" wrapText="1"/>
    </xf>
    <xf numFmtId="0" fontId="65" fillId="0" borderId="6" xfId="0" applyFont="1" applyBorder="1" applyAlignment="1">
      <alignment horizontal="left" vertical="center" wrapText="1"/>
    </xf>
    <xf numFmtId="0" fontId="65" fillId="0" borderId="4" xfId="0" applyFont="1" applyBorder="1" applyAlignment="1">
      <alignment horizontal="left" vertical="top" wrapText="1"/>
    </xf>
    <xf numFmtId="0" fontId="65" fillId="0" borderId="5" xfId="0" applyFont="1" applyBorder="1" applyAlignment="1">
      <alignment horizontal="left" vertical="top" wrapText="1"/>
    </xf>
    <xf numFmtId="0" fontId="65" fillId="0" borderId="6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3" fontId="7" fillId="33" borderId="0" xfId="0" applyNumberFormat="1" applyFont="1" applyFill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1" fillId="33" borderId="4" xfId="0" applyFont="1" applyFill="1" applyBorder="1" applyAlignment="1">
      <alignment horizontal="center" vertical="center" wrapText="1"/>
    </xf>
    <xf numFmtId="0" fontId="11" fillId="33" borderId="5" xfId="0" applyFont="1" applyFill="1" applyBorder="1" applyAlignment="1">
      <alignment horizontal="center" vertical="center" wrapText="1"/>
    </xf>
    <xf numFmtId="0" fontId="11" fillId="33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1" fillId="33" borderId="0" xfId="49" applyFont="1" applyFill="1" applyAlignment="1">
      <alignment horizontal="center" vertical="center" wrapText="1"/>
    </xf>
    <xf numFmtId="0" fontId="6" fillId="3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0" fontId="6" fillId="0" borderId="1" xfId="0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 wrapText="1"/>
    </xf>
    <xf numFmtId="166" fontId="15" fillId="0" borderId="4" xfId="0" applyNumberFormat="1" applyFont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166" fontId="15" fillId="0" borderId="6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83" fillId="0" borderId="16" xfId="0" applyFont="1" applyBorder="1" applyAlignment="1">
      <alignment horizontal="right" vertical="top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170" fontId="11" fillId="0" borderId="5" xfId="62" applyNumberFormat="1" applyFont="1" applyBorder="1" applyAlignment="1">
      <alignment horizontal="center" vertical="center" wrapText="1"/>
    </xf>
    <xf numFmtId="170" fontId="11" fillId="0" borderId="6" xfId="62" applyNumberFormat="1" applyFont="1" applyBorder="1" applyAlignment="1">
      <alignment horizontal="center" vertical="center" wrapText="1"/>
    </xf>
    <xf numFmtId="0" fontId="11" fillId="0" borderId="0" xfId="49" applyFont="1" applyAlignment="1">
      <alignment horizontal="center" vertical="center" wrapText="1"/>
    </xf>
    <xf numFmtId="0" fontId="83" fillId="0" borderId="0" xfId="0" applyFont="1" applyAlignment="1">
      <alignment horizontal="right" vertical="center" wrapText="1"/>
    </xf>
    <xf numFmtId="49" fontId="11" fillId="0" borderId="4" xfId="62" applyNumberFormat="1" applyFont="1" applyBorder="1" applyAlignment="1">
      <alignment horizontal="center" vertical="center" wrapText="1"/>
    </xf>
    <xf numFmtId="49" fontId="11" fillId="0" borderId="6" xfId="62" applyNumberFormat="1" applyFont="1" applyBorder="1" applyAlignment="1">
      <alignment horizontal="center" vertical="center" wrapText="1"/>
    </xf>
    <xf numFmtId="0" fontId="11" fillId="0" borderId="2" xfId="62" applyFont="1" applyBorder="1" applyAlignment="1">
      <alignment horizontal="center" vertical="center" wrapText="1"/>
    </xf>
    <xf numFmtId="0" fontId="11" fillId="0" borderId="3" xfId="62" applyFont="1" applyBorder="1" applyAlignment="1">
      <alignment horizontal="center" vertical="center" wrapText="1"/>
    </xf>
    <xf numFmtId="0" fontId="74" fillId="0" borderId="4" xfId="0" applyFont="1" applyBorder="1" applyAlignment="1">
      <alignment horizontal="center" vertical="center" wrapText="1"/>
    </xf>
    <xf numFmtId="0" fontId="74" fillId="0" borderId="5" xfId="0" applyFont="1" applyBorder="1" applyAlignment="1">
      <alignment horizontal="center" vertical="center" wrapText="1"/>
    </xf>
    <xf numFmtId="0" fontId="74" fillId="0" borderId="6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69" fillId="0" borderId="1" xfId="0" applyFont="1" applyBorder="1" applyAlignment="1">
      <alignment horizontal="center" vertical="center" wrapText="1"/>
    </xf>
    <xf numFmtId="0" fontId="71" fillId="0" borderId="1" xfId="0" applyFont="1" applyBorder="1" applyAlignment="1">
      <alignment horizontal="center" vertical="center" wrapText="1"/>
    </xf>
    <xf numFmtId="0" fontId="74" fillId="0" borderId="1" xfId="0" applyFont="1" applyBorder="1" applyAlignment="1">
      <alignment horizontal="left" vertical="center" wrapText="1"/>
    </xf>
    <xf numFmtId="0" fontId="71" fillId="0" borderId="2" xfId="0" applyFont="1" applyBorder="1" applyAlignment="1">
      <alignment horizontal="center" vertical="center" wrapText="1"/>
    </xf>
    <xf numFmtId="0" fontId="71" fillId="0" borderId="27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0" fontId="69" fillId="0" borderId="4" xfId="0" applyFont="1" applyBorder="1" applyAlignment="1">
      <alignment horizontal="center" vertical="center" wrapText="1"/>
    </xf>
    <xf numFmtId="0" fontId="69" fillId="0" borderId="5" xfId="0" applyFont="1" applyBorder="1" applyAlignment="1">
      <alignment horizontal="center" vertical="center" wrapText="1"/>
    </xf>
    <xf numFmtId="0" fontId="84" fillId="0" borderId="16" xfId="0" applyFont="1" applyBorder="1" applyAlignment="1">
      <alignment horizontal="right" vertical="center" wrapText="1"/>
    </xf>
    <xf numFmtId="0" fontId="7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69" fillId="0" borderId="2" xfId="0" applyFont="1" applyBorder="1" applyAlignment="1">
      <alignment horizontal="center" vertical="center" wrapText="1"/>
    </xf>
    <xf numFmtId="0" fontId="69" fillId="0" borderId="27" xfId="0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 vertical="center" wrapText="1"/>
    </xf>
    <xf numFmtId="170" fontId="69" fillId="33" borderId="0" xfId="175" applyNumberFormat="1" applyFont="1" applyFill="1" applyAlignment="1">
      <alignment horizontal="right" vertical="center" wrapText="1"/>
    </xf>
    <xf numFmtId="0" fontId="18" fillId="0" borderId="0" xfId="176" applyFont="1" applyAlignment="1">
      <alignment horizontal="center" vertical="center" wrapText="1"/>
    </xf>
    <xf numFmtId="0" fontId="60" fillId="0" borderId="0" xfId="0" applyFont="1" applyAlignment="1">
      <alignment horizontal="right" vertical="center" wrapText="1"/>
    </xf>
    <xf numFmtId="0" fontId="81" fillId="0" borderId="4" xfId="0" applyFont="1" applyBorder="1" applyAlignment="1">
      <alignment vertical="center" wrapText="1"/>
    </xf>
    <xf numFmtId="0" fontId="81" fillId="0" borderId="5" xfId="0" applyFont="1" applyBorder="1" applyAlignment="1">
      <alignment vertical="center" wrapText="1"/>
    </xf>
    <xf numFmtId="0" fontId="81" fillId="0" borderId="6" xfId="0" applyFont="1" applyBorder="1" applyAlignment="1">
      <alignment vertical="center" wrapText="1"/>
    </xf>
    <xf numFmtId="0" fontId="81" fillId="56" borderId="4" xfId="0" applyFont="1" applyFill="1" applyBorder="1" applyAlignment="1">
      <alignment vertical="center" wrapText="1"/>
    </xf>
    <xf numFmtId="0" fontId="81" fillId="56" borderId="5" xfId="0" applyFont="1" applyFill="1" applyBorder="1" applyAlignment="1">
      <alignment vertical="center" wrapText="1"/>
    </xf>
    <xf numFmtId="0" fontId="81" fillId="56" borderId="6" xfId="0" applyFont="1" applyFill="1" applyBorder="1" applyAlignment="1">
      <alignment vertical="center" wrapText="1"/>
    </xf>
    <xf numFmtId="0" fontId="81" fillId="0" borderId="4" xfId="0" applyFont="1" applyBorder="1" applyAlignment="1">
      <alignment horizontal="center" vertical="center" wrapText="1"/>
    </xf>
    <xf numFmtId="0" fontId="81" fillId="0" borderId="5" xfId="0" applyFont="1" applyBorder="1" applyAlignment="1">
      <alignment horizontal="center" vertical="center" wrapText="1"/>
    </xf>
    <xf numFmtId="0" fontId="81" fillId="0" borderId="6" xfId="0" applyFont="1" applyBorder="1" applyAlignment="1">
      <alignment horizontal="center" vertical="center" wrapText="1"/>
    </xf>
    <xf numFmtId="0" fontId="85" fillId="33" borderId="0" xfId="0" applyFont="1" applyFill="1" applyAlignment="1">
      <alignment horizontal="center" vertical="center" wrapText="1"/>
    </xf>
    <xf numFmtId="0" fontId="79" fillId="33" borderId="0" xfId="0" applyFont="1" applyFill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0" fontId="10" fillId="0" borderId="2" xfId="1" applyNumberFormat="1" applyFont="1" applyBorder="1" applyAlignment="1">
      <alignment horizontal="center" vertical="center" wrapText="1"/>
    </xf>
    <xf numFmtId="170" fontId="10" fillId="0" borderId="3" xfId="1" applyNumberFormat="1" applyFont="1" applyBorder="1" applyAlignment="1">
      <alignment horizontal="center" vertical="center" wrapText="1"/>
    </xf>
    <xf numFmtId="170" fontId="80" fillId="33" borderId="4" xfId="1" applyNumberFormat="1" applyFont="1" applyFill="1" applyBorder="1" applyAlignment="1">
      <alignment horizontal="center" vertical="center" wrapText="1"/>
    </xf>
    <xf numFmtId="170" fontId="80" fillId="33" borderId="6" xfId="1" applyNumberFormat="1" applyFont="1" applyFill="1" applyBorder="1" applyAlignment="1">
      <alignment horizontal="center" vertical="center" wrapText="1"/>
    </xf>
    <xf numFmtId="0" fontId="4" fillId="0" borderId="0" xfId="2" applyFont="1" applyAlignment="1">
      <alignment horizontal="right" vertical="center" wrapText="1"/>
    </xf>
    <xf numFmtId="0" fontId="17" fillId="0" borderId="0" xfId="6" applyFont="1" applyFill="1" applyAlignment="1">
      <alignment horizontal="right" vertical="center"/>
    </xf>
  </cellXfs>
  <cellStyles count="184">
    <cellStyle name="20% - Accent1" xfId="148" builtinId="30" customBuiltin="1"/>
    <cellStyle name="20% - Accent1 2" xfId="79"/>
    <cellStyle name="20% - Accent2" xfId="151" builtinId="34" customBuiltin="1"/>
    <cellStyle name="20% - Accent2 2" xfId="70"/>
    <cellStyle name="20% - Accent3" xfId="154" builtinId="38" customBuiltin="1"/>
    <cellStyle name="20% - Accent3 2" xfId="92"/>
    <cellStyle name="20% - Accent4" xfId="157" builtinId="42" customBuiltin="1"/>
    <cellStyle name="20% - Accent4 2" xfId="93"/>
    <cellStyle name="20% - Accent5" xfId="160" builtinId="46" customBuiltin="1"/>
    <cellStyle name="20% - Accent5 2" xfId="84"/>
    <cellStyle name="20% - Accent6" xfId="163" builtinId="50" customBuiltin="1"/>
    <cellStyle name="20% - Accent6 2" xfId="75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" xfId="149" builtinId="31" customBuiltin="1"/>
    <cellStyle name="40% - Accent1 2" xfId="66"/>
    <cellStyle name="40% - Accent2" xfId="152" builtinId="35" customBuiltin="1"/>
    <cellStyle name="40% - Accent2 2" xfId="74"/>
    <cellStyle name="40% - Accent3" xfId="155" builtinId="39" customBuiltin="1"/>
    <cellStyle name="40% - Accent3 2" xfId="71"/>
    <cellStyle name="40% - Accent4" xfId="158" builtinId="43" customBuiltin="1"/>
    <cellStyle name="40% - Accent4 2" xfId="96"/>
    <cellStyle name="40% - Accent5" xfId="161" builtinId="47" customBuiltin="1"/>
    <cellStyle name="40% - Accent5 2" xfId="80"/>
    <cellStyle name="40% - Accent6" xfId="164" builtinId="51" customBuiltin="1"/>
    <cellStyle name="40% - Accent6 2" xfId="67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" xfId="178" builtinId="32" customBuiltin="1"/>
    <cellStyle name="60% - Accent1 2" xfId="78"/>
    <cellStyle name="60% - Accent1 3" xfId="167"/>
    <cellStyle name="60% - Accent2" xfId="179" builtinId="36" customBuiltin="1"/>
    <cellStyle name="60% - Accent2 2" xfId="82"/>
    <cellStyle name="60% - Accent2 3" xfId="168"/>
    <cellStyle name="60% - Accent3" xfId="180" builtinId="40" customBuiltin="1"/>
    <cellStyle name="60% - Accent3 2" xfId="87"/>
    <cellStyle name="60% - Accent3 3" xfId="169"/>
    <cellStyle name="60% - Accent4" xfId="181" builtinId="44" customBuiltin="1"/>
    <cellStyle name="60% - Accent4 2" xfId="88"/>
    <cellStyle name="60% - Accent4 3" xfId="170"/>
    <cellStyle name="60% - Accent5" xfId="182" builtinId="48" customBuiltin="1"/>
    <cellStyle name="60% - Accent5 2" xfId="76"/>
    <cellStyle name="60% - Accent5 3" xfId="171"/>
    <cellStyle name="60% - Accent6" xfId="183" builtinId="52" customBuiltin="1"/>
    <cellStyle name="60% - Accent6 2" xfId="94"/>
    <cellStyle name="60% - Accent6 3" xfId="172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" xfId="147" builtinId="29" customBuiltin="1"/>
    <cellStyle name="Accent1 2" xfId="95"/>
    <cellStyle name="Accent2" xfId="150" builtinId="33" customBuiltin="1"/>
    <cellStyle name="Accent2 2" xfId="65"/>
    <cellStyle name="Accent3" xfId="153" builtinId="37" customBuiltin="1"/>
    <cellStyle name="Accent3 2" xfId="86"/>
    <cellStyle name="Accent4" xfId="156" builtinId="41" customBuiltin="1"/>
    <cellStyle name="Accent4 2" xfId="91"/>
    <cellStyle name="Accent5" xfId="159" builtinId="45" customBuiltin="1"/>
    <cellStyle name="Accent5 2" xfId="68"/>
    <cellStyle name="Accent6" xfId="162" builtinId="49" customBuiltin="1"/>
    <cellStyle name="Accent6 2" xfId="90"/>
    <cellStyle name="Bad" xfId="138" builtinId="27" customBuiltin="1"/>
    <cellStyle name="Bad 2" xfId="72"/>
    <cellStyle name="Calculation" xfId="141" builtinId="22" customBuiltin="1"/>
    <cellStyle name="Calculation 2" xfId="89"/>
    <cellStyle name="Check Cell" xfId="143" builtinId="23" customBuiltin="1"/>
    <cellStyle name="Check Cell 2" xfId="83"/>
    <cellStyle name="Comma" xfId="1" builtinId="3"/>
    <cellStyle name="Comma 2" xfId="57"/>
    <cellStyle name="Comma 2 2" xfId="53"/>
    <cellStyle name="Comma 2 2 2" xfId="97"/>
    <cellStyle name="Comma 2 3" xfId="56"/>
    <cellStyle name="Comma 3" xfId="61"/>
    <cellStyle name="Comma 3 2" xfId="98"/>
    <cellStyle name="Comma 3 2 2" xfId="129"/>
    <cellStyle name="Comma 4" xfId="69"/>
    <cellStyle name="Comma 5" xfId="81"/>
    <cellStyle name="Comma 6" xfId="128"/>
    <cellStyle name="Explanatory Text" xfId="145" builtinId="53" customBuiltin="1"/>
    <cellStyle name="Explanatory Text 2" xfId="99"/>
    <cellStyle name="Good" xfId="137" builtinId="26" customBuiltin="1"/>
    <cellStyle name="Good 2" xfId="100"/>
    <cellStyle name="Heading 1" xfId="133" builtinId="16" customBuiltin="1"/>
    <cellStyle name="Heading 1 2" xfId="101"/>
    <cellStyle name="Heading 2" xfId="134" builtinId="17" customBuiltin="1"/>
    <cellStyle name="Heading 2 2" xfId="102"/>
    <cellStyle name="Heading 3" xfId="135" builtinId="18" customBuiltin="1"/>
    <cellStyle name="Heading 3 2" xfId="103"/>
    <cellStyle name="Heading 4" xfId="136" builtinId="19" customBuiltin="1"/>
    <cellStyle name="Heading 4 2" xfId="104"/>
    <cellStyle name="Input" xfId="139" builtinId="20" customBuiltin="1"/>
    <cellStyle name="Input 2" xfId="105"/>
    <cellStyle name="Linked Cell" xfId="142" builtinId="24" customBuiltin="1"/>
    <cellStyle name="Linked Cell 2" xfId="106"/>
    <cellStyle name="Neutral" xfId="177" builtinId="28" customBuiltin="1"/>
    <cellStyle name="Neutral 2" xfId="55"/>
    <cellStyle name="Neutral 3" xfId="107"/>
    <cellStyle name="Neutral 4" xfId="166"/>
    <cellStyle name="Normal" xfId="0" builtinId="0"/>
    <cellStyle name="Normal 10" xfId="126"/>
    <cellStyle name="Normal 11" xfId="127"/>
    <cellStyle name="Normal 12" xfId="165"/>
    <cellStyle name="Normal 18" xfId="176"/>
    <cellStyle name="Normal 2" xfId="6"/>
    <cellStyle name="Normal 2 2" xfId="108"/>
    <cellStyle name="Normal 2 3" xfId="109"/>
    <cellStyle name="Normal 2 4" xfId="62"/>
    <cellStyle name="Normal 2 6" xfId="175"/>
    <cellStyle name="Normal 3" xfId="51"/>
    <cellStyle name="Normal 3 2" xfId="64"/>
    <cellStyle name="Normal 3 2 2" xfId="110"/>
    <cellStyle name="Normal 3 3" xfId="60"/>
    <cellStyle name="Normal 3_HavelvacN2axjusakN3" xfId="85"/>
    <cellStyle name="Normal 4" xfId="52"/>
    <cellStyle name="Normal 4 2" xfId="73"/>
    <cellStyle name="Normal 5" xfId="2"/>
    <cellStyle name="Normal 5 2" xfId="111"/>
    <cellStyle name="Normal 5 2 2" xfId="130"/>
    <cellStyle name="Normal 5 3" xfId="77"/>
    <cellStyle name="Normal 6" xfId="112"/>
    <cellStyle name="Normal 7" xfId="113"/>
    <cellStyle name="Normal 8" xfId="3"/>
    <cellStyle name="Normal 8 2" xfId="54"/>
    <cellStyle name="Normal 9" xfId="125"/>
    <cellStyle name="Normal_General 17.02.04" xfId="49"/>
    <cellStyle name="Note" xfId="7" builtinId="10" customBuiltin="1"/>
    <cellStyle name="Note 2" xfId="114"/>
    <cellStyle name="Output" xfId="140" builtinId="21" customBuiltin="1"/>
    <cellStyle name="Output 2" xfId="115"/>
    <cellStyle name="Percent 2" xfId="59"/>
    <cellStyle name="SN_241" xfId="4"/>
    <cellStyle name="SN_b" xfId="5"/>
    <cellStyle name="SN_it" xfId="174"/>
    <cellStyle name="SN10_bold" xfId="173"/>
    <cellStyle name="Style 1" xfId="116"/>
    <cellStyle name="Style 1 2" xfId="117"/>
    <cellStyle name="Style 1 2 2" xfId="124"/>
    <cellStyle name="Style 1_verchnakan_ax21-25_2018" xfId="118"/>
    <cellStyle name="Title" xfId="132" builtinId="15" customBuiltin="1"/>
    <cellStyle name="Title 2" xfId="119"/>
    <cellStyle name="Total" xfId="146" builtinId="25" customBuiltin="1"/>
    <cellStyle name="Total 2" xfId="120"/>
    <cellStyle name="Warning Text" xfId="144" builtinId="11" customBuiltin="1"/>
    <cellStyle name="Warning Text 2" xfId="121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 2" xfId="8"/>
    <cellStyle name="Обычный 2 2" xfId="123"/>
    <cellStyle name="Обычный 2 3" xfId="122"/>
    <cellStyle name="Обычный 3" xfId="58"/>
    <cellStyle name="Обычный 4" xfId="131"/>
    <cellStyle name="Плохой 2" xfId="15"/>
    <cellStyle name="Пояснение 2" xfId="23"/>
    <cellStyle name="Связанная ячейка 2" xfId="20"/>
    <cellStyle name="Текст предупреждения 2" xfId="22"/>
    <cellStyle name="Финансовый 2" xfId="50"/>
    <cellStyle name="Финансовый 3" xfId="63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topLeftCell="A10" zoomScaleNormal="82" zoomScaleSheetLayoutView="100" workbookViewId="0">
      <selection activeCell="I14" sqref="I14"/>
    </sheetView>
  </sheetViews>
  <sheetFormatPr defaultColWidth="9.140625" defaultRowHeight="17.25" x14ac:dyDescent="0.3"/>
  <cols>
    <col min="1" max="1" width="10.140625" style="5" customWidth="1"/>
    <col min="2" max="2" width="12.140625" style="5" customWidth="1"/>
    <col min="3" max="3" width="14.7109375" style="5" customWidth="1"/>
    <col min="4" max="4" width="49.7109375" style="5" customWidth="1"/>
    <col min="5" max="5" width="41.5703125" style="5" customWidth="1"/>
    <col min="6" max="6" width="23.85546875" style="5" customWidth="1"/>
    <col min="7" max="7" width="16.5703125" style="5" customWidth="1"/>
    <col min="8" max="8" width="13" style="5" customWidth="1"/>
    <col min="9" max="9" width="15.42578125" style="5" customWidth="1"/>
    <col min="10" max="10" width="11.85546875" style="5" bestFit="1" customWidth="1"/>
    <col min="11" max="16384" width="9.140625" style="5"/>
  </cols>
  <sheetData>
    <row r="1" spans="1:9" s="1" customFormat="1" ht="16.5" customHeight="1" x14ac:dyDescent="0.25">
      <c r="E1" s="11"/>
      <c r="I1" s="12" t="s">
        <v>127</v>
      </c>
    </row>
    <row r="2" spans="1:9" s="1" customFormat="1" ht="16.5" customHeight="1" x14ac:dyDescent="0.25">
      <c r="F2" s="13"/>
      <c r="I2" s="16" t="s">
        <v>76</v>
      </c>
    </row>
    <row r="3" spans="1:9" s="1" customFormat="1" ht="17.25" customHeight="1" x14ac:dyDescent="0.25">
      <c r="F3" s="13"/>
      <c r="I3" s="16" t="s">
        <v>23</v>
      </c>
    </row>
    <row r="4" spans="1:9" s="2" customFormat="1" ht="75.75" customHeight="1" x14ac:dyDescent="0.3">
      <c r="A4" s="129" t="s">
        <v>119</v>
      </c>
      <c r="B4" s="129"/>
      <c r="C4" s="129"/>
      <c r="D4" s="129"/>
      <c r="E4" s="129"/>
      <c r="F4" s="129"/>
      <c r="G4" s="129"/>
      <c r="H4" s="129"/>
      <c r="I4" s="129"/>
    </row>
    <row r="5" spans="1:9" s="2" customFormat="1" x14ac:dyDescent="0.3">
      <c r="A5" s="4"/>
      <c r="B5" s="4"/>
      <c r="C5" s="4"/>
      <c r="D5" s="4"/>
      <c r="E5" s="4"/>
      <c r="F5" s="4"/>
      <c r="I5" s="53" t="s">
        <v>0</v>
      </c>
    </row>
    <row r="6" spans="1:9" s="28" customFormat="1" ht="84" customHeight="1" x14ac:dyDescent="0.25">
      <c r="A6" s="127" t="s">
        <v>38</v>
      </c>
      <c r="B6" s="131" t="s">
        <v>1</v>
      </c>
      <c r="C6" s="132"/>
      <c r="D6" s="127" t="s">
        <v>39</v>
      </c>
      <c r="E6" s="127" t="s">
        <v>40</v>
      </c>
      <c r="F6" s="127" t="s">
        <v>41</v>
      </c>
      <c r="G6" s="135" t="s">
        <v>118</v>
      </c>
      <c r="H6" s="136"/>
      <c r="I6" s="137"/>
    </row>
    <row r="7" spans="1:9" s="28" customFormat="1" ht="17.850000000000001" customHeight="1" x14ac:dyDescent="0.25">
      <c r="A7" s="130"/>
      <c r="B7" s="133"/>
      <c r="C7" s="134"/>
      <c r="D7" s="130"/>
      <c r="E7" s="130"/>
      <c r="F7" s="130"/>
      <c r="G7" s="127" t="s">
        <v>29</v>
      </c>
      <c r="H7" s="127" t="s">
        <v>9</v>
      </c>
      <c r="I7" s="127" t="s">
        <v>10</v>
      </c>
    </row>
    <row r="8" spans="1:9" s="28" customFormat="1" ht="33" customHeight="1" x14ac:dyDescent="0.25">
      <c r="A8" s="128"/>
      <c r="B8" s="29" t="s">
        <v>27</v>
      </c>
      <c r="C8" s="29" t="s">
        <v>28</v>
      </c>
      <c r="D8" s="128"/>
      <c r="E8" s="128"/>
      <c r="F8" s="128"/>
      <c r="G8" s="128"/>
      <c r="H8" s="128"/>
      <c r="I8" s="128"/>
    </row>
    <row r="9" spans="1:9" s="9" customFormat="1" ht="24.95" customHeight="1" x14ac:dyDescent="0.25">
      <c r="A9" s="121" t="s">
        <v>42</v>
      </c>
      <c r="B9" s="122"/>
      <c r="C9" s="122"/>
      <c r="D9" s="122"/>
      <c r="E9" s="122"/>
      <c r="F9" s="123"/>
      <c r="G9" s="79">
        <f>+G10</f>
        <v>0</v>
      </c>
      <c r="H9" s="79">
        <f t="shared" ref="H9:I9" si="0">+H10</f>
        <v>0</v>
      </c>
      <c r="I9" s="79">
        <f t="shared" si="0"/>
        <v>0</v>
      </c>
    </row>
    <row r="10" spans="1:9" s="9" customFormat="1" ht="15" customHeight="1" x14ac:dyDescent="0.25">
      <c r="A10" s="124" t="s">
        <v>15</v>
      </c>
      <c r="B10" s="125"/>
      <c r="C10" s="125"/>
      <c r="D10" s="125"/>
      <c r="E10" s="125"/>
      <c r="F10" s="126"/>
      <c r="G10" s="34">
        <f>G11</f>
        <v>0</v>
      </c>
      <c r="H10" s="34">
        <f t="shared" ref="H10:I10" si="1">H11</f>
        <v>0</v>
      </c>
      <c r="I10" s="34">
        <f t="shared" si="1"/>
        <v>0</v>
      </c>
    </row>
    <row r="11" spans="1:9" s="9" customFormat="1" ht="132.6" customHeight="1" x14ac:dyDescent="0.25">
      <c r="A11" s="22"/>
      <c r="B11" s="23" t="s">
        <v>43</v>
      </c>
      <c r="C11" s="22"/>
      <c r="D11" s="24" t="s">
        <v>44</v>
      </c>
      <c r="E11" s="24" t="s">
        <v>45</v>
      </c>
      <c r="F11" s="24" t="s">
        <v>46</v>
      </c>
      <c r="G11" s="34">
        <f>G12+G13+G14</f>
        <v>0</v>
      </c>
      <c r="H11" s="34">
        <f t="shared" ref="H11:I11" si="2">H12+H13+H14</f>
        <v>0</v>
      </c>
      <c r="I11" s="34">
        <f t="shared" si="2"/>
        <v>0</v>
      </c>
    </row>
    <row r="12" spans="1:9" s="9" customFormat="1" ht="105.75" customHeight="1" x14ac:dyDescent="0.25">
      <c r="A12" s="22"/>
      <c r="B12" s="23"/>
      <c r="C12" s="35" t="s">
        <v>73</v>
      </c>
      <c r="D12" s="35" t="s">
        <v>70</v>
      </c>
      <c r="E12" s="35" t="s">
        <v>74</v>
      </c>
      <c r="F12" s="35" t="s">
        <v>47</v>
      </c>
      <c r="G12" s="25">
        <f>+'Հավելված 3'!G21</f>
        <v>-5778.65</v>
      </c>
      <c r="H12" s="25">
        <f>+'Հավելված 3'!H21</f>
        <v>-5778.65</v>
      </c>
      <c r="I12" s="25">
        <f>+'Հավելված 3'!I21</f>
        <v>-5778.65</v>
      </c>
    </row>
    <row r="13" spans="1:9" s="9" customFormat="1" ht="122.25" customHeight="1" x14ac:dyDescent="0.25">
      <c r="A13" s="22"/>
      <c r="B13" s="22"/>
      <c r="C13" s="35" t="s">
        <v>80</v>
      </c>
      <c r="D13" s="35" t="s">
        <v>81</v>
      </c>
      <c r="E13" s="35" t="s">
        <v>82</v>
      </c>
      <c r="F13" s="35" t="s">
        <v>47</v>
      </c>
      <c r="G13" s="25">
        <f>+'Հավելված 3'!G30</f>
        <v>-67721.350000000006</v>
      </c>
      <c r="H13" s="25">
        <f>+'Հավելված 3'!H30</f>
        <v>-67721.350000000006</v>
      </c>
      <c r="I13" s="25">
        <f>+'Հավելված 3'!I30</f>
        <v>-67721.350000000006</v>
      </c>
    </row>
    <row r="14" spans="1:9" s="9" customFormat="1" ht="109.9" customHeight="1" x14ac:dyDescent="0.25">
      <c r="A14" s="22"/>
      <c r="B14" s="22"/>
      <c r="C14" s="35" t="s">
        <v>84</v>
      </c>
      <c r="D14" s="35" t="s">
        <v>83</v>
      </c>
      <c r="E14" s="35" t="s">
        <v>47</v>
      </c>
      <c r="F14" s="35" t="s">
        <v>47</v>
      </c>
      <c r="G14" s="25">
        <f>+'Հավելված 3'!G39</f>
        <v>73500</v>
      </c>
      <c r="H14" s="25">
        <f>+'Հավելված 3'!H39</f>
        <v>73500</v>
      </c>
      <c r="I14" s="25">
        <f>+'Հավելված 3'!I39</f>
        <v>73500</v>
      </c>
    </row>
  </sheetData>
  <mergeCells count="12">
    <mergeCell ref="A9:F9"/>
    <mergeCell ref="A10:F10"/>
    <mergeCell ref="H7:H8"/>
    <mergeCell ref="I7:I8"/>
    <mergeCell ref="A4:I4"/>
    <mergeCell ref="A6:A8"/>
    <mergeCell ref="B6:C7"/>
    <mergeCell ref="D6:D8"/>
    <mergeCell ref="E6:E8"/>
    <mergeCell ref="F6:F8"/>
    <mergeCell ref="G6:I6"/>
    <mergeCell ref="G7:G8"/>
  </mergeCells>
  <pageMargins left="0.70866141732283505" right="0.26" top="0.26" bottom="0.16" header="0.31496062992126" footer="0.31496062992126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view="pageBreakPreview" zoomScaleNormal="100" zoomScaleSheetLayoutView="100" workbookViewId="0">
      <selection activeCell="Q12" sqref="Q12"/>
    </sheetView>
  </sheetViews>
  <sheetFormatPr defaultRowHeight="15" x14ac:dyDescent="0.25"/>
  <cols>
    <col min="1" max="1" width="8.7109375" customWidth="1"/>
    <col min="2" max="2" width="8.28515625" customWidth="1"/>
    <col min="3" max="3" width="49.42578125" customWidth="1"/>
    <col min="4" max="4" width="11.5703125" customWidth="1"/>
    <col min="5" max="5" width="17.28515625" customWidth="1"/>
    <col min="6" max="6" width="17.42578125" customWidth="1"/>
    <col min="7" max="7" width="17.28515625" customWidth="1"/>
    <col min="8" max="8" width="15.42578125" customWidth="1"/>
    <col min="9" max="10" width="14.140625" customWidth="1"/>
    <col min="11" max="11" width="13.85546875" bestFit="1" customWidth="1"/>
    <col min="12" max="13" width="13.7109375" bestFit="1" customWidth="1"/>
  </cols>
  <sheetData>
    <row r="1" spans="1:10" ht="24.75" customHeight="1" x14ac:dyDescent="0.25">
      <c r="H1" s="202" t="s">
        <v>133</v>
      </c>
    </row>
    <row r="2" spans="1:10" ht="16.5" x14ac:dyDescent="0.25">
      <c r="F2" s="138" t="s">
        <v>76</v>
      </c>
      <c r="G2" s="138"/>
      <c r="H2" s="138"/>
      <c r="I2" s="14"/>
      <c r="J2" s="14"/>
    </row>
    <row r="3" spans="1:10" ht="16.5" x14ac:dyDescent="0.25">
      <c r="F3" s="138" t="s">
        <v>23</v>
      </c>
      <c r="G3" s="138"/>
      <c r="H3" s="138"/>
      <c r="I3" s="14"/>
      <c r="J3" s="14"/>
    </row>
    <row r="4" spans="1:10" ht="16.5" x14ac:dyDescent="0.25">
      <c r="I4" s="14"/>
      <c r="J4" s="14"/>
    </row>
    <row r="5" spans="1:10" ht="43.5" customHeight="1" x14ac:dyDescent="0.25">
      <c r="A5" s="139" t="s">
        <v>120</v>
      </c>
      <c r="B5" s="139"/>
      <c r="C5" s="139"/>
      <c r="D5" s="139"/>
      <c r="E5" s="139"/>
      <c r="F5" s="139"/>
      <c r="G5" s="139"/>
      <c r="H5" s="139"/>
    </row>
    <row r="6" spans="1:10" s="26" customFormat="1" ht="13.5" x14ac:dyDescent="0.25">
      <c r="A6" s="141" t="s">
        <v>48</v>
      </c>
      <c r="B6" s="141"/>
      <c r="C6" s="141"/>
      <c r="D6" s="141"/>
      <c r="E6" s="141"/>
      <c r="F6" s="141"/>
      <c r="G6" s="141"/>
      <c r="H6" s="141"/>
    </row>
    <row r="7" spans="1:10" s="26" customFormat="1" ht="13.5" x14ac:dyDescent="0.25"/>
    <row r="8" spans="1:10" s="26" customFormat="1" ht="30" customHeight="1" x14ac:dyDescent="0.25">
      <c r="A8" s="142" t="s">
        <v>49</v>
      </c>
      <c r="B8" s="142"/>
      <c r="C8" s="142" t="s">
        <v>50</v>
      </c>
      <c r="D8" s="142" t="s">
        <v>51</v>
      </c>
      <c r="E8" s="140" t="s">
        <v>118</v>
      </c>
      <c r="F8" s="140"/>
      <c r="G8" s="140"/>
      <c r="H8" s="140"/>
    </row>
    <row r="9" spans="1:10" s="26" customFormat="1" ht="85.5" x14ac:dyDescent="0.25">
      <c r="A9" s="15" t="s">
        <v>2</v>
      </c>
      <c r="B9" s="15" t="s">
        <v>52</v>
      </c>
      <c r="C9" s="142"/>
      <c r="D9" s="142"/>
      <c r="E9" s="15" t="s">
        <v>53</v>
      </c>
      <c r="F9" s="15" t="s">
        <v>54</v>
      </c>
      <c r="G9" s="15" t="s">
        <v>55</v>
      </c>
      <c r="H9" s="15" t="s">
        <v>56</v>
      </c>
    </row>
    <row r="10" spans="1:10" s="26" customFormat="1" ht="18.75" customHeight="1" x14ac:dyDescent="0.25">
      <c r="A10" s="8"/>
      <c r="B10" s="8"/>
      <c r="C10" s="54" t="s">
        <v>3</v>
      </c>
      <c r="D10" s="55">
        <f>D11</f>
        <v>0</v>
      </c>
      <c r="E10" s="55">
        <f>E11</f>
        <v>0</v>
      </c>
      <c r="F10" s="55">
        <f t="shared" ref="F10:H10" si="0">F11</f>
        <v>-67721.350000000006</v>
      </c>
      <c r="G10" s="55">
        <f t="shared" si="0"/>
        <v>0</v>
      </c>
      <c r="H10" s="55">
        <f t="shared" si="0"/>
        <v>67721.350000000006</v>
      </c>
    </row>
    <row r="11" spans="1:10" s="26" customFormat="1" ht="18.75" customHeight="1" x14ac:dyDescent="0.25">
      <c r="A11" s="8"/>
      <c r="B11" s="8"/>
      <c r="C11" s="27" t="s">
        <v>21</v>
      </c>
      <c r="D11" s="56">
        <f>D13+D14+D15</f>
        <v>0</v>
      </c>
      <c r="E11" s="56">
        <f t="shared" ref="E11:H11" si="1">E13+E14+E15</f>
        <v>0</v>
      </c>
      <c r="F11" s="57">
        <f t="shared" si="1"/>
        <v>-67721.350000000006</v>
      </c>
      <c r="G11" s="57">
        <f t="shared" si="1"/>
        <v>0</v>
      </c>
      <c r="H11" s="56">
        <f t="shared" si="1"/>
        <v>67721.350000000006</v>
      </c>
    </row>
    <row r="12" spans="1:10" s="26" customFormat="1" ht="18.75" customHeight="1" x14ac:dyDescent="0.25">
      <c r="A12" s="8"/>
      <c r="B12" s="8"/>
      <c r="C12" s="21" t="s">
        <v>57</v>
      </c>
      <c r="D12" s="58"/>
      <c r="E12" s="59"/>
      <c r="F12" s="59"/>
      <c r="G12" s="60"/>
      <c r="H12" s="59"/>
    </row>
    <row r="13" spans="1:10" s="26" customFormat="1" ht="39" customHeight="1" x14ac:dyDescent="0.25">
      <c r="A13" s="21" t="s">
        <v>58</v>
      </c>
      <c r="B13" s="21">
        <v>31001</v>
      </c>
      <c r="C13" s="8" t="s">
        <v>75</v>
      </c>
      <c r="D13" s="80">
        <f>SUM(E13:H13)</f>
        <v>-5778.65</v>
      </c>
      <c r="E13" s="59"/>
      <c r="F13" s="59"/>
      <c r="G13" s="60"/>
      <c r="H13" s="62">
        <f>+'Հավելված 3'!I21</f>
        <v>-5778.65</v>
      </c>
    </row>
    <row r="14" spans="1:10" s="26" customFormat="1" ht="39" customHeight="1" x14ac:dyDescent="0.25">
      <c r="A14" s="21" t="s">
        <v>58</v>
      </c>
      <c r="B14" s="37" t="s">
        <v>85</v>
      </c>
      <c r="C14" s="36" t="s">
        <v>86</v>
      </c>
      <c r="D14" s="80">
        <f t="shared" ref="D14:D15" si="2">SUM(E14:H14)</f>
        <v>-67721.350000000006</v>
      </c>
      <c r="E14" s="59"/>
      <c r="F14" s="62">
        <f>+'Հավելված 3'!I30</f>
        <v>-67721.350000000006</v>
      </c>
      <c r="G14" s="60"/>
      <c r="H14" s="61"/>
    </row>
    <row r="15" spans="1:10" s="26" customFormat="1" ht="45" customHeight="1" x14ac:dyDescent="0.25">
      <c r="A15" s="21" t="s">
        <v>58</v>
      </c>
      <c r="B15" s="21">
        <v>31003</v>
      </c>
      <c r="C15" s="36" t="s">
        <v>89</v>
      </c>
      <c r="D15" s="80">
        <f t="shared" si="2"/>
        <v>73500</v>
      </c>
      <c r="E15" s="63"/>
      <c r="F15" s="63">
        <v>0</v>
      </c>
      <c r="G15" s="63">
        <v>0</v>
      </c>
      <c r="H15" s="63">
        <f>+'Հավելված 3'!I39</f>
        <v>73500</v>
      </c>
    </row>
  </sheetData>
  <mergeCells count="8">
    <mergeCell ref="F2:H2"/>
    <mergeCell ref="F3:H3"/>
    <mergeCell ref="A5:H5"/>
    <mergeCell ref="E8:H8"/>
    <mergeCell ref="A6:H6"/>
    <mergeCell ref="A8:B8"/>
    <mergeCell ref="C8:C9"/>
    <mergeCell ref="D8:D9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view="pageBreakPreview" topLeftCell="A17" zoomScaleNormal="85" zoomScaleSheetLayoutView="100" workbookViewId="0">
      <selection activeCell="F46" sqref="F46"/>
    </sheetView>
  </sheetViews>
  <sheetFormatPr defaultColWidth="9.140625" defaultRowHeight="15.75" x14ac:dyDescent="0.25"/>
  <cols>
    <col min="1" max="1" width="7.28515625" style="10" customWidth="1"/>
    <col min="2" max="2" width="6.85546875" style="10" customWidth="1"/>
    <col min="3" max="3" width="6.28515625" style="10" customWidth="1"/>
    <col min="4" max="4" width="9" style="10" customWidth="1"/>
    <col min="5" max="5" width="12.42578125" style="10" customWidth="1"/>
    <col min="6" max="6" width="86.7109375" style="10" customWidth="1"/>
    <col min="7" max="7" width="18.7109375" style="10" customWidth="1"/>
    <col min="8" max="8" width="21.28515625" style="10" customWidth="1"/>
    <col min="9" max="9" width="18.28515625" style="10" customWidth="1"/>
    <col min="10" max="11" width="9.140625" style="10"/>
    <col min="12" max="13" width="12" style="10" customWidth="1"/>
    <col min="14" max="14" width="11.28515625" style="10" customWidth="1"/>
    <col min="15" max="15" width="13.5703125" style="10" customWidth="1"/>
    <col min="16" max="16384" width="9.140625" style="10"/>
  </cols>
  <sheetData>
    <row r="1" spans="1:9" s="1" customFormat="1" ht="14.25" x14ac:dyDescent="0.25">
      <c r="A1" s="6"/>
      <c r="B1" s="6"/>
      <c r="C1" s="6"/>
      <c r="D1" s="6"/>
      <c r="H1" s="201"/>
      <c r="I1" s="12" t="s">
        <v>128</v>
      </c>
    </row>
    <row r="2" spans="1:9" s="1" customFormat="1" ht="14.25" x14ac:dyDescent="0.25">
      <c r="A2" s="6"/>
      <c r="B2" s="6"/>
      <c r="C2" s="6"/>
      <c r="D2" s="6"/>
      <c r="I2" s="120" t="s">
        <v>76</v>
      </c>
    </row>
    <row r="3" spans="1:9" s="1" customFormat="1" ht="14.25" x14ac:dyDescent="0.25">
      <c r="A3" s="6"/>
      <c r="B3" s="6"/>
      <c r="C3" s="6"/>
      <c r="D3" s="6"/>
      <c r="H3" s="138" t="s">
        <v>23</v>
      </c>
      <c r="I3" s="138"/>
    </row>
    <row r="4" spans="1:9" s="1" customFormat="1" ht="13.5" x14ac:dyDescent="0.25">
      <c r="A4" s="6"/>
      <c r="B4" s="6"/>
      <c r="C4" s="6"/>
      <c r="D4" s="6"/>
      <c r="E4" s="7"/>
    </row>
    <row r="5" spans="1:9" s="2" customFormat="1" ht="33" customHeight="1" x14ac:dyDescent="0.3">
      <c r="A5" s="143" t="s">
        <v>121</v>
      </c>
      <c r="B5" s="143"/>
      <c r="C5" s="143"/>
      <c r="D5" s="143"/>
      <c r="E5" s="143"/>
      <c r="F5" s="143"/>
      <c r="G5" s="143"/>
      <c r="H5" s="143"/>
      <c r="I5" s="143"/>
    </row>
    <row r="6" spans="1:9" s="2" customFormat="1" ht="17.25" x14ac:dyDescent="0.3">
      <c r="D6" s="3"/>
    </row>
    <row r="7" spans="1:9" s="2" customFormat="1" ht="17.25" x14ac:dyDescent="0.3">
      <c r="D7" s="4"/>
      <c r="E7" s="4"/>
      <c r="F7" s="4"/>
      <c r="G7" s="4"/>
      <c r="H7" s="148" t="s">
        <v>0</v>
      </c>
      <c r="I7" s="148"/>
    </row>
    <row r="8" spans="1:9" s="2" customFormat="1" ht="35.25" customHeight="1" x14ac:dyDescent="0.3">
      <c r="A8" s="144" t="s">
        <v>4</v>
      </c>
      <c r="B8" s="145"/>
      <c r="C8" s="146"/>
      <c r="D8" s="147" t="s">
        <v>1</v>
      </c>
      <c r="E8" s="147"/>
      <c r="F8" s="147" t="s">
        <v>5</v>
      </c>
      <c r="G8" s="149" t="s">
        <v>118</v>
      </c>
      <c r="H8" s="149"/>
      <c r="I8" s="150"/>
    </row>
    <row r="9" spans="1:9" s="2" customFormat="1" ht="35.25" customHeight="1" x14ac:dyDescent="0.3">
      <c r="A9" s="83" t="s">
        <v>6</v>
      </c>
      <c r="B9" s="83" t="s">
        <v>7</v>
      </c>
      <c r="C9" s="83" t="s">
        <v>8</v>
      </c>
      <c r="D9" s="82" t="s">
        <v>2</v>
      </c>
      <c r="E9" s="82" t="s">
        <v>37</v>
      </c>
      <c r="F9" s="147"/>
      <c r="G9" s="84" t="s">
        <v>29</v>
      </c>
      <c r="H9" s="84" t="s">
        <v>9</v>
      </c>
      <c r="I9" s="84" t="s">
        <v>10</v>
      </c>
    </row>
    <row r="10" spans="1:9" s="2" customFormat="1" ht="17.25" x14ac:dyDescent="0.3">
      <c r="A10" s="85"/>
      <c r="B10" s="85"/>
      <c r="C10" s="85"/>
      <c r="D10" s="8"/>
      <c r="E10" s="8"/>
      <c r="F10" s="86" t="s">
        <v>14</v>
      </c>
      <c r="G10" s="87">
        <v>0</v>
      </c>
      <c r="H10" s="87">
        <v>0</v>
      </c>
      <c r="I10" s="87">
        <v>0</v>
      </c>
    </row>
    <row r="11" spans="1:9" s="4" customFormat="1" ht="16.5" x14ac:dyDescent="0.25">
      <c r="A11" s="88"/>
      <c r="B11" s="88"/>
      <c r="C11" s="88"/>
      <c r="D11" s="88"/>
      <c r="E11" s="88"/>
      <c r="F11" s="8" t="s">
        <v>11</v>
      </c>
      <c r="G11" s="8"/>
      <c r="H11" s="89"/>
      <c r="I11" s="89"/>
    </row>
    <row r="12" spans="1:9" s="9" customFormat="1" ht="18.75" customHeight="1" x14ac:dyDescent="0.25">
      <c r="A12" s="90" t="s">
        <v>18</v>
      </c>
      <c r="B12" s="88"/>
      <c r="C12" s="88"/>
      <c r="D12" s="88"/>
      <c r="E12" s="88"/>
      <c r="F12" s="91" t="s">
        <v>19</v>
      </c>
      <c r="G12" s="92">
        <f>G14</f>
        <v>0</v>
      </c>
      <c r="H12" s="92">
        <f t="shared" ref="H12:I12" si="0">H14</f>
        <v>0</v>
      </c>
      <c r="I12" s="92">
        <f t="shared" si="0"/>
        <v>0</v>
      </c>
    </row>
    <row r="13" spans="1:9" s="9" customFormat="1" ht="16.5" x14ac:dyDescent="0.25">
      <c r="A13" s="88"/>
      <c r="B13" s="88"/>
      <c r="C13" s="88"/>
      <c r="D13" s="88"/>
      <c r="E13" s="88"/>
      <c r="F13" s="8" t="s">
        <v>11</v>
      </c>
      <c r="G13" s="8"/>
      <c r="H13" s="89"/>
      <c r="I13" s="89"/>
    </row>
    <row r="14" spans="1:9" s="9" customFormat="1" ht="16.5" x14ac:dyDescent="0.25">
      <c r="A14" s="88"/>
      <c r="B14" s="90" t="s">
        <v>17</v>
      </c>
      <c r="C14" s="88"/>
      <c r="D14" s="88"/>
      <c r="E14" s="88"/>
      <c r="F14" s="91" t="s">
        <v>20</v>
      </c>
      <c r="G14" s="92">
        <f>G16</f>
        <v>0</v>
      </c>
      <c r="H14" s="92">
        <f t="shared" ref="H14:I14" si="1">H16</f>
        <v>0</v>
      </c>
      <c r="I14" s="92">
        <f t="shared" si="1"/>
        <v>0</v>
      </c>
    </row>
    <row r="15" spans="1:9" s="9" customFormat="1" ht="16.5" x14ac:dyDescent="0.25">
      <c r="A15" s="88"/>
      <c r="B15" s="88"/>
      <c r="C15" s="88"/>
      <c r="D15" s="88"/>
      <c r="E15" s="88"/>
      <c r="F15" s="8" t="s">
        <v>11</v>
      </c>
      <c r="G15" s="8"/>
      <c r="H15" s="92"/>
      <c r="I15" s="92"/>
    </row>
    <row r="16" spans="1:9" s="9" customFormat="1" ht="16.5" x14ac:dyDescent="0.25">
      <c r="A16" s="88"/>
      <c r="B16" s="88"/>
      <c r="C16" s="90" t="s">
        <v>22</v>
      </c>
      <c r="D16" s="88"/>
      <c r="E16" s="88"/>
      <c r="F16" s="91" t="s">
        <v>16</v>
      </c>
      <c r="G16" s="92">
        <f>G18</f>
        <v>0</v>
      </c>
      <c r="H16" s="92">
        <f t="shared" ref="H16:I16" si="2">H18</f>
        <v>0</v>
      </c>
      <c r="I16" s="92">
        <f t="shared" si="2"/>
        <v>0</v>
      </c>
    </row>
    <row r="17" spans="1:9" s="9" customFormat="1" ht="16.5" x14ac:dyDescent="0.25">
      <c r="A17" s="88"/>
      <c r="B17" s="88"/>
      <c r="C17" s="88"/>
      <c r="D17" s="88"/>
      <c r="E17" s="88"/>
      <c r="F17" s="8" t="s">
        <v>11</v>
      </c>
      <c r="G17" s="8"/>
      <c r="H17" s="92"/>
      <c r="I17" s="92"/>
    </row>
    <row r="18" spans="1:9" s="38" customFormat="1" ht="17.25" x14ac:dyDescent="0.3">
      <c r="A18" s="88"/>
      <c r="B18" s="88"/>
      <c r="C18" s="88"/>
      <c r="D18" s="88">
        <v>1138</v>
      </c>
      <c r="E18" s="8"/>
      <c r="F18" s="93" t="s">
        <v>16</v>
      </c>
      <c r="G18" s="94">
        <f>G21+G30+G39</f>
        <v>0</v>
      </c>
      <c r="H18" s="94">
        <f t="shared" ref="H18:I18" si="3">H21+H30+H39</f>
        <v>0</v>
      </c>
      <c r="I18" s="94">
        <f t="shared" si="3"/>
        <v>0</v>
      </c>
    </row>
    <row r="19" spans="1:9" s="38" customFormat="1" ht="17.25" x14ac:dyDescent="0.3">
      <c r="A19" s="88"/>
      <c r="B19" s="88"/>
      <c r="C19" s="88"/>
      <c r="D19" s="8"/>
      <c r="E19" s="8"/>
      <c r="F19" s="8" t="s">
        <v>11</v>
      </c>
      <c r="G19" s="8"/>
      <c r="H19" s="89"/>
      <c r="I19" s="89"/>
    </row>
    <row r="20" spans="1:9" s="38" customFormat="1" ht="17.25" x14ac:dyDescent="0.3">
      <c r="A20" s="88"/>
      <c r="B20" s="88"/>
      <c r="C20" s="88"/>
      <c r="D20" s="8"/>
      <c r="E20" s="8"/>
      <c r="F20" s="95" t="s">
        <v>15</v>
      </c>
      <c r="G20" s="81">
        <f>G21+G30+G39</f>
        <v>0</v>
      </c>
      <c r="H20" s="81">
        <f t="shared" ref="H20:I20" si="4">H21+H30+H39</f>
        <v>0</v>
      </c>
      <c r="I20" s="81">
        <f t="shared" si="4"/>
        <v>0</v>
      </c>
    </row>
    <row r="21" spans="1:9" s="2" customFormat="1" ht="33" x14ac:dyDescent="0.3">
      <c r="A21" s="88"/>
      <c r="B21" s="88"/>
      <c r="C21" s="88"/>
      <c r="D21" s="8"/>
      <c r="E21" s="96">
        <v>31001</v>
      </c>
      <c r="F21" s="96" t="s">
        <v>75</v>
      </c>
      <c r="G21" s="81">
        <f>G23</f>
        <v>-5778.65</v>
      </c>
      <c r="H21" s="81">
        <f t="shared" ref="H21:I21" si="5">H23</f>
        <v>-5778.65</v>
      </c>
      <c r="I21" s="81">
        <f t="shared" si="5"/>
        <v>-5778.65</v>
      </c>
    </row>
    <row r="22" spans="1:9" s="2" customFormat="1" ht="17.25" x14ac:dyDescent="0.3">
      <c r="A22" s="88"/>
      <c r="B22" s="88"/>
      <c r="C22" s="88"/>
      <c r="D22" s="8"/>
      <c r="E22" s="96"/>
      <c r="F22" s="88" t="s">
        <v>12</v>
      </c>
      <c r="G22" s="81"/>
      <c r="H22" s="81"/>
      <c r="I22" s="81"/>
    </row>
    <row r="23" spans="1:9" s="2" customFormat="1" ht="17.25" x14ac:dyDescent="0.3">
      <c r="A23" s="88"/>
      <c r="B23" s="88"/>
      <c r="C23" s="88"/>
      <c r="D23" s="8"/>
      <c r="E23" s="96"/>
      <c r="F23" s="97" t="s">
        <v>21</v>
      </c>
      <c r="G23" s="81">
        <f>G25</f>
        <v>-5778.65</v>
      </c>
      <c r="H23" s="81">
        <f t="shared" ref="H23:I23" si="6">H25</f>
        <v>-5778.65</v>
      </c>
      <c r="I23" s="81">
        <f t="shared" si="6"/>
        <v>-5778.65</v>
      </c>
    </row>
    <row r="24" spans="1:9" s="2" customFormat="1" ht="17.25" x14ac:dyDescent="0.3">
      <c r="A24" s="88"/>
      <c r="B24" s="88"/>
      <c r="C24" s="88"/>
      <c r="D24" s="8"/>
      <c r="E24" s="96"/>
      <c r="F24" s="88" t="s">
        <v>13</v>
      </c>
      <c r="G24" s="81"/>
      <c r="H24" s="81"/>
      <c r="I24" s="81"/>
    </row>
    <row r="25" spans="1:9" s="2" customFormat="1" ht="17.25" x14ac:dyDescent="0.3">
      <c r="A25" s="88"/>
      <c r="B25" s="88"/>
      <c r="C25" s="88"/>
      <c r="D25" s="8"/>
      <c r="E25" s="96"/>
      <c r="F25" s="88" t="s">
        <v>14</v>
      </c>
      <c r="G25" s="81">
        <f t="shared" ref="G25:I28" si="7">G26</f>
        <v>-5778.65</v>
      </c>
      <c r="H25" s="81">
        <f t="shared" si="7"/>
        <v>-5778.65</v>
      </c>
      <c r="I25" s="81">
        <f t="shared" si="7"/>
        <v>-5778.65</v>
      </c>
    </row>
    <row r="26" spans="1:9" s="2" customFormat="1" ht="17.25" x14ac:dyDescent="0.3">
      <c r="A26" s="88"/>
      <c r="B26" s="88"/>
      <c r="C26" s="88"/>
      <c r="D26" s="8"/>
      <c r="E26" s="96"/>
      <c r="F26" s="88" t="s">
        <v>24</v>
      </c>
      <c r="G26" s="81">
        <f t="shared" si="7"/>
        <v>-5778.65</v>
      </c>
      <c r="H26" s="81">
        <f t="shared" si="7"/>
        <v>-5778.65</v>
      </c>
      <c r="I26" s="81">
        <f t="shared" si="7"/>
        <v>-5778.65</v>
      </c>
    </row>
    <row r="27" spans="1:9" s="2" customFormat="1" ht="17.25" x14ac:dyDescent="0.3">
      <c r="A27" s="88"/>
      <c r="B27" s="88"/>
      <c r="C27" s="88"/>
      <c r="D27" s="8"/>
      <c r="E27" s="96"/>
      <c r="F27" s="88" t="s">
        <v>25</v>
      </c>
      <c r="G27" s="81">
        <f t="shared" si="7"/>
        <v>-5778.65</v>
      </c>
      <c r="H27" s="81">
        <f t="shared" si="7"/>
        <v>-5778.65</v>
      </c>
      <c r="I27" s="81">
        <f t="shared" si="7"/>
        <v>-5778.65</v>
      </c>
    </row>
    <row r="28" spans="1:9" s="2" customFormat="1" ht="17.25" x14ac:dyDescent="0.3">
      <c r="A28" s="88"/>
      <c r="B28" s="88"/>
      <c r="C28" s="88"/>
      <c r="D28" s="8"/>
      <c r="E28" s="96"/>
      <c r="F28" s="88" t="s">
        <v>78</v>
      </c>
      <c r="G28" s="81">
        <f>G29</f>
        <v>-5778.65</v>
      </c>
      <c r="H28" s="81">
        <f t="shared" si="7"/>
        <v>-5778.65</v>
      </c>
      <c r="I28" s="81">
        <f t="shared" si="7"/>
        <v>-5778.65</v>
      </c>
    </row>
    <row r="29" spans="1:9" s="38" customFormat="1" ht="17.25" x14ac:dyDescent="0.3">
      <c r="A29" s="88"/>
      <c r="B29" s="88"/>
      <c r="C29" s="88"/>
      <c r="D29" s="8"/>
      <c r="E29" s="96"/>
      <c r="F29" s="88" t="s">
        <v>79</v>
      </c>
      <c r="G29" s="81">
        <v>-5778.65</v>
      </c>
      <c r="H29" s="81">
        <v>-5778.65</v>
      </c>
      <c r="I29" s="81">
        <v>-5778.65</v>
      </c>
    </row>
    <row r="30" spans="1:9" s="2" customFormat="1" ht="17.25" x14ac:dyDescent="0.3">
      <c r="A30" s="88"/>
      <c r="B30" s="88"/>
      <c r="C30" s="88"/>
      <c r="D30" s="8"/>
      <c r="E30" s="96">
        <v>31002</v>
      </c>
      <c r="F30" s="35" t="s">
        <v>81</v>
      </c>
      <c r="G30" s="81">
        <f>G32</f>
        <v>-67721.350000000006</v>
      </c>
      <c r="H30" s="81">
        <f t="shared" ref="H30:I30" si="8">H32</f>
        <v>-67721.350000000006</v>
      </c>
      <c r="I30" s="81">
        <f t="shared" si="8"/>
        <v>-67721.350000000006</v>
      </c>
    </row>
    <row r="31" spans="1:9" s="2" customFormat="1" ht="17.25" x14ac:dyDescent="0.3">
      <c r="A31" s="88"/>
      <c r="B31" s="88"/>
      <c r="C31" s="88"/>
      <c r="D31" s="8"/>
      <c r="E31" s="8"/>
      <c r="F31" s="35" t="s">
        <v>12</v>
      </c>
      <c r="G31" s="81"/>
      <c r="H31" s="81"/>
      <c r="I31" s="81"/>
    </row>
    <row r="32" spans="1:9" s="2" customFormat="1" ht="17.25" x14ac:dyDescent="0.3">
      <c r="A32" s="88"/>
      <c r="B32" s="88"/>
      <c r="C32" s="88"/>
      <c r="D32" s="8"/>
      <c r="E32" s="8"/>
      <c r="F32" s="98" t="s">
        <v>21</v>
      </c>
      <c r="G32" s="81">
        <f>+G34</f>
        <v>-67721.350000000006</v>
      </c>
      <c r="H32" s="81">
        <f t="shared" ref="H32:I32" si="9">+H34</f>
        <v>-67721.350000000006</v>
      </c>
      <c r="I32" s="81">
        <f t="shared" si="9"/>
        <v>-67721.350000000006</v>
      </c>
    </row>
    <row r="33" spans="1:11" s="2" customFormat="1" ht="17.25" x14ac:dyDescent="0.3">
      <c r="A33" s="88"/>
      <c r="B33" s="88"/>
      <c r="C33" s="88"/>
      <c r="D33" s="8"/>
      <c r="E33" s="8"/>
      <c r="F33" s="88" t="s">
        <v>13</v>
      </c>
      <c r="G33" s="81"/>
      <c r="H33" s="81"/>
      <c r="I33" s="81"/>
    </row>
    <row r="34" spans="1:11" s="2" customFormat="1" ht="17.25" x14ac:dyDescent="0.3">
      <c r="A34" s="88"/>
      <c r="B34" s="88"/>
      <c r="C34" s="88"/>
      <c r="D34" s="8"/>
      <c r="E34" s="8"/>
      <c r="F34" s="35" t="s">
        <v>14</v>
      </c>
      <c r="G34" s="81">
        <f t="shared" ref="G34:I36" si="10">G35</f>
        <v>-67721.350000000006</v>
      </c>
      <c r="H34" s="81">
        <f t="shared" si="10"/>
        <v>-67721.350000000006</v>
      </c>
      <c r="I34" s="81">
        <f t="shared" si="10"/>
        <v>-67721.350000000006</v>
      </c>
    </row>
    <row r="35" spans="1:11" s="2" customFormat="1" ht="17.25" x14ac:dyDescent="0.3">
      <c r="A35" s="88"/>
      <c r="B35" s="88"/>
      <c r="C35" s="88"/>
      <c r="D35" s="8"/>
      <c r="E35" s="8"/>
      <c r="F35" s="35" t="s">
        <v>24</v>
      </c>
      <c r="G35" s="81">
        <f t="shared" si="10"/>
        <v>-67721.350000000006</v>
      </c>
      <c r="H35" s="81">
        <f t="shared" si="10"/>
        <v>-67721.350000000006</v>
      </c>
      <c r="I35" s="81">
        <f t="shared" si="10"/>
        <v>-67721.350000000006</v>
      </c>
    </row>
    <row r="36" spans="1:11" s="2" customFormat="1" ht="17.25" x14ac:dyDescent="0.3">
      <c r="A36" s="88"/>
      <c r="B36" s="88"/>
      <c r="C36" s="88"/>
      <c r="D36" s="8"/>
      <c r="E36" s="8"/>
      <c r="F36" s="35" t="s">
        <v>25</v>
      </c>
      <c r="G36" s="81">
        <f t="shared" si="10"/>
        <v>-67721.350000000006</v>
      </c>
      <c r="H36" s="81">
        <f t="shared" si="10"/>
        <v>-67721.350000000006</v>
      </c>
      <c r="I36" s="81">
        <f t="shared" si="10"/>
        <v>-67721.350000000006</v>
      </c>
    </row>
    <row r="37" spans="1:11" s="2" customFormat="1" ht="17.25" x14ac:dyDescent="0.3">
      <c r="A37" s="88"/>
      <c r="B37" s="88"/>
      <c r="C37" s="88"/>
      <c r="D37" s="8"/>
      <c r="E37" s="8"/>
      <c r="F37" s="35" t="s">
        <v>87</v>
      </c>
      <c r="G37" s="81">
        <f>G38</f>
        <v>-67721.350000000006</v>
      </c>
      <c r="H37" s="81">
        <f t="shared" ref="H37:I37" si="11">H38</f>
        <v>-67721.350000000006</v>
      </c>
      <c r="I37" s="81">
        <f t="shared" si="11"/>
        <v>-67721.350000000006</v>
      </c>
    </row>
    <row r="38" spans="1:11" s="2" customFormat="1" ht="17.25" x14ac:dyDescent="0.3">
      <c r="A38" s="88"/>
      <c r="B38" s="88"/>
      <c r="C38" s="88"/>
      <c r="D38" s="8"/>
      <c r="E38" s="8"/>
      <c r="F38" s="35" t="s">
        <v>88</v>
      </c>
      <c r="G38" s="81">
        <v>-67721.350000000006</v>
      </c>
      <c r="H38" s="81">
        <v>-67721.350000000006</v>
      </c>
      <c r="I38" s="81">
        <v>-67721.350000000006</v>
      </c>
    </row>
    <row r="39" spans="1:11" s="2" customFormat="1" ht="33" x14ac:dyDescent="0.3">
      <c r="A39" s="88"/>
      <c r="B39" s="88"/>
      <c r="C39" s="88"/>
      <c r="D39" s="8"/>
      <c r="E39" s="96">
        <v>31003</v>
      </c>
      <c r="F39" s="35" t="s">
        <v>89</v>
      </c>
      <c r="G39" s="81">
        <f>G41</f>
        <v>73500</v>
      </c>
      <c r="H39" s="81">
        <f t="shared" ref="H39:I39" si="12">H41</f>
        <v>73500</v>
      </c>
      <c r="I39" s="81">
        <f t="shared" si="12"/>
        <v>73500</v>
      </c>
    </row>
    <row r="40" spans="1:11" s="2" customFormat="1" ht="17.25" x14ac:dyDescent="0.3">
      <c r="A40" s="88"/>
      <c r="B40" s="88"/>
      <c r="C40" s="88"/>
      <c r="D40" s="8"/>
      <c r="E40" s="8"/>
      <c r="F40" s="35" t="s">
        <v>12</v>
      </c>
      <c r="G40" s="81"/>
      <c r="H40" s="81"/>
      <c r="I40" s="81"/>
    </row>
    <row r="41" spans="1:11" s="2" customFormat="1" ht="17.25" x14ac:dyDescent="0.3">
      <c r="A41" s="88"/>
      <c r="B41" s="88"/>
      <c r="C41" s="88"/>
      <c r="D41" s="8"/>
      <c r="E41" s="8"/>
      <c r="F41" s="98" t="s">
        <v>21</v>
      </c>
      <c r="G41" s="81">
        <f>G43</f>
        <v>73500</v>
      </c>
      <c r="H41" s="81">
        <f t="shared" ref="H41:I41" si="13">H43</f>
        <v>73500</v>
      </c>
      <c r="I41" s="81">
        <f t="shared" si="13"/>
        <v>73500</v>
      </c>
    </row>
    <row r="42" spans="1:11" s="2" customFormat="1" ht="17.25" x14ac:dyDescent="0.3">
      <c r="A42" s="88"/>
      <c r="B42" s="88"/>
      <c r="C42" s="88"/>
      <c r="D42" s="8"/>
      <c r="E42" s="8"/>
      <c r="F42" s="88" t="s">
        <v>13</v>
      </c>
      <c r="G42" s="81"/>
      <c r="H42" s="81"/>
      <c r="I42" s="81"/>
    </row>
    <row r="43" spans="1:11" s="2" customFormat="1" ht="17.25" x14ac:dyDescent="0.3">
      <c r="A43" s="88"/>
      <c r="B43" s="88"/>
      <c r="C43" s="88"/>
      <c r="D43" s="8"/>
      <c r="E43" s="8"/>
      <c r="F43" s="35" t="s">
        <v>14</v>
      </c>
      <c r="G43" s="81">
        <f t="shared" ref="G43:I45" si="14">G44</f>
        <v>73500</v>
      </c>
      <c r="H43" s="81">
        <f t="shared" si="14"/>
        <v>73500</v>
      </c>
      <c r="I43" s="81">
        <f t="shared" si="14"/>
        <v>73500</v>
      </c>
    </row>
    <row r="44" spans="1:11" s="2" customFormat="1" ht="17.25" x14ac:dyDescent="0.3">
      <c r="A44" s="88"/>
      <c r="B44" s="88"/>
      <c r="C44" s="88"/>
      <c r="D44" s="8"/>
      <c r="E44" s="8"/>
      <c r="F44" s="35" t="s">
        <v>24</v>
      </c>
      <c r="G44" s="81">
        <f t="shared" si="14"/>
        <v>73500</v>
      </c>
      <c r="H44" s="81">
        <f t="shared" si="14"/>
        <v>73500</v>
      </c>
      <c r="I44" s="81">
        <f t="shared" si="14"/>
        <v>73500</v>
      </c>
    </row>
    <row r="45" spans="1:11" s="2" customFormat="1" ht="17.25" x14ac:dyDescent="0.3">
      <c r="A45" s="88"/>
      <c r="B45" s="88"/>
      <c r="C45" s="88"/>
      <c r="D45" s="8"/>
      <c r="E45" s="8"/>
      <c r="F45" s="35" t="s">
        <v>25</v>
      </c>
      <c r="G45" s="81">
        <f t="shared" si="14"/>
        <v>73500</v>
      </c>
      <c r="H45" s="81">
        <f t="shared" si="14"/>
        <v>73500</v>
      </c>
      <c r="I45" s="81">
        <f t="shared" si="14"/>
        <v>73500</v>
      </c>
    </row>
    <row r="46" spans="1:11" s="2" customFormat="1" ht="17.25" x14ac:dyDescent="0.3">
      <c r="A46" s="88"/>
      <c r="B46" s="88"/>
      <c r="C46" s="88"/>
      <c r="D46" s="8"/>
      <c r="E46" s="8"/>
      <c r="F46" s="35" t="s">
        <v>90</v>
      </c>
      <c r="G46" s="81">
        <f>G47</f>
        <v>73500</v>
      </c>
      <c r="H46" s="81">
        <f t="shared" ref="H46:I46" si="15">H47</f>
        <v>73500</v>
      </c>
      <c r="I46" s="81">
        <f t="shared" si="15"/>
        <v>73500</v>
      </c>
    </row>
    <row r="47" spans="1:11" s="2" customFormat="1" ht="17.25" x14ac:dyDescent="0.3">
      <c r="A47" s="88"/>
      <c r="B47" s="88"/>
      <c r="C47" s="88"/>
      <c r="D47" s="8"/>
      <c r="E47" s="8"/>
      <c r="F47" s="35" t="s">
        <v>91</v>
      </c>
      <c r="G47" s="81">
        <v>73500</v>
      </c>
      <c r="H47" s="81">
        <v>73500</v>
      </c>
      <c r="I47" s="81">
        <v>73500</v>
      </c>
    </row>
    <row r="48" spans="1:11" ht="17.25" x14ac:dyDescent="0.3">
      <c r="J48" s="2"/>
      <c r="K48" s="2"/>
    </row>
  </sheetData>
  <mergeCells count="7">
    <mergeCell ref="H3:I3"/>
    <mergeCell ref="A5:I5"/>
    <mergeCell ref="A8:C8"/>
    <mergeCell ref="D8:E8"/>
    <mergeCell ref="F8:F9"/>
    <mergeCell ref="H7:I7"/>
    <mergeCell ref="G8:I8"/>
  </mergeCells>
  <pageMargins left="0.36" right="0.21" top="0.33" bottom="0.16" header="0.31496062992126" footer="0.31496062992126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view="pageBreakPreview" topLeftCell="A7" zoomScaleNormal="100" zoomScaleSheetLayoutView="100" workbookViewId="0">
      <selection activeCell="E27" sqref="E27"/>
    </sheetView>
  </sheetViews>
  <sheetFormatPr defaultRowHeight="15" x14ac:dyDescent="0.25"/>
  <cols>
    <col min="1" max="1" width="7" customWidth="1"/>
    <col min="2" max="2" width="8.140625" customWidth="1"/>
    <col min="3" max="3" width="54.140625" customWidth="1"/>
    <col min="4" max="6" width="20.140625" customWidth="1"/>
    <col min="7" max="7" width="13.140625" customWidth="1"/>
    <col min="8" max="8" width="18.28515625" customWidth="1"/>
    <col min="9" max="9" width="19.85546875" customWidth="1"/>
    <col min="10" max="10" width="16" customWidth="1"/>
    <col min="11" max="11" width="15.85546875" customWidth="1"/>
  </cols>
  <sheetData>
    <row r="1" spans="1:7" x14ac:dyDescent="0.25">
      <c r="F1" s="17"/>
    </row>
    <row r="2" spans="1:7" x14ac:dyDescent="0.25">
      <c r="F2" s="17" t="s">
        <v>129</v>
      </c>
    </row>
    <row r="3" spans="1:7" ht="18.75" customHeight="1" x14ac:dyDescent="0.25">
      <c r="F3" s="120" t="s">
        <v>76</v>
      </c>
      <c r="G3" s="1"/>
    </row>
    <row r="4" spans="1:7" ht="18.75" customHeight="1" x14ac:dyDescent="0.25">
      <c r="E4" s="13" t="s">
        <v>23</v>
      </c>
      <c r="F4" s="13"/>
      <c r="G4" s="1"/>
    </row>
    <row r="5" spans="1:7" ht="21.75" customHeight="1" x14ac:dyDescent="0.25">
      <c r="E5" s="18"/>
      <c r="F5" s="18"/>
    </row>
    <row r="6" spans="1:7" s="20" customFormat="1" ht="48" customHeight="1" x14ac:dyDescent="0.25">
      <c r="A6" s="153" t="s">
        <v>122</v>
      </c>
      <c r="B6" s="153"/>
      <c r="C6" s="153"/>
      <c r="D6" s="153"/>
      <c r="E6" s="153"/>
      <c r="F6" s="153"/>
      <c r="G6" s="19"/>
    </row>
    <row r="7" spans="1:7" ht="19.5" customHeight="1" x14ac:dyDescent="0.25">
      <c r="E7" s="154" t="s">
        <v>0</v>
      </c>
      <c r="F7" s="154"/>
    </row>
    <row r="8" spans="1:7" s="30" customFormat="1" ht="54.75" customHeight="1" x14ac:dyDescent="0.3">
      <c r="A8" s="155" t="s">
        <v>26</v>
      </c>
      <c r="B8" s="156"/>
      <c r="C8" s="157" t="s">
        <v>50</v>
      </c>
      <c r="D8" s="151" t="s">
        <v>118</v>
      </c>
      <c r="E8" s="151"/>
      <c r="F8" s="152"/>
    </row>
    <row r="9" spans="1:7" s="30" customFormat="1" ht="88.5" customHeight="1" x14ac:dyDescent="0.3">
      <c r="A9" s="99" t="s">
        <v>27</v>
      </c>
      <c r="B9" s="99" t="s">
        <v>28</v>
      </c>
      <c r="C9" s="158"/>
      <c r="D9" s="100" t="s">
        <v>30</v>
      </c>
      <c r="E9" s="100" t="s">
        <v>9</v>
      </c>
      <c r="F9" s="100" t="s">
        <v>10</v>
      </c>
    </row>
    <row r="10" spans="1:7" s="26" customFormat="1" ht="16.5" customHeight="1" x14ac:dyDescent="0.25">
      <c r="A10" s="8"/>
      <c r="B10" s="8"/>
      <c r="C10" s="54" t="s">
        <v>3</v>
      </c>
      <c r="D10" s="101">
        <f t="shared" ref="D10:F10" si="0">D12</f>
        <v>0</v>
      </c>
      <c r="E10" s="101">
        <f t="shared" si="0"/>
        <v>0</v>
      </c>
      <c r="F10" s="101">
        <f t="shared" si="0"/>
        <v>0</v>
      </c>
    </row>
    <row r="11" spans="1:7" s="26" customFormat="1" ht="16.5" customHeight="1" x14ac:dyDescent="0.25">
      <c r="A11" s="8"/>
      <c r="B11" s="8"/>
      <c r="C11" s="8" t="s">
        <v>11</v>
      </c>
      <c r="D11" s="8"/>
      <c r="E11" s="8"/>
      <c r="F11" s="8"/>
    </row>
    <row r="12" spans="1:7" s="26" customFormat="1" ht="16.5" customHeight="1" x14ac:dyDescent="0.25">
      <c r="A12" s="8"/>
      <c r="B12" s="8"/>
      <c r="C12" s="27" t="s">
        <v>21</v>
      </c>
      <c r="D12" s="102">
        <f>D14+D17+D20</f>
        <v>0</v>
      </c>
      <c r="E12" s="102">
        <f>E14+E17+E20</f>
        <v>0</v>
      </c>
      <c r="F12" s="102">
        <f>F14+F17+F20</f>
        <v>0</v>
      </c>
    </row>
    <row r="13" spans="1:7" s="26" customFormat="1" ht="16.5" customHeight="1" x14ac:dyDescent="0.25">
      <c r="A13" s="8"/>
      <c r="B13" s="8"/>
      <c r="C13" s="8" t="s">
        <v>57</v>
      </c>
      <c r="D13" s="8"/>
      <c r="E13" s="8"/>
      <c r="F13" s="8"/>
    </row>
    <row r="14" spans="1:7" s="26" customFormat="1" ht="33.75" customHeight="1" x14ac:dyDescent="0.25">
      <c r="A14" s="103" t="s">
        <v>58</v>
      </c>
      <c r="B14" s="103">
        <v>31001</v>
      </c>
      <c r="C14" s="104" t="s">
        <v>75</v>
      </c>
      <c r="D14" s="105">
        <f t="shared" ref="D14:F14" si="1">D16</f>
        <v>-5778.65</v>
      </c>
      <c r="E14" s="105">
        <f t="shared" si="1"/>
        <v>-5778.65</v>
      </c>
      <c r="F14" s="105">
        <f t="shared" si="1"/>
        <v>-5778.65</v>
      </c>
    </row>
    <row r="15" spans="1:7" s="26" customFormat="1" ht="17.25" customHeight="1" x14ac:dyDescent="0.25">
      <c r="A15" s="8"/>
      <c r="B15" s="8"/>
      <c r="C15" s="106" t="s">
        <v>12</v>
      </c>
      <c r="D15" s="8"/>
      <c r="E15" s="8"/>
      <c r="F15" s="8"/>
    </row>
    <row r="16" spans="1:7" s="26" customFormat="1" ht="17.25" customHeight="1" x14ac:dyDescent="0.25">
      <c r="A16" s="8"/>
      <c r="B16" s="8"/>
      <c r="C16" s="107" t="s">
        <v>21</v>
      </c>
      <c r="D16" s="108">
        <f>+'Հավելված 3'!G21</f>
        <v>-5778.65</v>
      </c>
      <c r="E16" s="108">
        <f>+'Հավելված 3'!H21</f>
        <v>-5778.65</v>
      </c>
      <c r="F16" s="108">
        <f>+'Հավելված 3'!I21</f>
        <v>-5778.65</v>
      </c>
    </row>
    <row r="17" spans="1:6" s="26" customFormat="1" ht="33.75" customHeight="1" x14ac:dyDescent="0.25">
      <c r="A17" s="103" t="s">
        <v>58</v>
      </c>
      <c r="B17" s="103">
        <v>31002</v>
      </c>
      <c r="C17" s="104" t="s">
        <v>86</v>
      </c>
      <c r="D17" s="105">
        <f t="shared" ref="D17:F17" si="2">D19</f>
        <v>-67721.350000000006</v>
      </c>
      <c r="E17" s="105">
        <f t="shared" si="2"/>
        <v>-67721.350000000006</v>
      </c>
      <c r="F17" s="105">
        <f t="shared" si="2"/>
        <v>-67721.350000000006</v>
      </c>
    </row>
    <row r="18" spans="1:6" s="26" customFormat="1" ht="15.75" customHeight="1" x14ac:dyDescent="0.25">
      <c r="A18" s="8"/>
      <c r="B18" s="8"/>
      <c r="C18" s="106" t="s">
        <v>12</v>
      </c>
      <c r="D18" s="8"/>
      <c r="E18" s="8"/>
      <c r="F18" s="8"/>
    </row>
    <row r="19" spans="1:6" s="26" customFormat="1" ht="15.75" customHeight="1" x14ac:dyDescent="0.25">
      <c r="A19" s="8"/>
      <c r="B19" s="8"/>
      <c r="C19" s="107" t="s">
        <v>21</v>
      </c>
      <c r="D19" s="108">
        <f>+'Հավելված 3'!G30</f>
        <v>-67721.350000000006</v>
      </c>
      <c r="E19" s="108">
        <f>+'Հավելված 3'!H30</f>
        <v>-67721.350000000006</v>
      </c>
      <c r="F19" s="108">
        <f>+'Հավելված 3'!I30</f>
        <v>-67721.350000000006</v>
      </c>
    </row>
    <row r="20" spans="1:6" s="26" customFormat="1" ht="47.25" customHeight="1" x14ac:dyDescent="0.25">
      <c r="A20" s="103" t="s">
        <v>58</v>
      </c>
      <c r="B20" s="103">
        <v>31003</v>
      </c>
      <c r="C20" s="104" t="s">
        <v>89</v>
      </c>
      <c r="D20" s="105">
        <f t="shared" ref="D20:F20" si="3">D22</f>
        <v>73500</v>
      </c>
      <c r="E20" s="105">
        <f t="shared" si="3"/>
        <v>73500</v>
      </c>
      <c r="F20" s="105">
        <f t="shared" si="3"/>
        <v>73500</v>
      </c>
    </row>
    <row r="21" spans="1:6" s="26" customFormat="1" ht="15.75" customHeight="1" x14ac:dyDescent="0.25">
      <c r="A21" s="8"/>
      <c r="B21" s="8"/>
      <c r="C21" s="106" t="s">
        <v>12</v>
      </c>
      <c r="D21" s="8"/>
      <c r="E21" s="8"/>
      <c r="F21" s="8"/>
    </row>
    <row r="22" spans="1:6" s="26" customFormat="1" ht="15.75" customHeight="1" x14ac:dyDescent="0.25">
      <c r="A22" s="8"/>
      <c r="B22" s="8"/>
      <c r="C22" s="107" t="s">
        <v>21</v>
      </c>
      <c r="D22" s="108">
        <f>+'Հավելված 3'!G39</f>
        <v>73500</v>
      </c>
      <c r="E22" s="108">
        <f>+'Հավելված 3'!H39</f>
        <v>73500</v>
      </c>
      <c r="F22" s="108">
        <f>+'Հավելված 3'!I39</f>
        <v>73500</v>
      </c>
    </row>
  </sheetData>
  <mergeCells count="5">
    <mergeCell ref="D8:F8"/>
    <mergeCell ref="A6:F6"/>
    <mergeCell ref="E7:F7"/>
    <mergeCell ref="A8:B8"/>
    <mergeCell ref="C8:C9"/>
  </mergeCells>
  <pageMargins left="0.70866141732283505" right="0.70866141732283505" top="0.74803149606299202" bottom="0.74803149606299202" header="0.31496062992126" footer="0.31496062992126"/>
  <pageSetup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8"/>
  <sheetViews>
    <sheetView view="pageBreakPreview" zoomScaleNormal="80" zoomScaleSheetLayoutView="100" workbookViewId="0">
      <selection activeCell="H23" sqref="H23:L23"/>
    </sheetView>
  </sheetViews>
  <sheetFormatPr defaultColWidth="8.85546875" defaultRowHeight="17.25" x14ac:dyDescent="0.25"/>
  <cols>
    <col min="1" max="1" width="6.42578125" style="31" bestFit="1" customWidth="1"/>
    <col min="2" max="2" width="9.7109375" style="31" customWidth="1"/>
    <col min="3" max="3" width="13.140625" style="31" customWidth="1"/>
    <col min="4" max="4" width="16.7109375" style="33" customWidth="1"/>
    <col min="5" max="5" width="13.140625" style="31" customWidth="1"/>
    <col min="6" max="6" width="15.42578125" style="31" customWidth="1"/>
    <col min="7" max="7" width="10.42578125" style="31" customWidth="1"/>
    <col min="8" max="8" width="22.5703125" style="31" customWidth="1"/>
    <col min="9" max="9" width="46.28515625" style="31" customWidth="1"/>
    <col min="10" max="12" width="19.42578125" style="31" customWidth="1"/>
    <col min="13" max="16384" width="8.85546875" style="31"/>
  </cols>
  <sheetData>
    <row r="1" spans="1:45" ht="28.5" customHeight="1" x14ac:dyDescent="0.25">
      <c r="D1" s="65"/>
      <c r="E1" s="65"/>
      <c r="F1" s="65"/>
      <c r="G1" s="181"/>
      <c r="H1" s="181"/>
      <c r="J1" s="66"/>
      <c r="K1" s="66"/>
      <c r="L1" s="17" t="s">
        <v>130</v>
      </c>
    </row>
    <row r="2" spans="1:45" ht="17.850000000000001" customHeight="1" x14ac:dyDescent="0.25">
      <c r="D2" s="65"/>
      <c r="E2" s="65"/>
      <c r="F2" s="67"/>
      <c r="H2" s="68"/>
      <c r="I2" s="68"/>
      <c r="J2" s="138" t="s">
        <v>76</v>
      </c>
      <c r="K2" s="138"/>
      <c r="L2" s="138"/>
    </row>
    <row r="3" spans="1:45" ht="17.45" customHeight="1" x14ac:dyDescent="0.25">
      <c r="D3" s="65"/>
      <c r="E3" s="65"/>
      <c r="F3" s="67"/>
      <c r="G3" s="181"/>
      <c r="H3" s="181"/>
      <c r="J3" s="138" t="s">
        <v>23</v>
      </c>
      <c r="K3" s="138"/>
      <c r="L3" s="138"/>
    </row>
    <row r="4" spans="1:45" x14ac:dyDescent="0.25">
      <c r="D4" s="65"/>
      <c r="E4" s="65"/>
      <c r="F4" s="67"/>
      <c r="G4" s="68"/>
      <c r="H4" s="68"/>
      <c r="I4" s="68"/>
    </row>
    <row r="5" spans="1:45" x14ac:dyDescent="0.25">
      <c r="D5" s="65"/>
      <c r="E5" s="65"/>
      <c r="F5" s="67"/>
      <c r="G5" s="68"/>
      <c r="H5" s="68"/>
      <c r="I5" s="68"/>
    </row>
    <row r="6" spans="1:45" ht="41.45" customHeight="1" x14ac:dyDescent="0.25">
      <c r="A6" s="182" t="s">
        <v>124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</row>
    <row r="8" spans="1:45" x14ac:dyDescent="0.25">
      <c r="A8" s="41"/>
      <c r="B8" s="41"/>
      <c r="C8" s="41"/>
      <c r="D8" s="42"/>
      <c r="E8" s="41"/>
      <c r="F8" s="41"/>
      <c r="G8" s="41"/>
      <c r="H8" s="41"/>
      <c r="I8" s="41"/>
      <c r="J8" s="174" t="s">
        <v>0</v>
      </c>
      <c r="K8" s="174"/>
      <c r="L8" s="174"/>
    </row>
    <row r="9" spans="1:45" ht="57" customHeight="1" x14ac:dyDescent="0.25">
      <c r="A9" s="177" t="s">
        <v>59</v>
      </c>
      <c r="B9" s="177" t="s">
        <v>60</v>
      </c>
      <c r="C9" s="177"/>
      <c r="D9" s="177" t="s">
        <v>61</v>
      </c>
      <c r="E9" s="177"/>
      <c r="F9" s="177"/>
      <c r="G9" s="177"/>
      <c r="H9" s="177" t="s">
        <v>62</v>
      </c>
      <c r="I9" s="177" t="s">
        <v>63</v>
      </c>
      <c r="J9" s="177" t="s">
        <v>118</v>
      </c>
      <c r="K9" s="177"/>
      <c r="L9" s="177"/>
    </row>
    <row r="10" spans="1:45" ht="51" customHeight="1" x14ac:dyDescent="0.25">
      <c r="A10" s="177"/>
      <c r="B10" s="109" t="s">
        <v>64</v>
      </c>
      <c r="C10" s="109" t="s">
        <v>65</v>
      </c>
      <c r="D10" s="109" t="s">
        <v>66</v>
      </c>
      <c r="E10" s="109" t="s">
        <v>65</v>
      </c>
      <c r="F10" s="109" t="s">
        <v>67</v>
      </c>
      <c r="G10" s="109" t="s">
        <v>68</v>
      </c>
      <c r="H10" s="177"/>
      <c r="I10" s="177"/>
      <c r="J10" s="109" t="s">
        <v>32</v>
      </c>
      <c r="K10" s="109" t="s">
        <v>33</v>
      </c>
      <c r="L10" s="109" t="s">
        <v>34</v>
      </c>
    </row>
    <row r="11" spans="1:45" s="69" customFormat="1" x14ac:dyDescent="0.25">
      <c r="A11" s="165" t="s">
        <v>69</v>
      </c>
      <c r="B11" s="165"/>
      <c r="C11" s="165"/>
      <c r="D11" s="165"/>
      <c r="E11" s="165"/>
      <c r="F11" s="165"/>
      <c r="G11" s="165"/>
      <c r="H11" s="165"/>
      <c r="I11" s="165"/>
      <c r="J11" s="73">
        <f t="shared" ref="J11:L12" si="0">J12</f>
        <v>0</v>
      </c>
      <c r="K11" s="73">
        <f t="shared" si="0"/>
        <v>0</v>
      </c>
      <c r="L11" s="73">
        <f t="shared" si="0"/>
        <v>0</v>
      </c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</row>
    <row r="12" spans="1:45" s="70" customFormat="1" ht="30" customHeight="1" x14ac:dyDescent="0.25">
      <c r="A12" s="165" t="s">
        <v>35</v>
      </c>
      <c r="B12" s="165"/>
      <c r="C12" s="165"/>
      <c r="D12" s="165"/>
      <c r="E12" s="165"/>
      <c r="F12" s="165"/>
      <c r="G12" s="165"/>
      <c r="H12" s="165"/>
      <c r="I12" s="165"/>
      <c r="J12" s="73">
        <f t="shared" si="0"/>
        <v>0</v>
      </c>
      <c r="K12" s="73">
        <f t="shared" si="0"/>
        <v>0</v>
      </c>
      <c r="L12" s="73">
        <f t="shared" si="0"/>
        <v>0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</row>
    <row r="13" spans="1:45" ht="18" customHeight="1" x14ac:dyDescent="0.25">
      <c r="A13" s="166"/>
      <c r="B13" s="110">
        <v>1138</v>
      </c>
      <c r="C13" s="175" t="s">
        <v>31</v>
      </c>
      <c r="D13" s="175"/>
      <c r="E13" s="175"/>
      <c r="F13" s="175"/>
      <c r="G13" s="175"/>
      <c r="H13" s="175"/>
      <c r="I13" s="175"/>
      <c r="J13" s="73">
        <f>J14+J20+J24</f>
        <v>0</v>
      </c>
      <c r="K13" s="73">
        <f>K14+K20+K24</f>
        <v>0</v>
      </c>
      <c r="L13" s="73">
        <f>L14+L20+L24</f>
        <v>0</v>
      </c>
    </row>
    <row r="14" spans="1:45" s="32" customFormat="1" ht="33" customHeight="1" x14ac:dyDescent="0.25">
      <c r="A14" s="166"/>
      <c r="B14" s="167"/>
      <c r="C14" s="167"/>
      <c r="D14" s="112" t="s">
        <v>77</v>
      </c>
      <c r="E14" s="176" t="s">
        <v>70</v>
      </c>
      <c r="F14" s="176"/>
      <c r="G14" s="176"/>
      <c r="H14" s="176"/>
      <c r="I14" s="176"/>
      <c r="J14" s="71">
        <f>+'Հավելված 3'!G21</f>
        <v>-5778.65</v>
      </c>
      <c r="K14" s="71">
        <f>+'Հավելված 3'!H21</f>
        <v>-5778.65</v>
      </c>
      <c r="L14" s="71">
        <f>+'Հավելված 3'!I21</f>
        <v>-5778.65</v>
      </c>
    </row>
    <row r="15" spans="1:45" ht="33.4" customHeight="1" x14ac:dyDescent="0.25">
      <c r="A15" s="166"/>
      <c r="B15" s="167"/>
      <c r="C15" s="167"/>
      <c r="D15" s="167"/>
      <c r="E15" s="167"/>
      <c r="F15" s="176" t="s">
        <v>71</v>
      </c>
      <c r="G15" s="176"/>
      <c r="H15" s="176"/>
      <c r="I15" s="176"/>
      <c r="J15" s="176"/>
      <c r="K15" s="176"/>
      <c r="L15" s="176"/>
    </row>
    <row r="16" spans="1:45" ht="33.4" customHeight="1" x14ac:dyDescent="0.25">
      <c r="A16" s="166"/>
      <c r="B16" s="167"/>
      <c r="C16" s="167"/>
      <c r="D16" s="167"/>
      <c r="E16" s="167"/>
      <c r="F16" s="167"/>
      <c r="G16" s="176" t="s">
        <v>36</v>
      </c>
      <c r="H16" s="176"/>
      <c r="I16" s="176"/>
      <c r="J16" s="176"/>
      <c r="K16" s="176"/>
      <c r="L16" s="176"/>
    </row>
    <row r="17" spans="1:13" ht="33.4" customHeight="1" x14ac:dyDescent="0.25">
      <c r="A17" s="166"/>
      <c r="B17" s="167"/>
      <c r="C17" s="167"/>
      <c r="D17" s="167"/>
      <c r="E17" s="167"/>
      <c r="F17" s="167"/>
      <c r="G17" s="111"/>
      <c r="H17" s="176" t="s">
        <v>72</v>
      </c>
      <c r="I17" s="176"/>
      <c r="J17" s="176"/>
      <c r="K17" s="176"/>
      <c r="L17" s="176"/>
    </row>
    <row r="18" spans="1:13" ht="40.5" customHeight="1" x14ac:dyDescent="0.25">
      <c r="A18" s="116"/>
      <c r="B18" s="119"/>
      <c r="C18" s="119"/>
      <c r="D18" s="119"/>
      <c r="E18" s="119"/>
      <c r="F18" s="119"/>
      <c r="G18" s="119"/>
      <c r="H18" s="115"/>
      <c r="I18" s="113" t="s">
        <v>126</v>
      </c>
      <c r="J18" s="117">
        <v>1</v>
      </c>
      <c r="K18" s="112"/>
      <c r="L18" s="117">
        <v>1</v>
      </c>
    </row>
    <row r="19" spans="1:13" ht="33.4" customHeight="1" x14ac:dyDescent="0.25">
      <c r="A19" s="172"/>
      <c r="B19" s="173"/>
      <c r="C19" s="173"/>
      <c r="D19" s="173"/>
      <c r="E19" s="173"/>
      <c r="F19" s="173"/>
      <c r="G19" s="173"/>
      <c r="H19" s="173"/>
      <c r="I19" s="113" t="s">
        <v>92</v>
      </c>
      <c r="J19" s="117">
        <v>-96</v>
      </c>
      <c r="K19" s="114"/>
      <c r="L19" s="117">
        <v>-96</v>
      </c>
    </row>
    <row r="20" spans="1:13" s="32" customFormat="1" ht="33" customHeight="1" x14ac:dyDescent="0.25">
      <c r="A20" s="178"/>
      <c r="B20" s="169"/>
      <c r="C20" s="169"/>
      <c r="D20" s="112" t="s">
        <v>93</v>
      </c>
      <c r="E20" s="168" t="s">
        <v>81</v>
      </c>
      <c r="F20" s="168"/>
      <c r="G20" s="168"/>
      <c r="H20" s="168"/>
      <c r="I20" s="168"/>
      <c r="J20" s="71">
        <f>+'Հավելված 3'!G30</f>
        <v>-67721.350000000006</v>
      </c>
      <c r="K20" s="71">
        <f>+'Հավելված 3'!H30</f>
        <v>-67721.350000000006</v>
      </c>
      <c r="L20" s="71">
        <f>+'Հավելված 3'!I30</f>
        <v>-67721.350000000006</v>
      </c>
    </row>
    <row r="21" spans="1:13" ht="33.4" customHeight="1" x14ac:dyDescent="0.25">
      <c r="A21" s="179"/>
      <c r="B21" s="170"/>
      <c r="C21" s="170"/>
      <c r="D21" s="169"/>
      <c r="E21" s="169"/>
      <c r="F21" s="159" t="s">
        <v>94</v>
      </c>
      <c r="G21" s="160"/>
      <c r="H21" s="160"/>
      <c r="I21" s="160"/>
      <c r="J21" s="160"/>
      <c r="K21" s="160"/>
      <c r="L21" s="161"/>
      <c r="M21" s="72"/>
    </row>
    <row r="22" spans="1:13" ht="33.4" customHeight="1" x14ac:dyDescent="0.25">
      <c r="A22" s="179"/>
      <c r="B22" s="170"/>
      <c r="C22" s="170"/>
      <c r="D22" s="170"/>
      <c r="E22" s="170"/>
      <c r="F22" s="169"/>
      <c r="G22" s="159" t="s">
        <v>36</v>
      </c>
      <c r="H22" s="160"/>
      <c r="I22" s="160"/>
      <c r="J22" s="160"/>
      <c r="K22" s="160"/>
      <c r="L22" s="161"/>
      <c r="M22" s="72"/>
    </row>
    <row r="23" spans="1:13" ht="33.4" customHeight="1" x14ac:dyDescent="0.25">
      <c r="A23" s="180"/>
      <c r="B23" s="171"/>
      <c r="C23" s="171"/>
      <c r="D23" s="171"/>
      <c r="E23" s="171"/>
      <c r="F23" s="171"/>
      <c r="G23" s="111"/>
      <c r="H23" s="162" t="s">
        <v>72</v>
      </c>
      <c r="I23" s="163"/>
      <c r="J23" s="163"/>
      <c r="K23" s="163"/>
      <c r="L23" s="164"/>
    </row>
    <row r="24" spans="1:13" s="32" customFormat="1" ht="33" customHeight="1" x14ac:dyDescent="0.25">
      <c r="A24" s="166"/>
      <c r="B24" s="167"/>
      <c r="C24" s="167"/>
      <c r="D24" s="112" t="s">
        <v>95</v>
      </c>
      <c r="E24" s="168" t="s">
        <v>83</v>
      </c>
      <c r="F24" s="168"/>
      <c r="G24" s="168"/>
      <c r="H24" s="168"/>
      <c r="I24" s="168"/>
      <c r="J24" s="73">
        <f>+'Հավելված 3'!G39</f>
        <v>73500</v>
      </c>
      <c r="K24" s="73">
        <f>+'Հավելված 3'!H39</f>
        <v>73500</v>
      </c>
      <c r="L24" s="73">
        <f>+'Հավելված 3'!I39</f>
        <v>73500</v>
      </c>
    </row>
    <row r="25" spans="1:13" ht="33.4" customHeight="1" x14ac:dyDescent="0.25">
      <c r="A25" s="166"/>
      <c r="B25" s="167"/>
      <c r="C25" s="167"/>
      <c r="D25" s="167"/>
      <c r="E25" s="167"/>
      <c r="F25" s="159" t="s">
        <v>96</v>
      </c>
      <c r="G25" s="160"/>
      <c r="H25" s="160"/>
      <c r="I25" s="160"/>
      <c r="J25" s="160"/>
      <c r="K25" s="160"/>
      <c r="L25" s="161"/>
      <c r="M25" s="72"/>
    </row>
    <row r="26" spans="1:13" ht="33.4" customHeight="1" x14ac:dyDescent="0.25">
      <c r="A26" s="166"/>
      <c r="B26" s="167"/>
      <c r="C26" s="167"/>
      <c r="D26" s="167"/>
      <c r="E26" s="167"/>
      <c r="F26" s="167"/>
      <c r="G26" s="159" t="s">
        <v>36</v>
      </c>
      <c r="H26" s="160"/>
      <c r="I26" s="160"/>
      <c r="J26" s="160"/>
      <c r="K26" s="160"/>
      <c r="L26" s="161"/>
      <c r="M26" s="72"/>
    </row>
    <row r="27" spans="1:13" ht="33.4" customHeight="1" x14ac:dyDescent="0.25">
      <c r="A27" s="166"/>
      <c r="B27" s="167"/>
      <c r="C27" s="167"/>
      <c r="D27" s="167"/>
      <c r="E27" s="167"/>
      <c r="F27" s="167"/>
      <c r="G27" s="111"/>
      <c r="H27" s="159" t="s">
        <v>72</v>
      </c>
      <c r="I27" s="160"/>
      <c r="J27" s="160"/>
      <c r="K27" s="160"/>
      <c r="L27" s="161"/>
      <c r="M27" s="72"/>
    </row>
    <row r="28" spans="1:13" ht="33.4" customHeight="1" x14ac:dyDescent="0.25">
      <c r="A28" s="172"/>
      <c r="B28" s="173"/>
      <c r="C28" s="173"/>
      <c r="D28" s="173"/>
      <c r="E28" s="173"/>
      <c r="F28" s="173"/>
      <c r="G28" s="173"/>
      <c r="H28" s="173"/>
      <c r="I28" s="113" t="s">
        <v>97</v>
      </c>
      <c r="J28" s="114">
        <v>7</v>
      </c>
      <c r="K28" s="114"/>
      <c r="L28" s="114">
        <v>7</v>
      </c>
    </row>
  </sheetData>
  <mergeCells count="47">
    <mergeCell ref="A28:H28"/>
    <mergeCell ref="J9:L9"/>
    <mergeCell ref="A20:A23"/>
    <mergeCell ref="G1:H1"/>
    <mergeCell ref="J2:L2"/>
    <mergeCell ref="G3:H3"/>
    <mergeCell ref="J3:L3"/>
    <mergeCell ref="A6:L6"/>
    <mergeCell ref="A9:A10"/>
    <mergeCell ref="B9:C9"/>
    <mergeCell ref="D9:G9"/>
    <mergeCell ref="H9:H10"/>
    <mergeCell ref="I9:I10"/>
    <mergeCell ref="F26:F27"/>
    <mergeCell ref="G26:L26"/>
    <mergeCell ref="A13:A17"/>
    <mergeCell ref="E21:E23"/>
    <mergeCell ref="F22:F23"/>
    <mergeCell ref="A19:H19"/>
    <mergeCell ref="E20:I20"/>
    <mergeCell ref="J8:L8"/>
    <mergeCell ref="C13:I13"/>
    <mergeCell ref="B14:B17"/>
    <mergeCell ref="C14:C17"/>
    <mergeCell ref="E14:I14"/>
    <mergeCell ref="D15:D17"/>
    <mergeCell ref="E15:E17"/>
    <mergeCell ref="F15:L15"/>
    <mergeCell ref="F16:F17"/>
    <mergeCell ref="G16:L16"/>
    <mergeCell ref="H17:L17"/>
    <mergeCell ref="F25:L25"/>
    <mergeCell ref="G22:L22"/>
    <mergeCell ref="H23:L23"/>
    <mergeCell ref="H27:L27"/>
    <mergeCell ref="A11:I11"/>
    <mergeCell ref="A12:I12"/>
    <mergeCell ref="A24:A27"/>
    <mergeCell ref="B24:B27"/>
    <mergeCell ref="C24:C27"/>
    <mergeCell ref="E24:I24"/>
    <mergeCell ref="D25:D27"/>
    <mergeCell ref="E25:E27"/>
    <mergeCell ref="B20:B23"/>
    <mergeCell ref="C20:C23"/>
    <mergeCell ref="F21:L21"/>
    <mergeCell ref="D21:D23"/>
  </mergeCells>
  <pageMargins left="0.19" right="0.19" top="0.19" bottom="0.19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8"/>
  <sheetViews>
    <sheetView view="pageBreakPreview" topLeftCell="A20" zoomScaleNormal="90" zoomScaleSheetLayoutView="100" workbookViewId="0">
      <selection activeCell="I43" sqref="I43"/>
    </sheetView>
  </sheetViews>
  <sheetFormatPr defaultColWidth="8.85546875" defaultRowHeight="17.25" x14ac:dyDescent="0.25"/>
  <cols>
    <col min="1" max="1" width="6.42578125" style="31" bestFit="1" customWidth="1"/>
    <col min="2" max="2" width="9.7109375" style="31" customWidth="1"/>
    <col min="3" max="3" width="13.140625" style="31" customWidth="1"/>
    <col min="4" max="4" width="16.7109375" style="33" customWidth="1"/>
    <col min="5" max="5" width="13.140625" style="31" customWidth="1"/>
    <col min="6" max="6" width="15.42578125" style="31" customWidth="1"/>
    <col min="7" max="7" width="10.42578125" style="31" customWidth="1"/>
    <col min="8" max="8" width="22.5703125" style="31" customWidth="1"/>
    <col min="9" max="9" width="46.28515625" style="31" customWidth="1"/>
    <col min="10" max="12" width="19.42578125" style="31" customWidth="1"/>
    <col min="13" max="16384" width="8.85546875" style="31"/>
  </cols>
  <sheetData>
    <row r="1" spans="1:45" ht="28.5" customHeight="1" x14ac:dyDescent="0.25">
      <c r="D1" s="65"/>
      <c r="E1" s="65"/>
      <c r="F1" s="65"/>
      <c r="G1" s="181"/>
      <c r="H1" s="181"/>
      <c r="J1" s="66"/>
      <c r="K1" s="66"/>
      <c r="L1" s="17" t="s">
        <v>131</v>
      </c>
    </row>
    <row r="2" spans="1:45" ht="17.850000000000001" customHeight="1" x14ac:dyDescent="0.25">
      <c r="D2" s="65"/>
      <c r="E2" s="65"/>
      <c r="F2" s="67"/>
      <c r="H2" s="68"/>
      <c r="I2" s="68"/>
      <c r="J2" s="138" t="s">
        <v>76</v>
      </c>
      <c r="K2" s="138"/>
      <c r="L2" s="138"/>
    </row>
    <row r="3" spans="1:45" ht="17.45" customHeight="1" x14ac:dyDescent="0.25">
      <c r="D3" s="65"/>
      <c r="E3" s="65"/>
      <c r="F3" s="67"/>
      <c r="G3" s="181"/>
      <c r="H3" s="181"/>
      <c r="J3" s="138" t="s">
        <v>23</v>
      </c>
      <c r="K3" s="138"/>
      <c r="L3" s="138"/>
    </row>
    <row r="4" spans="1:45" x14ac:dyDescent="0.25">
      <c r="D4" s="65"/>
      <c r="E4" s="65"/>
      <c r="F4" s="67"/>
      <c r="G4" s="68"/>
      <c r="H4" s="68"/>
      <c r="I4" s="68"/>
    </row>
    <row r="5" spans="1:45" x14ac:dyDescent="0.25">
      <c r="D5" s="65"/>
      <c r="E5" s="65"/>
      <c r="F5" s="67"/>
      <c r="G5" s="68"/>
      <c r="H5" s="68"/>
      <c r="I5" s="68"/>
    </row>
    <row r="6" spans="1:45" ht="41.45" customHeight="1" x14ac:dyDescent="0.25">
      <c r="A6" s="182" t="s">
        <v>124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</row>
    <row r="8" spans="1:45" x14ac:dyDescent="0.25">
      <c r="A8" s="41"/>
      <c r="B8" s="41"/>
      <c r="C8" s="41"/>
      <c r="D8" s="42"/>
      <c r="E8" s="41"/>
      <c r="F8" s="41"/>
      <c r="G8" s="41"/>
      <c r="H8" s="41"/>
      <c r="I8" s="41"/>
      <c r="J8" s="174" t="s">
        <v>0</v>
      </c>
      <c r="K8" s="174"/>
      <c r="L8" s="174"/>
    </row>
    <row r="9" spans="1:45" ht="51" customHeight="1" x14ac:dyDescent="0.25">
      <c r="A9" s="177" t="s">
        <v>123</v>
      </c>
      <c r="B9" s="177" t="s">
        <v>60</v>
      </c>
      <c r="C9" s="177"/>
      <c r="D9" s="177" t="s">
        <v>61</v>
      </c>
      <c r="E9" s="177"/>
      <c r="F9" s="177"/>
      <c r="G9" s="177"/>
      <c r="H9" s="177" t="s">
        <v>62</v>
      </c>
      <c r="I9" s="177" t="s">
        <v>63</v>
      </c>
      <c r="J9" s="177" t="s">
        <v>118</v>
      </c>
      <c r="K9" s="177"/>
      <c r="L9" s="177"/>
    </row>
    <row r="10" spans="1:45" ht="64.5" customHeight="1" x14ac:dyDescent="0.25">
      <c r="A10" s="177"/>
      <c r="B10" s="109" t="s">
        <v>64</v>
      </c>
      <c r="C10" s="109" t="s">
        <v>65</v>
      </c>
      <c r="D10" s="109" t="s">
        <v>66</v>
      </c>
      <c r="E10" s="109" t="s">
        <v>65</v>
      </c>
      <c r="F10" s="109" t="s">
        <v>67</v>
      </c>
      <c r="G10" s="109" t="s">
        <v>68</v>
      </c>
      <c r="H10" s="177"/>
      <c r="I10" s="177"/>
      <c r="J10" s="109" t="s">
        <v>32</v>
      </c>
      <c r="K10" s="109" t="s">
        <v>33</v>
      </c>
      <c r="L10" s="109" t="s">
        <v>34</v>
      </c>
    </row>
    <row r="11" spans="1:45" s="69" customFormat="1" x14ac:dyDescent="0.25">
      <c r="A11" s="165" t="s">
        <v>69</v>
      </c>
      <c r="B11" s="165"/>
      <c r="C11" s="165"/>
      <c r="D11" s="165"/>
      <c r="E11" s="165"/>
      <c r="F11" s="165"/>
      <c r="G11" s="165"/>
      <c r="H11" s="165"/>
      <c r="I11" s="165"/>
      <c r="J11" s="118">
        <f t="shared" ref="J11:L12" si="0">J12</f>
        <v>0</v>
      </c>
      <c r="K11" s="118">
        <f t="shared" si="0"/>
        <v>0</v>
      </c>
      <c r="L11" s="118">
        <f t="shared" si="0"/>
        <v>0</v>
      </c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</row>
    <row r="12" spans="1:45" s="70" customFormat="1" ht="30" customHeight="1" x14ac:dyDescent="0.25">
      <c r="A12" s="165" t="s">
        <v>35</v>
      </c>
      <c r="B12" s="165"/>
      <c r="C12" s="165"/>
      <c r="D12" s="165"/>
      <c r="E12" s="165"/>
      <c r="F12" s="165"/>
      <c r="G12" s="165"/>
      <c r="H12" s="165"/>
      <c r="I12" s="165"/>
      <c r="J12" s="118">
        <f>J13</f>
        <v>0</v>
      </c>
      <c r="K12" s="118">
        <f t="shared" si="0"/>
        <v>0</v>
      </c>
      <c r="L12" s="118">
        <f t="shared" si="0"/>
        <v>0</v>
      </c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</row>
    <row r="13" spans="1:45" ht="18" customHeight="1" x14ac:dyDescent="0.25">
      <c r="A13" s="166"/>
      <c r="B13" s="110">
        <v>1138</v>
      </c>
      <c r="C13" s="175" t="s">
        <v>31</v>
      </c>
      <c r="D13" s="175"/>
      <c r="E13" s="175"/>
      <c r="F13" s="175"/>
      <c r="G13" s="175"/>
      <c r="H13" s="175"/>
      <c r="I13" s="175"/>
      <c r="J13" s="118">
        <f>J14+J20+J24</f>
        <v>0</v>
      </c>
      <c r="K13" s="118">
        <f>K14+K20+K24</f>
        <v>0</v>
      </c>
      <c r="L13" s="118">
        <f>L14+L20+L24</f>
        <v>0</v>
      </c>
    </row>
    <row r="14" spans="1:45" s="32" customFormat="1" ht="33" customHeight="1" x14ac:dyDescent="0.25">
      <c r="A14" s="166"/>
      <c r="B14" s="167"/>
      <c r="C14" s="167"/>
      <c r="D14" s="112" t="s">
        <v>77</v>
      </c>
      <c r="E14" s="176" t="s">
        <v>70</v>
      </c>
      <c r="F14" s="176"/>
      <c r="G14" s="176"/>
      <c r="H14" s="176"/>
      <c r="I14" s="176"/>
      <c r="J14" s="71">
        <f>+'Հավելված 3'!G21</f>
        <v>-5778.65</v>
      </c>
      <c r="K14" s="71">
        <f>+'Հավելված 3'!H21</f>
        <v>-5778.65</v>
      </c>
      <c r="L14" s="71">
        <f>+'Հավելված 3'!I21</f>
        <v>-5778.65</v>
      </c>
    </row>
    <row r="15" spans="1:45" ht="33.4" customHeight="1" x14ac:dyDescent="0.25">
      <c r="A15" s="166"/>
      <c r="B15" s="167"/>
      <c r="C15" s="167"/>
      <c r="D15" s="167"/>
      <c r="E15" s="167"/>
      <c r="F15" s="176" t="s">
        <v>71</v>
      </c>
      <c r="G15" s="176"/>
      <c r="H15" s="176"/>
      <c r="I15" s="176"/>
      <c r="J15" s="176"/>
      <c r="K15" s="176"/>
      <c r="L15" s="176"/>
    </row>
    <row r="16" spans="1:45" ht="33.4" customHeight="1" x14ac:dyDescent="0.25">
      <c r="A16" s="166"/>
      <c r="B16" s="167"/>
      <c r="C16" s="167"/>
      <c r="D16" s="167"/>
      <c r="E16" s="167"/>
      <c r="F16" s="167"/>
      <c r="G16" s="176" t="s">
        <v>36</v>
      </c>
      <c r="H16" s="176"/>
      <c r="I16" s="176"/>
      <c r="J16" s="176"/>
      <c r="K16" s="176"/>
      <c r="L16" s="176"/>
    </row>
    <row r="17" spans="1:13" ht="33.4" customHeight="1" x14ac:dyDescent="0.25">
      <c r="A17" s="166"/>
      <c r="B17" s="167"/>
      <c r="C17" s="167"/>
      <c r="D17" s="167"/>
      <c r="E17" s="167"/>
      <c r="F17" s="167"/>
      <c r="G17" s="111"/>
      <c r="H17" s="176" t="s">
        <v>72</v>
      </c>
      <c r="I17" s="176"/>
      <c r="J17" s="176"/>
      <c r="K17" s="176"/>
      <c r="L17" s="176"/>
    </row>
    <row r="18" spans="1:13" ht="33.4" customHeight="1" x14ac:dyDescent="0.25">
      <c r="A18" s="116"/>
      <c r="B18" s="119"/>
      <c r="C18" s="119"/>
      <c r="D18" s="119"/>
      <c r="E18" s="119"/>
      <c r="F18" s="119"/>
      <c r="G18" s="119"/>
      <c r="H18" s="115"/>
      <c r="I18" s="113" t="s">
        <v>126</v>
      </c>
      <c r="J18" s="117">
        <v>1</v>
      </c>
      <c r="K18" s="112"/>
      <c r="L18" s="117">
        <v>1</v>
      </c>
    </row>
    <row r="19" spans="1:13" ht="33.4" customHeight="1" x14ac:dyDescent="0.25">
      <c r="A19" s="172"/>
      <c r="B19" s="173"/>
      <c r="C19" s="173"/>
      <c r="D19" s="173"/>
      <c r="E19" s="173"/>
      <c r="F19" s="173"/>
      <c r="G19" s="173"/>
      <c r="H19" s="173"/>
      <c r="I19" s="113" t="s">
        <v>92</v>
      </c>
      <c r="J19" s="117">
        <v>-96</v>
      </c>
      <c r="K19" s="114"/>
      <c r="L19" s="117">
        <v>-96</v>
      </c>
    </row>
    <row r="20" spans="1:13" s="32" customFormat="1" ht="33" customHeight="1" x14ac:dyDescent="0.25">
      <c r="A20" s="178"/>
      <c r="B20" s="169"/>
      <c r="C20" s="169"/>
      <c r="D20" s="112" t="s">
        <v>93</v>
      </c>
      <c r="E20" s="168" t="s">
        <v>81</v>
      </c>
      <c r="F20" s="168"/>
      <c r="G20" s="168"/>
      <c r="H20" s="168"/>
      <c r="I20" s="168"/>
      <c r="J20" s="71">
        <f>+'Հավելված 3'!G30</f>
        <v>-67721.350000000006</v>
      </c>
      <c r="K20" s="71">
        <f>+'Հավելված 3'!H30</f>
        <v>-67721.350000000006</v>
      </c>
      <c r="L20" s="71">
        <f>+'Հավելված 3'!I30</f>
        <v>-67721.350000000006</v>
      </c>
    </row>
    <row r="21" spans="1:13" ht="33.4" customHeight="1" x14ac:dyDescent="0.25">
      <c r="A21" s="179"/>
      <c r="B21" s="170"/>
      <c r="C21" s="170"/>
      <c r="D21" s="169"/>
      <c r="E21" s="169"/>
      <c r="F21" s="159" t="s">
        <v>94</v>
      </c>
      <c r="G21" s="160"/>
      <c r="H21" s="160"/>
      <c r="I21" s="160"/>
      <c r="J21" s="160"/>
      <c r="K21" s="160"/>
      <c r="L21" s="161"/>
      <c r="M21" s="72"/>
    </row>
    <row r="22" spans="1:13" ht="33.4" customHeight="1" x14ac:dyDescent="0.25">
      <c r="A22" s="179"/>
      <c r="B22" s="170"/>
      <c r="C22" s="170"/>
      <c r="D22" s="170"/>
      <c r="E22" s="170"/>
      <c r="F22" s="169"/>
      <c r="G22" s="159" t="s">
        <v>36</v>
      </c>
      <c r="H22" s="160"/>
      <c r="I22" s="160"/>
      <c r="J22" s="160"/>
      <c r="K22" s="160"/>
      <c r="L22" s="161"/>
      <c r="M22" s="72"/>
    </row>
    <row r="23" spans="1:13" ht="33.4" customHeight="1" x14ac:dyDescent="0.25">
      <c r="A23" s="180"/>
      <c r="B23" s="171"/>
      <c r="C23" s="171"/>
      <c r="D23" s="171"/>
      <c r="E23" s="171"/>
      <c r="F23" s="171"/>
      <c r="G23" s="111"/>
      <c r="H23" s="162" t="s">
        <v>72</v>
      </c>
      <c r="I23" s="163"/>
      <c r="J23" s="163"/>
      <c r="K23" s="163"/>
      <c r="L23" s="164"/>
    </row>
    <row r="24" spans="1:13" s="32" customFormat="1" ht="33" customHeight="1" x14ac:dyDescent="0.25">
      <c r="A24" s="166"/>
      <c r="B24" s="167"/>
      <c r="C24" s="167"/>
      <c r="D24" s="112" t="s">
        <v>95</v>
      </c>
      <c r="E24" s="168" t="s">
        <v>83</v>
      </c>
      <c r="F24" s="168"/>
      <c r="G24" s="168"/>
      <c r="H24" s="168"/>
      <c r="I24" s="168"/>
      <c r="J24" s="73">
        <f>+'Հավելված 3'!G39</f>
        <v>73500</v>
      </c>
      <c r="K24" s="73">
        <f>+'Հավելված 3'!H39</f>
        <v>73500</v>
      </c>
      <c r="L24" s="73">
        <f>+'Հավելված 3'!I39</f>
        <v>73500</v>
      </c>
    </row>
    <row r="25" spans="1:13" ht="33.4" customHeight="1" x14ac:dyDescent="0.25">
      <c r="A25" s="166"/>
      <c r="B25" s="167"/>
      <c r="C25" s="167"/>
      <c r="D25" s="167"/>
      <c r="E25" s="167"/>
      <c r="F25" s="159" t="s">
        <v>96</v>
      </c>
      <c r="G25" s="160"/>
      <c r="H25" s="160"/>
      <c r="I25" s="160"/>
      <c r="J25" s="160"/>
      <c r="K25" s="160"/>
      <c r="L25" s="161"/>
      <c r="M25" s="72"/>
    </row>
    <row r="26" spans="1:13" ht="33.4" customHeight="1" x14ac:dyDescent="0.25">
      <c r="A26" s="166"/>
      <c r="B26" s="167"/>
      <c r="C26" s="167"/>
      <c r="D26" s="167"/>
      <c r="E26" s="167"/>
      <c r="F26" s="167"/>
      <c r="G26" s="159" t="s">
        <v>36</v>
      </c>
      <c r="H26" s="160"/>
      <c r="I26" s="160"/>
      <c r="J26" s="160"/>
      <c r="K26" s="160"/>
      <c r="L26" s="161"/>
      <c r="M26" s="72"/>
    </row>
    <row r="27" spans="1:13" ht="33.4" customHeight="1" x14ac:dyDescent="0.25">
      <c r="A27" s="166"/>
      <c r="B27" s="167"/>
      <c r="C27" s="167"/>
      <c r="D27" s="167"/>
      <c r="E27" s="167"/>
      <c r="F27" s="167"/>
      <c r="G27" s="111"/>
      <c r="H27" s="159" t="s">
        <v>72</v>
      </c>
      <c r="I27" s="160"/>
      <c r="J27" s="160"/>
      <c r="K27" s="160"/>
      <c r="L27" s="161"/>
      <c r="M27" s="72"/>
    </row>
    <row r="28" spans="1:13" ht="33.4" customHeight="1" x14ac:dyDescent="0.25">
      <c r="A28" s="172"/>
      <c r="B28" s="173"/>
      <c r="C28" s="173"/>
      <c r="D28" s="173"/>
      <c r="E28" s="173"/>
      <c r="F28" s="173"/>
      <c r="G28" s="173"/>
      <c r="H28" s="173"/>
      <c r="I28" s="113" t="s">
        <v>97</v>
      </c>
      <c r="J28" s="114">
        <v>7</v>
      </c>
      <c r="K28" s="114"/>
      <c r="L28" s="114">
        <v>7</v>
      </c>
    </row>
  </sheetData>
  <mergeCells count="47">
    <mergeCell ref="A28:H28"/>
    <mergeCell ref="A24:A27"/>
    <mergeCell ref="B24:B27"/>
    <mergeCell ref="C24:C27"/>
    <mergeCell ref="E24:I24"/>
    <mergeCell ref="D25:D27"/>
    <mergeCell ref="E25:E27"/>
    <mergeCell ref="F25:L25"/>
    <mergeCell ref="F26:F27"/>
    <mergeCell ref="G26:L26"/>
    <mergeCell ref="H27:L27"/>
    <mergeCell ref="A19:H19"/>
    <mergeCell ref="A20:A23"/>
    <mergeCell ref="B20:B23"/>
    <mergeCell ref="C20:C23"/>
    <mergeCell ref="E20:I20"/>
    <mergeCell ref="D21:D23"/>
    <mergeCell ref="E21:E23"/>
    <mergeCell ref="F21:L21"/>
    <mergeCell ref="F22:F23"/>
    <mergeCell ref="G22:L22"/>
    <mergeCell ref="H23:L23"/>
    <mergeCell ref="A13:A17"/>
    <mergeCell ref="C13:I13"/>
    <mergeCell ref="B14:B17"/>
    <mergeCell ref="C14:C17"/>
    <mergeCell ref="E14:I14"/>
    <mergeCell ref="D15:D17"/>
    <mergeCell ref="E15:E17"/>
    <mergeCell ref="F15:L15"/>
    <mergeCell ref="F16:F17"/>
    <mergeCell ref="G16:L16"/>
    <mergeCell ref="H17:L17"/>
    <mergeCell ref="G1:H1"/>
    <mergeCell ref="J9:L9"/>
    <mergeCell ref="A11:I11"/>
    <mergeCell ref="A12:I12"/>
    <mergeCell ref="J2:L2"/>
    <mergeCell ref="G3:H3"/>
    <mergeCell ref="J3:L3"/>
    <mergeCell ref="A6:L6"/>
    <mergeCell ref="B9:C9"/>
    <mergeCell ref="I9:I10"/>
    <mergeCell ref="J8:L8"/>
    <mergeCell ref="D9:G9"/>
    <mergeCell ref="H9:H10"/>
    <mergeCell ref="A9:A10"/>
  </mergeCells>
  <pageMargins left="0.19" right="0.19" top="0.19" bottom="0.19" header="0.3" footer="0.3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Normal="110" zoomScaleSheetLayoutView="100" workbookViewId="0">
      <selection activeCell="L2" sqref="L2"/>
    </sheetView>
  </sheetViews>
  <sheetFormatPr defaultRowHeight="15" x14ac:dyDescent="0.25"/>
  <cols>
    <col min="1" max="1" width="16.28515625" customWidth="1"/>
    <col min="2" max="2" width="32.140625" bestFit="1" customWidth="1"/>
    <col min="3" max="3" width="17.42578125" customWidth="1"/>
    <col min="4" max="4" width="14.85546875" customWidth="1"/>
    <col min="5" max="5" width="20.7109375" customWidth="1"/>
    <col min="6" max="6" width="11.7109375" customWidth="1"/>
    <col min="7" max="7" width="23" customWidth="1"/>
  </cols>
  <sheetData>
    <row r="1" spans="1:7" ht="28.5" customHeight="1" x14ac:dyDescent="0.25">
      <c r="F1" s="183" t="s">
        <v>132</v>
      </c>
      <c r="G1" s="183"/>
    </row>
    <row r="2" spans="1:7" x14ac:dyDescent="0.25">
      <c r="A2" s="11"/>
      <c r="B2" s="11"/>
      <c r="C2" s="39"/>
      <c r="D2" s="11"/>
      <c r="E2" s="138" t="s">
        <v>76</v>
      </c>
      <c r="F2" s="138"/>
      <c r="G2" s="138"/>
    </row>
    <row r="3" spans="1:7" x14ac:dyDescent="0.25">
      <c r="A3" s="11"/>
      <c r="B3" s="11"/>
      <c r="C3" s="39"/>
      <c r="D3" s="11"/>
      <c r="E3" s="138" t="s">
        <v>23</v>
      </c>
      <c r="F3" s="138"/>
      <c r="G3" s="138"/>
    </row>
    <row r="4" spans="1:7" ht="17.25" x14ac:dyDescent="0.25">
      <c r="A4" s="40"/>
      <c r="B4" s="41"/>
      <c r="C4" s="42"/>
      <c r="D4" s="41"/>
      <c r="E4" s="43"/>
      <c r="F4" s="43"/>
      <c r="G4" s="43"/>
    </row>
    <row r="5" spans="1:7" ht="40.5" customHeight="1" x14ac:dyDescent="0.25">
      <c r="A5" s="193" t="s">
        <v>125</v>
      </c>
      <c r="B5" s="194"/>
      <c r="C5" s="194"/>
      <c r="D5" s="194"/>
      <c r="E5" s="194"/>
      <c r="F5" s="194"/>
      <c r="G5" s="194"/>
    </row>
    <row r="7" spans="1:7" ht="56.25" customHeight="1" x14ac:dyDescent="0.25">
      <c r="A7" s="195" t="s">
        <v>98</v>
      </c>
      <c r="B7" s="195" t="s">
        <v>99</v>
      </c>
      <c r="C7" s="195" t="s">
        <v>100</v>
      </c>
      <c r="D7" s="195" t="s">
        <v>101</v>
      </c>
      <c r="E7" s="197" t="s">
        <v>102</v>
      </c>
      <c r="F7" s="199" t="s">
        <v>118</v>
      </c>
      <c r="G7" s="200"/>
    </row>
    <row r="8" spans="1:7" ht="27" x14ac:dyDescent="0.25">
      <c r="A8" s="196"/>
      <c r="B8" s="196"/>
      <c r="C8" s="196"/>
      <c r="D8" s="196"/>
      <c r="E8" s="198"/>
      <c r="F8" s="44" t="s">
        <v>103</v>
      </c>
      <c r="G8" s="44" t="s">
        <v>104</v>
      </c>
    </row>
    <row r="9" spans="1:7" ht="30" customHeight="1" x14ac:dyDescent="0.25">
      <c r="A9" s="184" t="s">
        <v>15</v>
      </c>
      <c r="B9" s="185"/>
      <c r="C9" s="185"/>
      <c r="D9" s="185"/>
      <c r="E9" s="185"/>
      <c r="F9" s="186"/>
      <c r="G9" s="48"/>
    </row>
    <row r="10" spans="1:7" ht="30" customHeight="1" x14ac:dyDescent="0.25">
      <c r="A10" s="64" t="s">
        <v>105</v>
      </c>
      <c r="B10" s="74" t="s">
        <v>106</v>
      </c>
      <c r="C10" s="74" t="s">
        <v>107</v>
      </c>
      <c r="D10" s="190" t="s">
        <v>44</v>
      </c>
      <c r="E10" s="191"/>
      <c r="F10" s="192"/>
      <c r="G10" s="48">
        <f>G11+G15</f>
        <v>67721.375949999987</v>
      </c>
    </row>
    <row r="11" spans="1:7" ht="30" customHeight="1" x14ac:dyDescent="0.25">
      <c r="A11" s="45" t="s">
        <v>110</v>
      </c>
      <c r="B11" s="184" t="s">
        <v>70</v>
      </c>
      <c r="C11" s="185"/>
      <c r="D11" s="185"/>
      <c r="E11" s="185"/>
      <c r="F11" s="186"/>
      <c r="G11" s="48">
        <f>G12</f>
        <v>-5778.6240500000058</v>
      </c>
    </row>
    <row r="12" spans="1:7" ht="30" customHeight="1" x14ac:dyDescent="0.25">
      <c r="A12" s="187" t="s">
        <v>108</v>
      </c>
      <c r="B12" s="188"/>
      <c r="C12" s="188"/>
      <c r="D12" s="188"/>
      <c r="E12" s="188"/>
      <c r="F12" s="189"/>
      <c r="G12" s="48">
        <f>SUM(G13:G14)</f>
        <v>-5778.6240500000058</v>
      </c>
    </row>
    <row r="13" spans="1:7" ht="30" customHeight="1" x14ac:dyDescent="0.25">
      <c r="A13" s="45" t="s">
        <v>111</v>
      </c>
      <c r="B13" s="46" t="s">
        <v>112</v>
      </c>
      <c r="C13" s="46" t="s">
        <v>113</v>
      </c>
      <c r="D13" s="46" t="s">
        <v>109</v>
      </c>
      <c r="E13" s="77">
        <v>60000</v>
      </c>
      <c r="F13" s="47">
        <v>-1074</v>
      </c>
      <c r="G13" s="48">
        <f>E13*F13/1000</f>
        <v>-64440</v>
      </c>
    </row>
    <row r="14" spans="1:7" ht="30" customHeight="1" x14ac:dyDescent="0.25">
      <c r="A14" s="45" t="s">
        <v>117</v>
      </c>
      <c r="B14" s="46" t="s">
        <v>112</v>
      </c>
      <c r="C14" s="46" t="s">
        <v>113</v>
      </c>
      <c r="D14" s="49" t="s">
        <v>109</v>
      </c>
      <c r="E14" s="77">
        <v>60042.35</v>
      </c>
      <c r="F14" s="78">
        <v>977</v>
      </c>
      <c r="G14" s="48">
        <f>E14*F14/1000</f>
        <v>58661.375949999994</v>
      </c>
    </row>
    <row r="15" spans="1:7" ht="30" customHeight="1" x14ac:dyDescent="0.25">
      <c r="A15" s="75" t="s">
        <v>114</v>
      </c>
      <c r="B15" s="184" t="s">
        <v>83</v>
      </c>
      <c r="C15" s="185"/>
      <c r="D15" s="185"/>
      <c r="E15" s="185"/>
      <c r="F15" s="186"/>
      <c r="G15" s="76">
        <f>G16</f>
        <v>73500</v>
      </c>
    </row>
    <row r="16" spans="1:7" ht="30" customHeight="1" x14ac:dyDescent="0.25">
      <c r="A16" s="187" t="s">
        <v>108</v>
      </c>
      <c r="B16" s="188"/>
      <c r="C16" s="188"/>
      <c r="D16" s="188"/>
      <c r="E16" s="188"/>
      <c r="F16" s="189"/>
      <c r="G16" s="48">
        <f>SUM(G17:G17)</f>
        <v>73500</v>
      </c>
    </row>
    <row r="17" spans="1:7" ht="30" customHeight="1" x14ac:dyDescent="0.25">
      <c r="A17" s="45" t="s">
        <v>115</v>
      </c>
      <c r="B17" s="46" t="s">
        <v>116</v>
      </c>
      <c r="C17" s="46" t="s">
        <v>113</v>
      </c>
      <c r="D17" s="49" t="s">
        <v>109</v>
      </c>
      <c r="E17" s="50">
        <v>10500000</v>
      </c>
      <c r="F17" s="51">
        <v>7</v>
      </c>
      <c r="G17" s="52">
        <f>E17*F17/1000</f>
        <v>73500</v>
      </c>
    </row>
  </sheetData>
  <mergeCells count="16">
    <mergeCell ref="F1:G1"/>
    <mergeCell ref="B15:F15"/>
    <mergeCell ref="A16:F16"/>
    <mergeCell ref="A9:F9"/>
    <mergeCell ref="D10:F10"/>
    <mergeCell ref="B11:F11"/>
    <mergeCell ref="A12:F12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1'!Print_Area</vt:lpstr>
      <vt:lpstr>'Հավելված 2'!Print_Area</vt:lpstr>
      <vt:lpstr>'Հավելված 3'!Print_Area</vt:lpstr>
      <vt:lpstr>'Հավելված 4'!Print_Area</vt:lpstr>
      <vt:lpstr>'Հավելված 5'!Print_Area</vt:lpstr>
      <vt:lpstr>'Հավելված 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https://mul2.gov.am/tasks/1313990/oneclick?token=2de54639d745c929b7c1f2297b27f329</cp:keywords>
  <cp:lastModifiedBy/>
  <dcterms:created xsi:type="dcterms:W3CDTF">2015-06-05T18:19:34Z</dcterms:created>
  <dcterms:modified xsi:type="dcterms:W3CDTF">2026-04-18T08:08:39Z</dcterms:modified>
</cp:coreProperties>
</file>