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Siranush Chteyan\Desktop\New folder (49)\Նախագիծ\"/>
    </mc:Choice>
  </mc:AlternateContent>
  <xr:revisionPtr revIDLastSave="0" documentId="13_ncr:1_{AE752AA8-1B06-4E14-A76B-C2802B4F3636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" sheetId="2" r:id="rId1"/>
    <sheet name="2" sheetId="9" r:id="rId2"/>
    <sheet name="3" sheetId="10" r:id="rId3"/>
    <sheet name="4" sheetId="7" r:id="rId4"/>
    <sheet name="5" sheetId="8" r:id="rId5"/>
    <sheet name="6" sheetId="29" r:id="rId6"/>
  </sheets>
  <definedNames>
    <definedName name="_xlnm.Print_Area" localSheetId="0">'1'!$B$1:$J$77</definedName>
    <definedName name="_xlnm.Print_Area" localSheetId="1">'2'!$A$1:$I$91</definedName>
    <definedName name="_xlnm.Print_Area" localSheetId="2">'3'!$A$1:$G$92</definedName>
    <definedName name="_xlnm.Print_Area" localSheetId="3">'4'!$A$1:$M$28</definedName>
    <definedName name="_xlnm.Print_Area" localSheetId="4">'5'!$A$1:$M$58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7" i="29" l="1"/>
  <c r="H126" i="29"/>
  <c r="H125" i="29" s="1"/>
  <c r="H123" i="29"/>
  <c r="H122" i="29"/>
  <c r="H121" i="29"/>
  <c r="H120" i="29"/>
  <c r="H119" i="29"/>
  <c r="H118" i="29"/>
  <c r="H117" i="29"/>
  <c r="H116" i="29"/>
  <c r="H115" i="29"/>
  <c r="H114" i="29"/>
  <c r="H113" i="29"/>
  <c r="H112" i="29" s="1"/>
  <c r="H111" i="29"/>
  <c r="H110" i="29"/>
  <c r="H108" i="29" s="1"/>
  <c r="H109" i="29"/>
  <c r="H106" i="29"/>
  <c r="H105" i="29"/>
  <c r="H104" i="29"/>
  <c r="H103" i="29"/>
  <c r="H102" i="29"/>
  <c r="H101" i="29"/>
  <c r="H100" i="29"/>
  <c r="H99" i="29"/>
  <c r="H98" i="29"/>
  <c r="H97" i="29"/>
  <c r="H96" i="29"/>
  <c r="H95" i="29"/>
  <c r="H94" i="29"/>
  <c r="H93" i="29"/>
  <c r="H92" i="29"/>
  <c r="H91" i="29"/>
  <c r="H90" i="29"/>
  <c r="H89" i="29"/>
  <c r="H88" i="29"/>
  <c r="H87" i="29"/>
  <c r="H86" i="29"/>
  <c r="H85" i="29"/>
  <c r="H84" i="29"/>
  <c r="H83" i="29"/>
  <c r="H82" i="29"/>
  <c r="H81" i="29"/>
  <c r="H80" i="29"/>
  <c r="H79" i="29"/>
  <c r="H78" i="29"/>
  <c r="H77" i="29"/>
  <c r="H76" i="29"/>
  <c r="H75" i="29"/>
  <c r="H74" i="29"/>
  <c r="H73" i="29"/>
  <c r="H72" i="29"/>
  <c r="H71" i="29"/>
  <c r="H70" i="29"/>
  <c r="H69" i="29"/>
  <c r="H68" i="29"/>
  <c r="H67" i="29"/>
  <c r="H66" i="29"/>
  <c r="H65" i="29"/>
  <c r="H64" i="29"/>
  <c r="H63" i="29"/>
  <c r="H62" i="29"/>
  <c r="H61" i="29"/>
  <c r="H60" i="29"/>
  <c r="H59" i="29"/>
  <c r="H58" i="29"/>
  <c r="H57" i="29"/>
  <c r="H56" i="29"/>
  <c r="H55" i="29"/>
  <c r="H54" i="29"/>
  <c r="H53" i="29"/>
  <c r="H52" i="29"/>
  <c r="H51" i="29"/>
  <c r="H50" i="29"/>
  <c r="H49" i="29"/>
  <c r="H48" i="29"/>
  <c r="H47" i="29"/>
  <c r="H46" i="29"/>
  <c r="H45" i="29"/>
  <c r="H44" i="29"/>
  <c r="H43" i="29"/>
  <c r="H42" i="29"/>
  <c r="H41" i="29"/>
  <c r="H40" i="29"/>
  <c r="H39" i="29"/>
  <c r="H37" i="29"/>
  <c r="H36" i="29"/>
  <c r="H35" i="29"/>
  <c r="H34" i="29"/>
  <c r="H33" i="29"/>
  <c r="H32" i="29"/>
  <c r="H31" i="29"/>
  <c r="H30" i="29"/>
  <c r="H29" i="29"/>
  <c r="H28" i="29"/>
  <c r="H27" i="29"/>
  <c r="H26" i="29"/>
  <c r="H25" i="29"/>
  <c r="H24" i="29"/>
  <c r="H23" i="29"/>
  <c r="H22" i="29"/>
  <c r="H21" i="29"/>
  <c r="H20" i="29"/>
  <c r="H19" i="29"/>
  <c r="H18" i="29"/>
  <c r="H17" i="29"/>
  <c r="H16" i="29"/>
  <c r="H15" i="29"/>
  <c r="H14" i="29"/>
  <c r="H13" i="29"/>
  <c r="H12" i="29" s="1"/>
  <c r="E27" i="10"/>
  <c r="F19" i="10"/>
  <c r="G19" i="10"/>
  <c r="E19" i="10"/>
  <c r="M19" i="8"/>
  <c r="H107" i="29" l="1"/>
  <c r="H38" i="29"/>
  <c r="H11" i="29" s="1"/>
  <c r="H124" i="29"/>
  <c r="E17" i="10"/>
  <c r="E16" i="10" s="1"/>
  <c r="G24" i="9"/>
  <c r="E24" i="9" s="1"/>
  <c r="F40" i="9"/>
  <c r="H40" i="9"/>
  <c r="I40" i="9"/>
  <c r="G40" i="9"/>
  <c r="H16" i="9"/>
  <c r="H14" i="9" s="1"/>
  <c r="I16" i="9"/>
  <c r="G20" i="9"/>
  <c r="E20" i="9" s="1"/>
  <c r="F27" i="10"/>
  <c r="G27" i="10"/>
  <c r="H10" i="29" l="1"/>
  <c r="H9" i="29" s="1"/>
  <c r="E40" i="9"/>
  <c r="G16" i="9"/>
  <c r="G17" i="10"/>
  <c r="G16" i="10" s="1"/>
  <c r="G68" i="9" s="1"/>
  <c r="F17" i="10"/>
  <c r="F16" i="10" s="1"/>
  <c r="E68" i="9" l="1"/>
  <c r="G14" i="9"/>
  <c r="F16" i="9" l="1"/>
  <c r="F14" i="9" l="1"/>
  <c r="E16" i="9"/>
  <c r="I14" i="9"/>
  <c r="H34" i="2" l="1"/>
  <c r="I34" i="2" l="1"/>
  <c r="J34" i="2"/>
  <c r="M17" i="8" l="1"/>
  <c r="M37" i="8" l="1"/>
  <c r="J74" i="2" l="1"/>
  <c r="J73" i="2" s="1"/>
  <c r="J71" i="2" s="1"/>
  <c r="J70" i="2" s="1"/>
  <c r="J68" i="2" s="1"/>
  <c r="M45" i="8" s="1"/>
  <c r="H32" i="2"/>
  <c r="I32" i="2"/>
  <c r="J67" i="2" l="1"/>
  <c r="J66" i="2" s="1"/>
  <c r="J65" i="2" s="1"/>
  <c r="J64" i="2" s="1"/>
  <c r="J63" i="2" s="1"/>
  <c r="J61" i="2" s="1"/>
  <c r="M25" i="8" s="1"/>
  <c r="I74" i="2"/>
  <c r="I73" i="2" s="1"/>
  <c r="J72" i="2"/>
  <c r="H74" i="2"/>
  <c r="H73" i="2" s="1"/>
  <c r="J59" i="2" l="1"/>
  <c r="I72" i="2"/>
  <c r="I71" i="2"/>
  <c r="I70" i="2" s="1"/>
  <c r="I68" i="2" s="1"/>
  <c r="L45" i="8" s="1"/>
  <c r="H71" i="2"/>
  <c r="H70" i="2" s="1"/>
  <c r="H68" i="2" s="1"/>
  <c r="K45" i="8" s="1"/>
  <c r="H72" i="2"/>
  <c r="H51" i="2" l="1"/>
  <c r="I67" i="2"/>
  <c r="I66" i="2" s="1"/>
  <c r="I65" i="2" s="1"/>
  <c r="I64" i="2" s="1"/>
  <c r="I63" i="2" s="1"/>
  <c r="I61" i="2" s="1"/>
  <c r="L25" i="8" s="1"/>
  <c r="H67" i="2"/>
  <c r="H66" i="2" s="1"/>
  <c r="H65" i="2" s="1"/>
  <c r="H64" i="2" s="1"/>
  <c r="H63" i="2" s="1"/>
  <c r="H61" i="2" s="1"/>
  <c r="K25" i="8" s="1"/>
  <c r="I51" i="2"/>
  <c r="J32" i="2" l="1"/>
  <c r="H59" i="2"/>
  <c r="I59" i="2"/>
  <c r="J51" i="2" l="1"/>
  <c r="K12" i="7" l="1"/>
  <c r="K11" i="7" s="1"/>
  <c r="K10" i="7" s="1"/>
  <c r="L12" i="7"/>
  <c r="L11" i="7" s="1"/>
  <c r="L10" i="7" s="1"/>
  <c r="M12" i="7"/>
  <c r="M11" i="7" s="1"/>
  <c r="M10" i="7" s="1"/>
  <c r="H50" i="2" l="1"/>
  <c r="H49" i="2" s="1"/>
  <c r="H48" i="2" s="1"/>
  <c r="H47" i="2" s="1"/>
  <c r="H45" i="2" s="1"/>
  <c r="K21" i="8" s="1"/>
  <c r="J50" i="2"/>
  <c r="J49" i="2" s="1"/>
  <c r="J48" i="2" s="1"/>
  <c r="J47" i="2" s="1"/>
  <c r="J45" i="2" s="1"/>
  <c r="M21" i="8" s="1"/>
  <c r="I50" i="2"/>
  <c r="I49" i="2" s="1"/>
  <c r="I48" i="2" s="1"/>
  <c r="I47" i="2" s="1"/>
  <c r="I45" i="2" s="1"/>
  <c r="L21" i="8" s="1"/>
  <c r="L41" i="8" l="1"/>
  <c r="I58" i="2"/>
  <c r="I57" i="2" s="1"/>
  <c r="I56" i="2" s="1"/>
  <c r="I55" i="2" s="1"/>
  <c r="I54" i="2" s="1"/>
  <c r="I52" i="2" s="1"/>
  <c r="M41" i="8"/>
  <c r="J58" i="2"/>
  <c r="J57" i="2" s="1"/>
  <c r="J56" i="2" s="1"/>
  <c r="J55" i="2" s="1"/>
  <c r="J54" i="2" s="1"/>
  <c r="J52" i="2" s="1"/>
  <c r="K41" i="8"/>
  <c r="H58" i="2"/>
  <c r="H57" i="2" s="1"/>
  <c r="H56" i="2" s="1"/>
  <c r="H55" i="2" s="1"/>
  <c r="H54" i="2" s="1"/>
  <c r="H52" i="2" s="1"/>
  <c r="I43" i="2" l="1"/>
  <c r="H43" i="2"/>
  <c r="J43" i="2"/>
  <c r="I36" i="2" l="1"/>
  <c r="L33" i="8" s="1"/>
  <c r="L32" i="8" s="1"/>
  <c r="L31" i="8" s="1"/>
  <c r="J36" i="2"/>
  <c r="M33" i="8" s="1"/>
  <c r="M32" i="8" s="1"/>
  <c r="M31" i="8" s="1"/>
  <c r="H42" i="2"/>
  <c r="H41" i="2" s="1"/>
  <c r="H40" i="2" s="1"/>
  <c r="H39" i="2" s="1"/>
  <c r="H38" i="2" s="1"/>
  <c r="H36" i="2"/>
  <c r="K33" i="8" s="1"/>
  <c r="K32" i="8" s="1"/>
  <c r="K31" i="8" s="1"/>
  <c r="F14" i="10"/>
  <c r="F12" i="10" s="1"/>
  <c r="F10" i="10" s="1"/>
  <c r="G14" i="10"/>
  <c r="G12" i="10" s="1"/>
  <c r="G10" i="10" s="1"/>
  <c r="E14" i="10"/>
  <c r="E12" i="10" s="1"/>
  <c r="E10" i="10" s="1"/>
  <c r="J42" i="2"/>
  <c r="J41" i="2" s="1"/>
  <c r="J40" i="2" s="1"/>
  <c r="J39" i="2" s="1"/>
  <c r="J38" i="2" s="1"/>
  <c r="I42" i="2"/>
  <c r="I41" i="2" s="1"/>
  <c r="I40" i="2" s="1"/>
  <c r="I39" i="2" s="1"/>
  <c r="I38" i="2" s="1"/>
  <c r="J31" i="2" l="1"/>
  <c r="J30" i="2" s="1"/>
  <c r="J29" i="2" s="1"/>
  <c r="J28" i="2" s="1"/>
  <c r="I31" i="2"/>
  <c r="I26" i="2" s="1"/>
  <c r="H31" i="2"/>
  <c r="H30" i="2" s="1"/>
  <c r="H29" i="2" s="1"/>
  <c r="H28" i="2" s="1"/>
  <c r="I24" i="2" l="1"/>
  <c r="I22" i="2" s="1"/>
  <c r="I20" i="2" s="1"/>
  <c r="I18" i="2" s="1"/>
  <c r="I16" i="2" s="1"/>
  <c r="I14" i="2" s="1"/>
  <c r="I12" i="2" s="1"/>
  <c r="I10" i="2" s="1"/>
  <c r="L12" i="8"/>
  <c r="L11" i="8" s="1"/>
  <c r="L10" i="8" s="1"/>
  <c r="L9" i="8" s="1"/>
  <c r="H26" i="2"/>
  <c r="I30" i="2"/>
  <c r="I29" i="2" s="1"/>
  <c r="I28" i="2" s="1"/>
  <c r="J26" i="2"/>
  <c r="J24" i="2" l="1"/>
  <c r="J22" i="2" s="1"/>
  <c r="J20" i="2" s="1"/>
  <c r="J18" i="2" s="1"/>
  <c r="J16" i="2" s="1"/>
  <c r="J14" i="2" s="1"/>
  <c r="J12" i="2" s="1"/>
  <c r="J10" i="2" s="1"/>
  <c r="M12" i="8"/>
  <c r="M11" i="8" s="1"/>
  <c r="M10" i="8" s="1"/>
  <c r="M9" i="8" s="1"/>
  <c r="H24" i="2"/>
  <c r="H22" i="2" s="1"/>
  <c r="H20" i="2" s="1"/>
  <c r="H18" i="2" s="1"/>
  <c r="H16" i="2" s="1"/>
  <c r="H14" i="2" s="1"/>
  <c r="H12" i="2" s="1"/>
  <c r="H10" i="2" s="1"/>
  <c r="K12" i="8"/>
  <c r="K11" i="8" l="1"/>
  <c r="K10" i="8" s="1"/>
  <c r="K9" i="8" s="1"/>
</calcChain>
</file>

<file path=xl/sharedStrings.xml><?xml version="1.0" encoding="utf-8"?>
<sst xmlns="http://schemas.openxmlformats.org/spreadsheetml/2006/main" count="879" uniqueCount="229">
  <si>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</si>
  <si>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</si>
  <si>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</si>
  <si>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</si>
  <si>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</si>
  <si>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այդ թվում` ըստ կատարողների</t>
  </si>
  <si>
    <t>ՀՀ տարածքային կառավարման և ենթակառուցվածքների նախարարություն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</si>
  <si>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</si>
  <si>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</si>
  <si>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</si>
  <si>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</si>
  <si>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</si>
  <si>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</si>
  <si>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</si>
  <si>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</si>
  <si>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</si>
  <si>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</si>
  <si>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</si>
  <si>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</si>
  <si>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</si>
  <si>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</si>
  <si>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</si>
  <si>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</si>
  <si>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</si>
  <si>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</si>
  <si>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</si>
  <si>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</si>
  <si>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</si>
  <si>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</si>
  <si>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</si>
  <si>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</si>
  <si>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</si>
  <si>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</si>
  <si>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</si>
  <si>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</si>
  <si>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</si>
  <si>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</si>
  <si>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</si>
  <si>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</si>
  <si>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</si>
  <si>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 xml:space="preserve"> 1049 - 21001 </t>
  </si>
  <si>
    <t>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</si>
  <si>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</si>
  <si>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</si>
  <si>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 Մասնագիտացված միավոր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</si>
  <si>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</si>
  <si>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</si>
  <si>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</si>
  <si>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</si>
  <si>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</si>
  <si>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</si>
  <si>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</si>
  <si>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</si>
  <si>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</si>
  <si>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</si>
  <si>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</si>
  <si>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</si>
  <si>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21001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</si>
  <si>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</si>
  <si>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</si>
  <si>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</si>
  <si>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</si>
  <si>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այդ թվում՝ ըստ ուղղությունների</t>
  </si>
  <si>
    <t xml:space="preserve"> 21001</t>
  </si>
  <si>
    <t xml:space="preserve"> Պետական նշանակության ավտոճանապարհների հիմնանորոգում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</si>
  <si>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</si>
  <si>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</si>
  <si>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</si>
  <si>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</si>
  <si>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</si>
  <si>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այդ թվում`բյուջետային ծախսերի տնտեսագիտական դասակարգման հոդվածներ</t>
  </si>
  <si>
    <t xml:space="preserve"> Նախագծահե- տազոտական, գեոդեզիա- քարտեզագրական աշխատանքներ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</si>
  <si>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</si>
  <si>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</si>
  <si>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Հավելված N 3</t>
  </si>
  <si>
    <t>Հավելված N 2</t>
  </si>
  <si>
    <t>Ցուցանիշների փոփոխությունը 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</si>
  <si>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</si>
  <si>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</si>
  <si>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ՀՀ կառավարություն 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</si>
  <si>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</si>
  <si>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</si>
  <si>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>«ՀԱՅԱՍՏԱՆԻ ՀԱՆՐԱՊԵՏՈՒԹՅԱՆ 2026 ԹՎԱԿԱՆԻ ՊԵՏԱԿԱՆ ԲՅՈՒՋԵԻ ՄԱՍԻՆ» ՕՐԵՆՔԻ N 1 ՀԱՎԵԼՎԱԾԻ N 3 ԱՂՅՈՒՍԱԿՈՒՄ ԿԱՏԱՐՎՈՂ ՓՈՓՈԽՈՒԹՅՈՒՆՆԵՐԸ ԵՎ  ԼՐԱՑՈՒՄՆԵՐԸ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</si>
  <si>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</si>
  <si>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</si>
  <si>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</si>
  <si>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 xml:space="preserve">ՀԱՅԱՍՏԱՆԻ ՀԱՆՐԱՊԵՏՈՒԹՅԱՆ ԿԱՌԱՎԱՐՈՒԹՅԱՆ 2025 ԹՎԱԿԱՆԻ ԴԵԿՏԵՄԲԵՐԻ 25-Ի № 1910-Ն ՈՐՈՇՄԱՆ № 9 ՀԱՎԵԼՎԱԾՈՒՄ ԿԱՏԱՐՎՈՂ ՓՈՓՈԽՈՒԹՅՈՒՆՆԵՐԸ ԵՎ ԼՐԱՑՈՒՄՆԵՐԸ </t>
  </si>
  <si>
    <t>Հավելված  N4</t>
  </si>
  <si>
    <t>ՀՀ կառավարության 2026 թվականի</t>
  </si>
  <si>
    <t xml:space="preserve"> Առաջին կիսամյակ</t>
  </si>
  <si>
    <t xml:space="preserve"> Ինն ամիս</t>
  </si>
  <si>
    <t xml:space="preserve"> ԱՅԼ ՀԻՄՆԱԿԱՆ ՄԻՋՈՑՆԵՐ</t>
  </si>
  <si>
    <t xml:space="preserve"> - Նախագծահետազոտական ծախսեր</t>
  </si>
  <si>
    <t>1</t>
  </si>
  <si>
    <t>Միջպետական նշանակության ավտոճանապարհներ, այդ թվում</t>
  </si>
  <si>
    <t xml:space="preserve"> 21002</t>
  </si>
  <si>
    <t xml:space="preserve"> Տրանսպորտային օբյեկտների հիմնանորոգում</t>
  </si>
  <si>
    <t xml:space="preserve"> այդ թվում` ըստ կատարողների</t>
  </si>
  <si>
    <t>21002</t>
  </si>
  <si>
    <t>Տրանսպորտային օբյեկտների հիմնանորոգում</t>
  </si>
  <si>
    <t xml:space="preserve"> 1049</t>
  </si>
  <si>
    <t xml:space="preserve"> 1049 - 21002 </t>
  </si>
  <si>
    <t xml:space="preserve"> Ավտոմոբիլային ճանապարհների վրա գտնվող կամուրջների հիմնանորոգում </t>
  </si>
  <si>
    <t>Հավելված N 1</t>
  </si>
  <si>
    <t>ՀԱՅԱՍՏԱՆԻ ՀԱՆՐԱՊԵՏՈՒԹՅԱՆ ԿԱՌԱՎԱՐՈՒԹՅԱՆ 2025 ԹՎԱԿԱՆԻ ԴԵԿՏԵՄԲԵՐԻ 25-Ի № 1910-Ն ՈՐՈՇՄԱՆ № 9.1 ՀԱՎԵԼՎԱԾՈՒՄ ԿԱՏԱՐՎՈՂ ՓՈՓՈԽՈՒԹՅՈՒՆՆԵՐԸ ԵՎ ԼՐԱՑՈՒՄՆԵՐԸ</t>
  </si>
  <si>
    <t>Նախագծանախահաշվային փաստաթղթերի քանակ, հատ</t>
  </si>
  <si>
    <t>Տ-4-11,/Հ-39/ (Գավառ) - Նորատուս - Սևանալիճ տեղական նշանակության ավտոճանապարհի կմ0+000-կմ+2+400 հատվածի հիմնանորոգում</t>
  </si>
  <si>
    <t>Ուրցաձորից դեպի Մարտունի տանող ավտոճանապարհի կառուցում</t>
  </si>
  <si>
    <t>Մ-1, Երևան-Գյումրի-ՀՀ սահման միջպետական նշանակության ավտոճանապարհի կմ141+500-կմ143+300 հատվածի հիմնանորոգում</t>
  </si>
  <si>
    <t>Մ-2, Երևան-Երասխ-Նորավան- Տաթև-Կապան-Մեղրի-ՀՀ սահման (նախկին՝ Մ-2 ,Երևան-Երասխ-Գորիս-Մեղրի-ՀՀ սահման) միջպետական նշանակության ավտոճանապարհի կմ182+532 - կմ190+000 հատվածի հիմնանորոգում</t>
  </si>
  <si>
    <t>/Մ-2/-Տաթև-Աղվանի-/Մ-2/(Սյունիք) միջպետական նշանակության ավտոճանապարհի կմ0+000-կմ19+500 հատվածի հիմնանորոգում</t>
  </si>
  <si>
    <t>Մ-7, /Մ-3/ - Սպիտակ – Գյումրի - ՀՀ սահման միջպետական նշանակության ավտոճանապարհի կմ47+100-կմ48+000 հատվածի հիմնանորոգում</t>
  </si>
  <si>
    <t>Մ-8, Վանաձոր (Մ-6 հատման կետ) - Դիլիջան միջպետական նշանակության ավտոճանապարհի կմ0+236 - կմ6+236 հատվածի (Վանաձոր քաղաքի հատված) հիմնանորոգում</t>
  </si>
  <si>
    <t>Մ-8, Վանաձոր (Մ-6 հատման կետ) - Դիլիջան միջպետական նշանակության ավտոճանապարհի կմ40+000 - կմ42+000 հատվածի հիմնանորոգում</t>
  </si>
  <si>
    <t>Հ-1, Վ. Պտղնու տրանսպորտային հանգույց -Աբովյան - Ֆանտան -Ալափարս-Հ-5 (նախկին՝ Հ-1, Վ. Պտղնու տրանսպորտային հանգույց - Ջրաբեր-Հրազդան -Հրազդանի քրեակատարողական հիմնարկ) հանրապետական նշանակության ավտոճանապարհի կմ0+000 - կմ5+023 հատվածի հիմնանորոգում</t>
  </si>
  <si>
    <t>Հ-3, Երևան (Ջրաշխարհ, Մ-4-ի հետ հատման տեղ)-Գառնի –Գեղարդի վանք հանրապետական նշանակության ավտոճանապարհի կմ10+770-կմ27+500 հատվածի (բացառությամբ սողանքային տեղամասերի) հիմնանորոգում</t>
  </si>
  <si>
    <t>Հ-10. /Հ-8/ (Ոսկետափ) - Վեդի - Լանջառ - /Մ-2/ հանրապետական նշանակության ավտոճանապարհի կմ5+450 - կմ9+250 հատվածի հիմնանորոգում</t>
  </si>
  <si>
    <t>Հ-15, /Մ-5/(Նորապատ) -Արգավանդ –/Մ-3/ (Վարդանաշեն) հանրապետական նշանակության ավտոճանապարհի կմ3+000 - կմ13+000 հատվածի հիմնանորոգում</t>
  </si>
  <si>
    <t>Հ-16, /Մ-5/ - Մեծամոր – ՀԱԷԿ - /Մ-5/ հանրապետական նշանակության ավտոճանապարհի կմ0+000 - կմ10+700 հատվածի հիմնանորոգում</t>
  </si>
  <si>
    <t>Հ-22, /Մ-6/ - Դսեղ – /Հ-70/ հանրապետական նշանակության ավտոճանապարհի կմ 8+000-կմ 13+900 հատվածի հիմնանորոգում</t>
  </si>
  <si>
    <t>Հ-36, /Մ-4/ (Իջևան) - Նավուր - Բերդ - Այգեպար հանրապետական նշանակության ավտոճանապարհի կմ 5+600-կմ 42+100 հատվածի հիմնանորոգում</t>
  </si>
  <si>
    <t>Հ-55,Հրազդանի տրանսպորտային հանգույց- Ծաղկաձորի ճոպանուղի հանրապետական նշանակության ավտոճանապարհի կմ0+000- կմ 5+800 և Տ-6-34, /Հ-55/ - Ծաղկաձորի մարզահամալիր տեղական նշանակության ավտոճանապարհի կմ0+000 - կմ4+700 (նախկին՝ Հ-55, Հրազդանի տրանսպորտային հանգույց-Ծաղկաձորի մարզահամալիր հանրապետական նշանակության ավտոճանապարհի կմ0+000 - կմ10+500 հատվածի) հատվածների հիմնանորոգում</t>
  </si>
  <si>
    <t>Հ-56,/Մ-3/ - Մուղնի - Օհանավան - /Մ-3/ հանրապետական նշանակության ավտոճանապարհի կմ0+000-կմ5+300 հատվածի հիմնանորոգում</t>
  </si>
  <si>
    <t>Հ-79  /Մ-10/- Գեղհովիտ-Քարագլուխ-/Մ-2/ հանրապետական նշանակության ավտոճանապարհի (նախկին՝ Մ-10, Սևան-Մարտունի-Գետափ) միջպետական նշանակության ավտոճանապարհի կմ80+590-կմ94+590) կմ14+590 -կմ28+590 հատվածի հիմնանորոգում</t>
  </si>
  <si>
    <t>Տ-1-6, /Մ-1/ Ուջան - /Մ-1/ տեղական նշանակության ավտոճանապարհի կմ0+650 - կմ3+700 հատվածի հիմնանորագում</t>
  </si>
  <si>
    <t>/Տ-1-21/(Եղիպատրուշ բնակավայր) ճանապարհից դեպի «Մայլեռ» լեռնային հանգստավայր տանող 3 կմ երկարությամբ և 8 մետր լայնությամբ երթևեկելի մասով ասֆալտապատ ավտոճանապարհի կառուցում</t>
  </si>
  <si>
    <t>Տ-1-25,/Մ-3/(Աշտարակ)–Փարպի-Ղազարավան տեղական նշանակության ավտոճանապարհի կմ0+000-կմ4+000 և կմ6+000-կմ13+500 հատվածների հիմնանորոգում</t>
  </si>
  <si>
    <t>Տ-1-33,Կոշ(Տ-1-8)-Վերին Սասունիկ-Լեռնարոտ տեղական նշանակության ավտոճանապարհի կմ0+000-կմ9+500 հատվածի հիմնանորոգում</t>
  </si>
  <si>
    <t>Տ-1-34,(Տ-1-33)–Ավան-Խնուսիկ տեղական նշանակության ավտոճանապարհի կմ0+000-կմ2+200 հատվածի հիմնանորոգում</t>
  </si>
  <si>
    <t>Զարինջա - Ձիթհանքով ավտոճանապարհի 4.3 կմ երկարությամբ հատվածի հիմնանորոգում</t>
  </si>
  <si>
    <t>Տ-2-18,/Հ-8/ (Մրգավետ)- Մ-2 մարզային նշանակության ավտոճանապարհի կմ 0+000-կմ 1+200 հատվածի հիմնանորագում</t>
  </si>
  <si>
    <t>Տ-2-21,Հ-8 /Մրգավետ/ - Արևշատ (Տ-2-25) մարզային նշանակության ավտոճանապարհի կմ 4+000-կմ 6+400 հատվածի հիմնանորագում</t>
  </si>
  <si>
    <t>Տ-2-35, /Տ-2-32/ (Վերին Արտաշատ) - Այգեպատ (Տ-2-42)  մարզային նշանակության ավտոճանապարհի կմ0+000-կմ4+300 հատվածի հիմնանորագում</t>
  </si>
  <si>
    <t>Տ-3-8,/Մ-5/-Մայիսյան/Տ-3-47/ տեղական նշանակության ավտոճանապարհի կմ 0+000-կմ 0+800 հատվածի հիմնանորոգում</t>
  </si>
  <si>
    <t>Տ-3-11 /Հ-15/ (Արմավիր գ.) – Նալբանդյան – Գետաշեն – Նոր Կեսարիա – /Մ-5/ ավտոճանապարհի կմ6+000-կմ10+000 հատվածի հիմնանորոգում</t>
  </si>
  <si>
    <t>Տ-3-14, /Մ-5/-Մրգաշատ-Ալաշկերտ-գ․Արմավիր (Տ-3-16) ավտոճանապարհի կմ0+000 - կմ1+300, կմ3+000-կմ4+200 և կմ4+700-կմ6+200 հատվածների հիմնանորոգում</t>
  </si>
  <si>
    <t>Տ-3-16 Արևիկ (Տ-3-50) – /Հ-15/ (գ.Արմավիր) ավտոճանապարհի կմ0+000-կմ3+600 հատվածի հիմնանորոգում</t>
  </si>
  <si>
    <t>Տ-3-18,Ակնալիճ (Տ-3-6) – Զարթոնք – Արևիկ (Տ-3-50) կմ0+000-կմ3+628 հատվածի հիմնանորոգում</t>
  </si>
  <si>
    <t>Տ-3-52 /Մ-5/ – Ամասիա – Նալբանդյան (Տ-3-11) – Ջանֆիդա – Փշատավան – /Հ-15/ (Արգավանդ) ավտոճանապարհի կմ14+200-կմ18+400 հատվածի հիմնանորոգում</t>
  </si>
  <si>
    <t>ՀՀ Գեղարքունիքի մարզի Մարտունի համայնքի Մարտունի քաղաքի Երևանյան և Մյասնիկյան փողոցների ասֆալտապատում</t>
  </si>
  <si>
    <t>Վանաձոր քաղաքային համայնքի Մոսկովյան փողոցի հիմնանորոգում</t>
  </si>
  <si>
    <t>Տ-5-96, /Մ-3/(Տաշիր) – Մեծավան – Ձյունաշող (Տ-5-27) կմ0+000 – կմ8+500 ավտոճանապարհի հիմնանորոգում</t>
  </si>
  <si>
    <t>Տ-7-53, Հ-21/ (Նոր Կյանք) – Փանիկ - Արևշատ - /Հ-21/ (Մեծ Մանթաշ) ավտոճանապարհի կմ0+000 - կմ12+800 հատվածի հիմնանորոգում</t>
  </si>
  <si>
    <t>Տ-9-31,/Հ-42/ (Զառիթափ)-Գոմք-Կապույտ տեղական նշանակության ավտոճանապարհի կմ 0+600-կմ 8+400 հատվածի հիմնանորոգում</t>
  </si>
  <si>
    <t>Մ-2, Երևան-Երասխ-Նորավան- Տաթև-Կապան-Մեղրի-ՀՀ սահման միջպետական նշանակության ավտոճանապարհի Ոսկետափի տրանսպորտային հանգույցի ապամոնտաժում</t>
  </si>
  <si>
    <t xml:space="preserve">Մ-4, Երևան-Սևան-Իջևան-ՀՀ սահման միջպետական նշանակության ավտոճանապարհի կմ 9+600-ում (Հյուսիսային ավտոկայանի հարևանությամբ) վերգետնյա հետիոտնային անցումի կառուցում </t>
  </si>
  <si>
    <t>Հ-6, /Հ-2/ –Նոր Գեղի - Եղվարդի տրանսպորտային հանգույց - /Մ-1/ ավտոճանապարհի Հրազդան գետի վրայի կամրջի վերանորոգում</t>
  </si>
  <si>
    <t xml:space="preserve">Հ-13,/Մ-3/ (Վաղարշապատ) - Մասիս - /Մ-2/ հանրապետական նշանակության ավտոճանապարհի կմ9+800-ում գտնվող կամուրջի հիմնանորոգում </t>
  </si>
  <si>
    <t>Սանահին կայարանում քանդված կամրջի փոխարեն L=42մ պողպատե ֆերմաներով
թռիչքային կառուցվածքով ժամանակավոր կամրջի կառուցման համար անհրաժեշտ նախապատրաստական աշխատանքների իրականացում</t>
  </si>
  <si>
    <t>Տ-3-36, Աղավնատուն (Տ-3-44) - Ամբերդ – Այգեշատ - Դաշտ (Տ-3-64) տեղական նշանակության ավտոճանապարհի կմ2+610-ում  գտնվող կամուրջի հիմնանորոգում</t>
  </si>
  <si>
    <t>/Մ-4/ - Սևանի թերակղզի հանրապետական նշանակության ավտոճանապարհի կմ1+400 կմ1+500 հատվածում փլուզված հողային պաստառի շեպի վերականգնում</t>
  </si>
  <si>
    <t>Տ-7-8, /Տ-7-37/ - Գտաշեն–Կամխուտ – /Տ-7-37/ տեղական նշանակության ավտոճանապարհի կմ2+300-ում գտնվող 3x5մ բացվածքով հավաքովի միասնականացված ե/բ խողովակի հիմնանորոգում</t>
  </si>
  <si>
    <t xml:space="preserve"> - Շենքերի և շինությունների շինարարություն</t>
  </si>
  <si>
    <t xml:space="preserve"> 21020</t>
  </si>
  <si>
    <t>Հ-75 /Հ-62/-Իսահակյան-/Մ-7/ (Գյումրի) կմ60+200- կմ67+330 և կմ70+800-կմ73+593 հատվածների միջին նորոգման աշխատանքներ</t>
  </si>
  <si>
    <t>Մ-4, Երևան - Սևան - Իջևան – ՀՀ սահման կմ12+116-կմ15+818 (աջ գոտի) հատվածում մետաղական արգելափակոցի տեղադրման  միջին նորոգման  աշխատանքներ</t>
  </si>
  <si>
    <t xml:space="preserve"> 1049 - 21020 </t>
  </si>
  <si>
    <t/>
  </si>
  <si>
    <t>Աշխատանքների ավարտվածության աստիճան, %</t>
  </si>
  <si>
    <t xml:space="preserve"> մետաղական արգելափակոցի կմ,</t>
  </si>
  <si>
    <t>Պետական նշանակության ավտոճանապարհներ, կիլոմետր</t>
  </si>
  <si>
    <t>Միջպետական նշանակության ավտոճանապարհներ, կիլոմետր</t>
  </si>
  <si>
    <t>Հանրապետական նշանակության ավտոճանապարհներ, կիլոմետր</t>
  </si>
  <si>
    <t>Մարզային նշանակության ավտոճանապարհներ, կիլոմետր</t>
  </si>
  <si>
    <t>Տ-3-41, /Մ-3/(Լուսագյուղ)-Ջրառատ ավտոճանապարհի կմ0+500-կմ2+600 հատվածի հիմնանորոգում</t>
  </si>
  <si>
    <t xml:space="preserve">ՀՀ տարածքային կառավարման և ենթակառուցվածքների նախարարություն, մրցութային կարգով ընտրված կազմակերպություններ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</si>
  <si>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</si>
  <si>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 xml:space="preserve">  ՀՀ տարածքային կառավարման և ենթակառուցվածքների նախարարություն, մրցութային կարգով ընտրված կազմակերպություններ 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</si>
  <si>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</si>
  <si>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</si>
  <si>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</si>
  <si>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</si>
  <si>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</si>
  <si>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</si>
  <si>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</si>
  <si>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</si>
  <si>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</si>
  <si>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</si>
  <si>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</si>
  <si>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</si>
  <si>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 ԱՇԽԱՏԱՆՔՆԵՐ</t>
  </si>
  <si>
    <t>45231177/</t>
  </si>
  <si>
    <t>ճանապարհների վերանորոգման աշխատանքներ</t>
  </si>
  <si>
    <t>ԲՄ</t>
  </si>
  <si>
    <t>դրամ</t>
  </si>
  <si>
    <t>ՀԲՄ</t>
  </si>
  <si>
    <t>45231177/504</t>
  </si>
  <si>
    <t>45231177/507</t>
  </si>
  <si>
    <t>45231177/508</t>
  </si>
  <si>
    <t>45231177/505</t>
  </si>
  <si>
    <t>45231177/506</t>
  </si>
  <si>
    <t xml:space="preserve"> ՄԱՍ III. ԾԱՌԱՅՈՒԹՅՈՒՆՆԵՐ</t>
  </si>
  <si>
    <t>71351540/</t>
  </si>
  <si>
    <t>տեխնիկական հսկողության ծառայություններ</t>
  </si>
  <si>
    <t>71351540/504</t>
  </si>
  <si>
    <t>ԳՀ</t>
  </si>
  <si>
    <t>71351540/507</t>
  </si>
  <si>
    <t>71351540/508</t>
  </si>
  <si>
    <t>71351540/505</t>
  </si>
  <si>
    <t>71351540/506</t>
  </si>
  <si>
    <t>98111140/</t>
  </si>
  <si>
    <t>հեղինակային հսկողության ծառայություններ</t>
  </si>
  <si>
    <t>ՄԱ</t>
  </si>
  <si>
    <t>1049   21002</t>
  </si>
  <si>
    <t xml:space="preserve"> ՄԱՍ II  ԱՇԽԱՏԱՆՔՆԵՐ</t>
  </si>
  <si>
    <t>շինարարական աշխատանքներ մայրուղիների համար</t>
  </si>
  <si>
    <t xml:space="preserve"> ՄԱՍ III.  ԾԱՌԱՅՈՒԹՅՈՒՆՆԵՐ</t>
  </si>
  <si>
    <t>ՀՄԱ</t>
  </si>
  <si>
    <t>1049   21020</t>
  </si>
  <si>
    <t>Պետական նշանակության ավտոճանապարհների միջին նորոգում</t>
  </si>
  <si>
    <t>45231172/501</t>
  </si>
  <si>
    <t>ՀԱՅԱՍՏԱՆԻ ՀԱՆՐԱՊԵՏՈՒԹՅԱՆ ԿԱՌԱՎԱՐՈՒԹՅԱՆ 2025 ԹՎԱԿԱՆԻ ԴԵԿՏԵՄԲԵՐԻ 25-Ի N 1910-Ն ՈՐՈՇՄԱՆ N 10 ՀԱՎԵԼՎԱԾՈՒՄ ԿԱՏԱՐՎՈՂ ԼՐԱՑՈՒՄՆԵՐԸ</t>
  </si>
  <si>
    <t>45231162/</t>
  </si>
  <si>
    <t>ճանապարհների կառուցման աշխատանքներ</t>
  </si>
  <si>
    <t>Հավելված N6</t>
  </si>
  <si>
    <t>Հավելված  N 5</t>
  </si>
  <si>
    <t>Միջպետական, հանրապետական և մարզային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</t>
  </si>
  <si>
    <t>Մ-3, ՀՀ սահման-Մարգարա-Վանաձոր-Տաշիր-ՀՀ սահման միջպետական նշանակության ավտոճանապարհի կմ154+000-կմ176+900 հատվածի հիմնանորոգում</t>
  </si>
  <si>
    <t>45231172/</t>
  </si>
  <si>
    <t>Հ-29, Մ-4-Ցամաքաբերդ-Սևան - Ծաղկունք - Զովաբեր (նախկին՝ Հ-29, Սևան - Ծաղկունք – Զովաբեր) հանրապետական նշանակության ավտոճանապարհի կմ 0+000-կմ 18+200 հատվածի հիմնանորոգում (բացառությամբ կմ 11+000-կմ 12+000 հատվածի)</t>
  </si>
  <si>
    <t>Հ-64, /Հ-36/ (Բերդ) - Արծվաբերդ - Չինարի (նախկին՝ Հ-64, Բերդ - Արծվաբերդ – Չինարի) հանրապետական նշանակության ավտոճանապարհի կմ2+700 -կմ9+700 և կմ14+160 - կմ16+400 հատվածների հիմնանորոգում</t>
  </si>
  <si>
    <t>Տ-3-42, /Մ-3/Ջրարբի-Գայ- /Մ-3/ (Ակնաշեն) (նախկին՝ Տ-3-42, /Մ-3/ Ջրարբի – Գայ- /Մ-3/)  տեղական նշանակության ավտոճանապարհի կմ 0+700-կմ 2+700 հատվածի հիմնանորոգում</t>
  </si>
  <si>
    <t>Հ-21, /Հ-75/ - Հոռոմ-Արթիկ- Ալագյազ-/Մ-3/ (նախկին՝ Հ-21, /Հ-75/- Հոռոմ-Արթիկ -Ալագյազ) հանրապետական նշանակության ավտոճանապարհի կմ0+000-կմ4+000 հատվածի հիմնանորոգում</t>
  </si>
  <si>
    <t>Հ-21, /Հ-75/ - Հոռոմ-Արթիկ- Ալագյազ-/Մ-3/ (նախկին՝ Հ-21, /Հ-75/- Հոռոմ-Արթիկ -Ալագյազ) հանրապետական նշանակության ավտոճանապարհի կմ29+600 - կմ32+700 հատվածի հիմնանորոգում</t>
  </si>
  <si>
    <t>Տ-1-63, /Տ-1-84/ (Թաթուլ) – Կանչ-Հակո (նախկին՝ Տ-1-63, /Հ-81/ (Թաթուլ) – Կանաչ – Հակո) ավտոճանապարհի կմ0+000 - կմ12+100 հատվածի հիմնանորոգում</t>
  </si>
  <si>
    <t>Հ-70, /Մ-6/ - Աթան-Հ26 (նախկին՝ Հ-70, Մ-6 – Աթան) հանրապետական նշանակության ավտոճանապարհի կմ0+000 - կմ27+500 հատվածի հիմնանորոգում</t>
  </si>
  <si>
    <t>Տ-10-9, /Հ-36/ -Չինչին - Հ82 (նախկին՝ Տ-10-9, /Հ-36/ - Չինչին (Տ-10-38)) ավտոճանապարհի կմ0+000 - կմ10+000 հատվածի հիմնանորոգում</t>
  </si>
  <si>
    <t>Տ-3-34, Վաղարշապատ (Անդրանիկի փողոց) - Ծաղկունք -Հովտամեջ - Հայթաղ -Արշալույս - /Մ-5/ (նախկին՝ Տ-3-34, Վաղարշապատ-Ծաղկունք-Հովտամեջ-Հայթաղ-Արշալույս-/Մ-5/) տեղական նշանակության ավտոճանապարհի կմ 1+640-ում գտնվող կամրջի հիմնանորոգում</t>
  </si>
  <si>
    <t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</si>
</sst>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-* #,##0.00\ _₽_-;\-* #,##0.00\ _₽_-;_-* &quot;-&quot;??\ _₽_-;_-@_-"/>
    <numFmt numFmtId="170" formatCode="[&lt;=9999999]###\-####;\(###\)\ ###\-####"/>
    <numFmt numFmtId="171" formatCode="_-* #,##0.0\ _₽_-;\-* #,##0.0\ _₽_-;_-* &quot;-&quot;??\ _₽_-;_-@_-"/>
    <numFmt numFmtId="172" formatCode="_(* #,##0.0_);_(* \(#,##0.0\);_(* &quot;-&quot;?_);_(@_)"/>
    <numFmt numFmtId="173" formatCode="_(* #,##0_);_(* \(#,##0\);_(* &quot;-&quot;??_);_(@_)"/>
    <numFmt numFmtId="174" formatCode="##,##0;\(##,##0\);\-"/>
    <numFmt numFmtId="175" formatCode="_-* #,##0.0\ _₽_-;\-* #,##0.0\ _₽_-;_-* &quot;-&quot;?\ _₽_-;_-@_-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b/>
      <u/>
      <sz val="12"/>
      <color theme="1"/>
      <name val="GHEA Grapalat"/>
      <family val="3"/>
    </font>
    <font>
      <sz val="10"/>
      <color rgb="FF000000"/>
      <name val="Times New Roman"/>
      <family val="1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8"/>
      <name val="GHEA Grapalat"/>
      <family val="2"/>
    </font>
    <font>
      <sz val="11"/>
      <color rgb="FF9C6500"/>
      <name val="Calibri"/>
      <family val="2"/>
      <charset val="204"/>
      <scheme val="minor"/>
    </font>
    <font>
      <sz val="11"/>
      <name val="GHEA Grapalat"/>
      <family val="2"/>
    </font>
    <font>
      <b/>
      <sz val="11"/>
      <name val="GHEA Grapalat"/>
      <family val="2"/>
    </font>
    <font>
      <sz val="11"/>
      <name val="GHEA Grapalat"/>
      <family val="3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4" fillId="0" borderId="0"/>
    <xf numFmtId="0" fontId="12" fillId="0" borderId="0"/>
    <xf numFmtId="0" fontId="11" fillId="0" borderId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0" fillId="3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1" fillId="0" borderId="0"/>
    <xf numFmtId="0" fontId="16" fillId="0" borderId="0"/>
    <xf numFmtId="0" fontId="17" fillId="0" borderId="0"/>
    <xf numFmtId="43" fontId="13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3" fillId="0" borderId="0"/>
    <xf numFmtId="0" fontId="18" fillId="0" borderId="0"/>
    <xf numFmtId="43" fontId="18" fillId="0" borderId="0" applyFont="0" applyFill="0" applyBorder="0" applyAlignment="0" applyProtection="0"/>
    <xf numFmtId="0" fontId="2" fillId="0" borderId="0">
      <alignment horizontal="left" vertical="top" wrapText="1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20" fillId="0" borderId="0"/>
    <xf numFmtId="0" fontId="22" fillId="0" borderId="0"/>
    <xf numFmtId="0" fontId="1" fillId="0" borderId="0"/>
    <xf numFmtId="0" fontId="11" fillId="0" borderId="0"/>
    <xf numFmtId="0" fontId="2" fillId="0" borderId="0">
      <alignment horizontal="left" vertical="top" wrapText="1"/>
    </xf>
    <xf numFmtId="0" fontId="16" fillId="0" borderId="0"/>
    <xf numFmtId="167" fontId="25" fillId="0" borderId="0" applyFill="0" applyBorder="0" applyProtection="0">
      <alignment horizontal="right" vertical="top"/>
    </xf>
    <xf numFmtId="0" fontId="10" fillId="3" borderId="0" applyNumberFormat="0" applyBorder="0" applyAlignment="0" applyProtection="0"/>
    <xf numFmtId="0" fontId="26" fillId="3" borderId="0" applyNumberFormat="0" applyBorder="0" applyAlignment="0" applyProtection="0"/>
    <xf numFmtId="0" fontId="30" fillId="0" borderId="0" applyNumberFormat="0" applyFill="0" applyBorder="0" applyAlignment="0" applyProtection="0"/>
  </cellStyleXfs>
  <cellXfs count="288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6" fillId="0" borderId="0" xfId="8" applyFont="1" applyAlignment="1">
      <alignment horizontal="right" vertical="center"/>
    </xf>
    <xf numFmtId="166" fontId="6" fillId="0" borderId="1" xfId="1" applyNumberFormat="1" applyFont="1" applyFill="1" applyBorder="1" applyAlignment="1">
      <alignment horizontal="center" vertical="center"/>
    </xf>
    <xf numFmtId="166" fontId="6" fillId="0" borderId="0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171" fontId="8" fillId="0" borderId="0" xfId="4" applyNumberFormat="1" applyFont="1" applyFill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/>
    <xf numFmtId="43" fontId="8" fillId="0" borderId="0" xfId="4" applyFont="1" applyFill="1"/>
    <xf numFmtId="0" fontId="8" fillId="0" borderId="0" xfId="0" applyFont="1" applyAlignment="1">
      <alignment horizontal="center" vertical="center"/>
    </xf>
    <xf numFmtId="43" fontId="5" fillId="0" borderId="0" xfId="4" applyFont="1" applyFill="1" applyAlignment="1">
      <alignment horizontal="center" vertical="center" wrapText="1"/>
    </xf>
    <xf numFmtId="168" fontId="7" fillId="0" borderId="1" xfId="9" applyNumberFormat="1" applyFont="1" applyFill="1" applyBorder="1" applyAlignment="1">
      <alignment horizontal="right" vertical="center" wrapText="1"/>
    </xf>
    <xf numFmtId="168" fontId="5" fillId="0" borderId="1" xfId="9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8" fontId="5" fillId="0" borderId="5" xfId="4" applyNumberFormat="1" applyFont="1" applyFill="1" applyBorder="1" applyAlignment="1">
      <alignment horizontal="right" vertical="center"/>
    </xf>
    <xf numFmtId="168" fontId="7" fillId="0" borderId="1" xfId="4" applyNumberFormat="1" applyFont="1" applyFill="1" applyBorder="1" applyAlignment="1">
      <alignment horizontal="center" vertical="center" wrapText="1"/>
    </xf>
    <xf numFmtId="168" fontId="5" fillId="0" borderId="1" xfId="4" applyNumberFormat="1" applyFont="1" applyFill="1" applyBorder="1" applyAlignment="1">
      <alignment horizontal="center" vertical="center" wrapText="1"/>
    </xf>
    <xf numFmtId="168" fontId="5" fillId="0" borderId="0" xfId="4" applyNumberFormat="1" applyFont="1" applyFill="1" applyAlignment="1">
      <alignment horizontal="center" vertical="center"/>
    </xf>
    <xf numFmtId="168" fontId="7" fillId="0" borderId="1" xfId="9" applyNumberFormat="1" applyFont="1" applyFill="1" applyBorder="1" applyAlignment="1">
      <alignment vertical="center" wrapText="1"/>
    </xf>
    <xf numFmtId="168" fontId="8" fillId="0" borderId="1" xfId="0" applyNumberFormat="1" applyFont="1" applyBorder="1" applyAlignment="1">
      <alignment horizontal="left" vertical="top" wrapText="1"/>
    </xf>
    <xf numFmtId="167" fontId="6" fillId="0" borderId="1" xfId="2" applyFont="1" applyFill="1" applyBorder="1">
      <alignment horizontal="right" vertical="top"/>
    </xf>
    <xf numFmtId="167" fontId="8" fillId="0" borderId="1" xfId="44" applyFont="1" applyFill="1" applyBorder="1">
      <alignment horizontal="right" vertical="top"/>
    </xf>
    <xf numFmtId="168" fontId="5" fillId="0" borderId="1" xfId="4" applyNumberFormat="1" applyFont="1" applyFill="1" applyBorder="1" applyAlignment="1">
      <alignment horizontal="right" vertical="top" wrapText="1"/>
    </xf>
    <xf numFmtId="0" fontId="8" fillId="0" borderId="1" xfId="0" applyFont="1" applyBorder="1" applyAlignment="1">
      <alignment vertical="center" wrapText="1"/>
    </xf>
    <xf numFmtId="0" fontId="5" fillId="0" borderId="0" xfId="0" applyFont="1"/>
    <xf numFmtId="0" fontId="5" fillId="0" borderId="0" xfId="8" applyFont="1" applyAlignment="1">
      <alignment horizontal="right" vertical="center"/>
    </xf>
    <xf numFmtId="0" fontId="5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7" fillId="0" borderId="1" xfId="7" applyFont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top" wrapText="1"/>
    </xf>
    <xf numFmtId="0" fontId="5" fillId="0" borderId="1" xfId="7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" fontId="7" fillId="0" borderId="1" xfId="0" applyNumberFormat="1" applyFont="1" applyBorder="1" applyAlignment="1">
      <alignment horizontal="center" vertical="center"/>
    </xf>
    <xf numFmtId="167" fontId="8" fillId="0" borderId="1" xfId="2" applyFont="1" applyFill="1" applyBorder="1">
      <alignment horizontal="right" vertical="top"/>
    </xf>
    <xf numFmtId="0" fontId="14" fillId="0" borderId="1" xfId="0" applyFont="1" applyBorder="1" applyAlignment="1">
      <alignment horizontal="left" vertical="top" wrapText="1"/>
    </xf>
    <xf numFmtId="43" fontId="7" fillId="0" borderId="0" xfId="4" applyFont="1" applyFill="1"/>
    <xf numFmtId="0" fontId="5" fillId="0" borderId="0" xfId="7" applyFont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167" fontId="7" fillId="0" borderId="1" xfId="2" applyFont="1" applyFill="1" applyBorder="1">
      <alignment horizontal="right" vertical="top"/>
    </xf>
    <xf numFmtId="167" fontId="7" fillId="0" borderId="1" xfId="44" applyFont="1" applyFill="1" applyBorder="1">
      <alignment horizontal="right" vertical="top"/>
    </xf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right"/>
    </xf>
    <xf numFmtId="43" fontId="6" fillId="0" borderId="0" xfId="4" applyFont="1" applyFill="1"/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vertical="center" textRotation="90" wrapText="1"/>
    </xf>
    <xf numFmtId="170" fontId="8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166" fontId="6" fillId="0" borderId="1" xfId="0" applyNumberFormat="1" applyFont="1" applyBorder="1" applyAlignment="1">
      <alignment horizontal="right" vertical="center" wrapText="1"/>
    </xf>
    <xf numFmtId="0" fontId="8" fillId="0" borderId="1" xfId="5" applyFont="1" applyBorder="1">
      <alignment horizontal="left" vertical="top" wrapText="1"/>
    </xf>
    <xf numFmtId="0" fontId="6" fillId="0" borderId="1" xfId="0" applyFont="1" applyBorder="1"/>
    <xf numFmtId="49" fontId="8" fillId="0" borderId="1" xfId="8" applyNumberFormat="1" applyFont="1" applyBorder="1" applyAlignment="1">
      <alignment vertical="top" wrapText="1"/>
    </xf>
    <xf numFmtId="0" fontId="8" fillId="0" borderId="1" xfId="8" applyFont="1" applyBorder="1" applyAlignment="1">
      <alignment vertical="top" wrapText="1"/>
    </xf>
    <xf numFmtId="49" fontId="8" fillId="0" borderId="6" xfId="8" applyNumberFormat="1" applyFont="1" applyBorder="1" applyAlignment="1">
      <alignment vertical="top" wrapText="1"/>
    </xf>
    <xf numFmtId="0" fontId="8" fillId="0" borderId="6" xfId="8" applyFont="1" applyBorder="1" applyAlignment="1">
      <alignment vertical="top" wrapText="1"/>
    </xf>
    <xf numFmtId="0" fontId="6" fillId="0" borderId="6" xfId="0" applyFont="1" applyBorder="1" applyAlignment="1">
      <alignment horizontal="left" vertical="top" wrapText="1"/>
    </xf>
    <xf numFmtId="0" fontId="8" fillId="0" borderId="1" xfId="5" applyFont="1" applyBorder="1" applyAlignment="1">
      <alignment horizontal="left" vertical="top"/>
    </xf>
    <xf numFmtId="168" fontId="6" fillId="0" borderId="1" xfId="0" applyNumberFormat="1" applyFont="1" applyBorder="1" applyAlignment="1">
      <alignment horizontal="right" vertical="top" wrapText="1"/>
    </xf>
    <xf numFmtId="168" fontId="6" fillId="0" borderId="1" xfId="4" applyNumberFormat="1" applyFont="1" applyFill="1" applyBorder="1" applyAlignment="1">
      <alignment horizontal="right" vertical="top" wrapText="1"/>
    </xf>
    <xf numFmtId="49" fontId="8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0" xfId="5" applyFont="1" applyAlignment="1">
      <alignment horizontal="center" vertical="center"/>
    </xf>
    <xf numFmtId="167" fontId="6" fillId="0" borderId="0" xfId="0" applyNumberFormat="1" applyFont="1" applyAlignment="1">
      <alignment horizontal="right" vertical="top" wrapText="1"/>
    </xf>
    <xf numFmtId="168" fontId="6" fillId="0" borderId="1" xfId="0" applyNumberFormat="1" applyFont="1" applyBorder="1" applyAlignment="1">
      <alignment horizontal="left" vertical="top" wrapText="1"/>
    </xf>
    <xf numFmtId="168" fontId="6" fillId="0" borderId="1" xfId="4" applyNumberFormat="1" applyFont="1" applyFill="1" applyBorder="1" applyAlignment="1">
      <alignment horizontal="left" vertical="top" wrapText="1"/>
    </xf>
    <xf numFmtId="167" fontId="6" fillId="0" borderId="1" xfId="44" applyFont="1" applyFill="1" applyBorder="1">
      <alignment horizontal="right" vertical="top"/>
    </xf>
    <xf numFmtId="168" fontId="5" fillId="0" borderId="1" xfId="9" applyNumberFormat="1" applyFont="1" applyFill="1" applyBorder="1" applyAlignment="1">
      <alignment vertical="center" wrapText="1"/>
    </xf>
    <xf numFmtId="168" fontId="5" fillId="0" borderId="1" xfId="4" applyNumberFormat="1" applyFont="1" applyFill="1" applyBorder="1" applyAlignment="1">
      <alignment horizontal="right" vertical="center" wrapText="1"/>
    </xf>
    <xf numFmtId="168" fontId="5" fillId="0" borderId="0" xfId="4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Continuous"/>
    </xf>
    <xf numFmtId="167" fontId="8" fillId="0" borderId="1" xfId="0" applyNumberFormat="1" applyFont="1" applyBorder="1" applyAlignment="1">
      <alignment horizontal="right"/>
    </xf>
    <xf numFmtId="167" fontId="8" fillId="0" borderId="3" xfId="0" applyNumberFormat="1" applyFont="1" applyBorder="1" applyAlignment="1">
      <alignment horizontal="right" vertical="top"/>
    </xf>
    <xf numFmtId="0" fontId="8" fillId="0" borderId="1" xfId="0" applyFont="1" applyBorder="1" applyAlignment="1">
      <alignment vertical="top"/>
    </xf>
    <xf numFmtId="167" fontId="8" fillId="0" borderId="1" xfId="0" applyNumberFormat="1" applyFont="1" applyBorder="1" applyAlignment="1">
      <alignment horizontal="right" vertical="top" wrapText="1"/>
    </xf>
    <xf numFmtId="0" fontId="8" fillId="0" borderId="4" xfId="0" applyFont="1" applyBorder="1" applyAlignment="1">
      <alignment vertical="top"/>
    </xf>
    <xf numFmtId="167" fontId="8" fillId="0" borderId="1" xfId="3" applyFont="1" applyFill="1" applyBorder="1">
      <alignment horizontal="right" vertical="top"/>
    </xf>
    <xf numFmtId="0" fontId="6" fillId="0" borderId="1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6" fillId="0" borderId="0" xfId="0" applyFont="1" applyAlignment="1">
      <alignment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172" fontId="8" fillId="0" borderId="1" xfId="0" applyNumberFormat="1" applyFont="1" applyBorder="1"/>
    <xf numFmtId="0" fontId="8" fillId="0" borderId="4" xfId="0" applyFont="1" applyBorder="1"/>
    <xf numFmtId="0" fontId="8" fillId="0" borderId="2" xfId="0" applyFont="1" applyBorder="1"/>
    <xf numFmtId="0" fontId="8" fillId="0" borderId="3" xfId="0" applyFont="1" applyBorder="1"/>
    <xf numFmtId="168" fontId="8" fillId="0" borderId="3" xfId="0" applyNumberFormat="1" applyFont="1" applyBorder="1"/>
    <xf numFmtId="168" fontId="8" fillId="0" borderId="1" xfId="4" applyNumberFormat="1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top" wrapText="1"/>
    </xf>
    <xf numFmtId="171" fontId="7" fillId="0" borderId="0" xfId="4" applyNumberFormat="1" applyFont="1" applyFill="1" applyAlignment="1">
      <alignment horizontal="right"/>
    </xf>
    <xf numFmtId="0" fontId="27" fillId="0" borderId="1" xfId="0" applyFont="1" applyBorder="1" applyAlignment="1">
      <alignment horizontal="left" vertical="top" wrapText="1"/>
    </xf>
    <xf numFmtId="167" fontId="6" fillId="0" borderId="1" xfId="2" applyFont="1" applyBorder="1">
      <alignment horizontal="right" vertical="top"/>
    </xf>
    <xf numFmtId="49" fontId="5" fillId="0" borderId="1" xfId="0" applyNumberFormat="1" applyFont="1" applyBorder="1" applyAlignment="1">
      <alignment vertical="top" wrapText="1"/>
    </xf>
    <xf numFmtId="0" fontId="28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right" vertical="top" wrapText="1"/>
    </xf>
    <xf numFmtId="174" fontId="8" fillId="0" borderId="1" xfId="3" applyNumberFormat="1" applyFont="1" applyFill="1" applyBorder="1">
      <alignment horizontal="right" vertical="top"/>
    </xf>
    <xf numFmtId="0" fontId="6" fillId="0" borderId="1" xfId="0" applyFont="1" applyBorder="1" applyAlignment="1">
      <alignment horizontal="right" vertical="top" wrapText="1"/>
    </xf>
    <xf numFmtId="167" fontId="8" fillId="0" borderId="1" xfId="2" applyFont="1" applyBorder="1">
      <alignment horizontal="right" vertical="top"/>
    </xf>
    <xf numFmtId="167" fontId="6" fillId="0" borderId="1" xfId="0" applyNumberFormat="1" applyFont="1" applyBorder="1" applyAlignment="1">
      <alignment horizontal="right" vertical="top" wrapText="1"/>
    </xf>
    <xf numFmtId="0" fontId="8" fillId="0" borderId="1" xfId="0" applyFont="1" applyBorder="1" applyAlignment="1">
      <alignment horizontal="right" vertical="top" wrapText="1"/>
    </xf>
    <xf numFmtId="168" fontId="6" fillId="0" borderId="1" xfId="4" applyNumberFormat="1" applyFont="1" applyBorder="1" applyAlignment="1">
      <alignment horizontal="right" vertical="top" wrapText="1"/>
    </xf>
    <xf numFmtId="167" fontId="8" fillId="0" borderId="1" xfId="3" applyFont="1" applyBorder="1">
      <alignment horizontal="right" vertical="top"/>
    </xf>
    <xf numFmtId="43" fontId="8" fillId="0" borderId="1" xfId="4" applyFont="1" applyBorder="1" applyAlignment="1">
      <alignment horizontal="right" vertical="center" wrapText="1"/>
    </xf>
    <xf numFmtId="167" fontId="6" fillId="0" borderId="4" xfId="44" applyFont="1" applyFill="1" applyBorder="1">
      <alignment horizontal="right" vertical="top"/>
    </xf>
    <xf numFmtId="167" fontId="8" fillId="0" borderId="4" xfId="44" applyFont="1" applyFill="1" applyBorder="1">
      <alignment horizontal="right" vertical="top"/>
    </xf>
    <xf numFmtId="0" fontId="6" fillId="0" borderId="4" xfId="0" applyFont="1" applyBorder="1" applyAlignment="1">
      <alignment horizontal="left" vertical="top" wrapText="1"/>
    </xf>
    <xf numFmtId="167" fontId="6" fillId="0" borderId="4" xfId="2" applyFont="1" applyFill="1" applyBorder="1">
      <alignment horizontal="right" vertical="top"/>
    </xf>
    <xf numFmtId="168" fontId="6" fillId="0" borderId="0" xfId="0" applyNumberFormat="1" applyFont="1"/>
    <xf numFmtId="168" fontId="5" fillId="0" borderId="1" xfId="9" applyNumberFormat="1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45" applyNumberFormat="1" applyFont="1" applyFill="1" applyBorder="1" applyAlignment="1">
      <alignment horizontal="left" vertical="center" wrapText="1"/>
    </xf>
    <xf numFmtId="173" fontId="5" fillId="0" borderId="1" xfId="4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43" fontId="5" fillId="0" borderId="1" xfId="4" applyFont="1" applyFill="1" applyBorder="1" applyAlignment="1">
      <alignment horizontal="center" vertical="center" wrapText="1"/>
    </xf>
    <xf numFmtId="0" fontId="5" fillId="0" borderId="1" xfId="45" applyFont="1" applyFill="1" applyBorder="1" applyAlignment="1">
      <alignment horizontal="left" vertical="center" wrapText="1"/>
    </xf>
    <xf numFmtId="43" fontId="5" fillId="0" borderId="1" xfId="4" applyFont="1" applyFill="1" applyBorder="1" applyAlignment="1">
      <alignment horizontal="right" vertical="center" wrapText="1"/>
    </xf>
    <xf numFmtId="167" fontId="6" fillId="0" borderId="8" xfId="2" applyFont="1" applyFill="1" applyBorder="1">
      <alignment horizontal="right" vertical="top"/>
    </xf>
    <xf numFmtId="168" fontId="6" fillId="0" borderId="1" xfId="0" applyNumberFormat="1" applyFont="1" applyBorder="1"/>
    <xf numFmtId="0" fontId="6" fillId="4" borderId="0" xfId="12" applyFont="1" applyFill="1" applyAlignment="1">
      <alignment vertical="top" wrapText="1"/>
    </xf>
    <xf numFmtId="0" fontId="6" fillId="4" borderId="0" xfId="13" applyFont="1" applyFill="1" applyAlignment="1">
      <alignment horizontal="right"/>
    </xf>
    <xf numFmtId="0" fontId="6" fillId="4" borderId="0" xfId="12" applyFont="1" applyFill="1" applyAlignment="1">
      <alignment horizontal="left" vertical="top" wrapText="1"/>
    </xf>
    <xf numFmtId="0" fontId="6" fillId="4" borderId="0" xfId="14" applyFont="1" applyFill="1" applyAlignment="1">
      <alignment horizontal="right" vertical="center" wrapText="1"/>
    </xf>
    <xf numFmtId="0" fontId="6" fillId="4" borderId="0" xfId="14" applyFont="1" applyFill="1" applyAlignment="1">
      <alignment vertical="center" wrapText="1"/>
    </xf>
    <xf numFmtId="168" fontId="6" fillId="4" borderId="0" xfId="15" applyNumberFormat="1" applyFont="1" applyFill="1" applyAlignment="1">
      <alignment vertical="center" wrapText="1"/>
    </xf>
    <xf numFmtId="168" fontId="8" fillId="4" borderId="1" xfId="9" applyNumberFormat="1" applyFont="1" applyFill="1" applyBorder="1" applyAlignment="1">
      <alignment horizontal="center" vertical="center" wrapText="1"/>
    </xf>
    <xf numFmtId="168" fontId="6" fillId="4" borderId="0" xfId="14" applyNumberFormat="1" applyFont="1" applyFill="1" applyAlignment="1">
      <alignment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9" fillId="4" borderId="7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173" fontId="6" fillId="4" borderId="1" xfId="9" applyNumberFormat="1" applyFont="1" applyFill="1" applyBorder="1" applyAlignment="1">
      <alignment horizontal="center" vertical="center"/>
    </xf>
    <xf numFmtId="43" fontId="6" fillId="4" borderId="1" xfId="9" applyFont="1" applyFill="1" applyBorder="1" applyAlignment="1">
      <alignment vertical="center" wrapText="1"/>
    </xf>
    <xf numFmtId="0" fontId="6" fillId="4" borderId="1" xfId="47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168" fontId="6" fillId="4" borderId="1" xfId="9" applyNumberFormat="1" applyFont="1" applyFill="1" applyBorder="1" applyAlignment="1">
      <alignment vertical="center" wrapText="1"/>
    </xf>
    <xf numFmtId="175" fontId="6" fillId="0" borderId="0" xfId="0" applyNumberFormat="1" applyFont="1"/>
    <xf numFmtId="173" fontId="6" fillId="4" borderId="0" xfId="15" applyNumberFormat="1" applyFont="1" applyFill="1" applyAlignment="1">
      <alignment vertical="center" wrapText="1"/>
    </xf>
    <xf numFmtId="175" fontId="6" fillId="4" borderId="0" xfId="14" applyNumberFormat="1" applyFont="1" applyFill="1" applyAlignment="1">
      <alignment vertical="center" wrapText="1"/>
    </xf>
    <xf numFmtId="0" fontId="5" fillId="4" borderId="0" xfId="14" applyFont="1" applyFill="1" applyAlignment="1">
      <alignment horizontal="center" vertical="center" wrapText="1"/>
    </xf>
    <xf numFmtId="0" fontId="6" fillId="0" borderId="0" xfId="12" applyFont="1" applyAlignment="1">
      <alignment vertical="top" wrapText="1"/>
    </xf>
    <xf numFmtId="0" fontId="6" fillId="0" borderId="0" xfId="13" applyFont="1" applyAlignment="1">
      <alignment horizontal="right"/>
    </xf>
    <xf numFmtId="0" fontId="6" fillId="0" borderId="0" xfId="12" applyFont="1" applyAlignment="1">
      <alignment horizontal="left" vertical="top" wrapText="1"/>
    </xf>
    <xf numFmtId="168" fontId="8" fillId="4" borderId="1" xfId="15" applyNumberFormat="1" applyFont="1" applyFill="1" applyBorder="1" applyAlignment="1">
      <alignment horizontal="center" vertical="center" wrapText="1"/>
    </xf>
    <xf numFmtId="0" fontId="8" fillId="4" borderId="0" xfId="14" applyFont="1" applyFill="1" applyAlignment="1">
      <alignment vertical="center" wrapText="1"/>
    </xf>
    <xf numFmtId="0" fontId="8" fillId="4" borderId="0" xfId="14" applyFont="1" applyFill="1" applyAlignment="1">
      <alignment horizontal="center" vertical="center" wrapText="1"/>
    </xf>
    <xf numFmtId="168" fontId="8" fillId="4" borderId="1" xfId="9" applyNumberFormat="1" applyFont="1" applyFill="1" applyBorder="1" applyAlignment="1">
      <alignment vertical="center" wrapText="1"/>
    </xf>
    <xf numFmtId="168" fontId="8" fillId="4" borderId="1" xfId="15" applyNumberFormat="1" applyFont="1" applyFill="1" applyBorder="1" applyAlignment="1">
      <alignment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7" fillId="0" borderId="0" xfId="0" applyFont="1" applyAlignment="1">
      <alignment horizontal="left" vertical="top" wrapText="1"/>
    </xf>
    <xf numFmtId="0" fontId="7" fillId="0" borderId="1" xfId="7" applyFont="1" applyBorder="1" applyAlignment="1">
      <alignment horizontal="left" vertical="top" wrapText="1"/>
    </xf>
    <xf numFmtId="43" fontId="7" fillId="0" borderId="1" xfId="7" applyNumberFormat="1" applyFont="1" applyBorder="1" applyAlignment="1">
      <alignment horizontal="left" vertical="top" wrapText="1"/>
    </xf>
    <xf numFmtId="0" fontId="23" fillId="0" borderId="1" xfId="7" applyFont="1" applyBorder="1" applyAlignment="1">
      <alignment horizontal="left" vertical="top" wrapText="1"/>
    </xf>
    <xf numFmtId="43" fontId="7" fillId="0" borderId="1" xfId="7" applyNumberFormat="1" applyFont="1" applyBorder="1" applyAlignment="1">
      <alignment horizontal="center" vertical="top" wrapText="1"/>
    </xf>
    <xf numFmtId="0" fontId="23" fillId="0" borderId="1" xfId="7" applyFont="1" applyBorder="1" applyAlignment="1">
      <alignment horizontal="center" vertical="center" wrapText="1"/>
    </xf>
    <xf numFmtId="0" fontId="24" fillId="0" borderId="1" xfId="7" applyFont="1" applyBorder="1" applyAlignment="1">
      <alignment horizontal="center" vertical="center" wrapText="1"/>
    </xf>
    <xf numFmtId="0" fontId="24" fillId="0" borderId="1" xfId="0" applyFont="1" applyBorder="1" applyAlignment="1">
      <alignment vertical="top" wrapText="1"/>
    </xf>
    <xf numFmtId="168" fontId="7" fillId="0" borderId="1" xfId="7" applyNumberFormat="1" applyFont="1" applyBorder="1" applyAlignment="1">
      <alignment horizontal="left" vertical="top" wrapText="1"/>
    </xf>
    <xf numFmtId="0" fontId="24" fillId="0" borderId="1" xfId="7" applyFont="1" applyBorder="1" applyAlignment="1">
      <alignment vertical="center" wrapText="1"/>
    </xf>
    <xf numFmtId="0" fontId="5" fillId="0" borderId="1" xfId="7" applyFont="1" applyBorder="1" applyAlignment="1">
      <alignment vertical="center" wrapText="1"/>
    </xf>
    <xf numFmtId="0" fontId="23" fillId="0" borderId="1" xfId="0" applyFont="1" applyBorder="1" applyAlignment="1">
      <alignment horizontal="center" vertical="top" wrapText="1"/>
    </xf>
    <xf numFmtId="0" fontId="7" fillId="0" borderId="1" xfId="7" applyFont="1" applyBorder="1" applyAlignment="1">
      <alignment vertical="center" wrapText="1"/>
    </xf>
    <xf numFmtId="0" fontId="7" fillId="0" borderId="1" xfId="34" applyFont="1" applyBorder="1" applyAlignment="1">
      <alignment horizontal="center" vertical="center" wrapText="1"/>
    </xf>
    <xf numFmtId="164" fontId="7" fillId="0" borderId="1" xfId="7" applyNumberFormat="1" applyFont="1" applyBorder="1" applyAlignment="1">
      <alignment horizontal="right" vertical="top" wrapText="1"/>
    </xf>
    <xf numFmtId="164" fontId="5" fillId="0" borderId="1" xfId="7" applyNumberFormat="1" applyFont="1" applyBorder="1" applyAlignment="1">
      <alignment horizontal="right" vertical="top" wrapText="1"/>
    </xf>
    <xf numFmtId="43" fontId="5" fillId="0" borderId="0" xfId="4" applyFont="1" applyFill="1"/>
    <xf numFmtId="164" fontId="7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167" fontId="5" fillId="0" borderId="1" xfId="0" applyNumberFormat="1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center" wrapText="1"/>
    </xf>
    <xf numFmtId="168" fontId="5" fillId="0" borderId="1" xfId="0" applyNumberFormat="1" applyFont="1" applyBorder="1" applyAlignment="1">
      <alignment horizontal="right" vertical="center" wrapText="1"/>
    </xf>
    <xf numFmtId="43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0" fontId="5" fillId="0" borderId="0" xfId="7" applyFont="1" applyAlignment="1">
      <alignment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6" fontId="5" fillId="0" borderId="0" xfId="7" applyNumberFormat="1" applyFont="1" applyAlignment="1">
      <alignment horizontal="center" vertical="center" wrapText="1"/>
    </xf>
    <xf numFmtId="166" fontId="5" fillId="0" borderId="0" xfId="7" applyNumberFormat="1" applyFont="1" applyAlignment="1">
      <alignment horizontal="right" vertical="center" wrapText="1"/>
    </xf>
    <xf numFmtId="49" fontId="7" fillId="0" borderId="1" xfId="7" applyNumberFormat="1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top" wrapText="1"/>
    </xf>
    <xf numFmtId="168" fontId="7" fillId="0" borderId="7" xfId="7" applyNumberFormat="1" applyFont="1" applyBorder="1" applyAlignment="1">
      <alignment horizontal="right" vertical="center" wrapText="1"/>
    </xf>
    <xf numFmtId="166" fontId="7" fillId="0" borderId="7" xfId="7" applyNumberFormat="1" applyFont="1" applyBorder="1" applyAlignment="1">
      <alignment horizontal="right" vertical="center" wrapText="1"/>
    </xf>
    <xf numFmtId="170" fontId="7" fillId="0" borderId="1" xfId="0" applyNumberFormat="1" applyFont="1" applyBorder="1" applyAlignment="1">
      <alignment horizontal="center" vertical="center"/>
    </xf>
    <xf numFmtId="0" fontId="21" fillId="0" borderId="1" xfId="7" applyFont="1" applyBorder="1" applyAlignment="1">
      <alignment horizontal="center" vertical="top" wrapText="1"/>
    </xf>
    <xf numFmtId="168" fontId="5" fillId="0" borderId="1" xfId="7" applyNumberFormat="1" applyFont="1" applyBorder="1" applyAlignment="1">
      <alignment horizontal="right" vertical="center" wrapText="1"/>
    </xf>
    <xf numFmtId="166" fontId="5" fillId="0" borderId="1" xfId="7" applyNumberFormat="1" applyFont="1" applyBorder="1" applyAlignment="1">
      <alignment horizontal="right" vertical="center" wrapText="1"/>
    </xf>
    <xf numFmtId="168" fontId="7" fillId="0" borderId="0" xfId="7" applyNumberFormat="1" applyFont="1" applyAlignment="1">
      <alignment vertical="center" wrapText="1"/>
    </xf>
    <xf numFmtId="0" fontId="7" fillId="0" borderId="0" xfId="7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43" fontId="7" fillId="0" borderId="0" xfId="7" applyNumberFormat="1" applyFont="1" applyAlignment="1">
      <alignment vertical="center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5" applyFont="1" applyBorder="1" applyAlignment="1">
      <alignment horizontal="right" vertical="center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5" applyFont="1" applyAlignment="1">
      <alignment horizontal="right" vertical="center" wrapText="1"/>
    </xf>
    <xf numFmtId="166" fontId="5" fillId="0" borderId="0" xfId="7" applyNumberFormat="1" applyFont="1" applyAlignment="1">
      <alignment vertical="center" wrapText="1"/>
    </xf>
    <xf numFmtId="0" fontId="5" fillId="0" borderId="0" xfId="7" applyFont="1" applyAlignment="1">
      <alignment vertical="top" wrapText="1"/>
    </xf>
    <xf numFmtId="0" fontId="7" fillId="0" borderId="1" xfId="0" applyFont="1" applyBorder="1" applyAlignment="1">
      <alignment horizontal="left" vertical="center" wrapText="1"/>
    </xf>
    <xf numFmtId="168" fontId="8" fillId="0" borderId="1" xfId="4" applyNumberFormat="1" applyFont="1" applyBorder="1" applyAlignment="1">
      <alignment horizontal="right" vertical="top" wrapText="1"/>
    </xf>
    <xf numFmtId="43" fontId="8" fillId="4" borderId="0" xfId="14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71" fontId="8" fillId="0" borderId="0" xfId="4" applyNumberFormat="1" applyFont="1" applyFill="1" applyAlignment="1">
      <alignment horizontal="center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8" fontId="7" fillId="0" borderId="1" xfId="4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8" fillId="4" borderId="4" xfId="47" applyFont="1" applyFill="1" applyBorder="1" applyAlignment="1">
      <alignment horizontal="center" vertical="center"/>
    </xf>
    <xf numFmtId="0" fontId="8" fillId="4" borderId="2" xfId="47" applyFont="1" applyFill="1" applyBorder="1" applyAlignment="1">
      <alignment horizontal="center" vertical="center"/>
    </xf>
    <xf numFmtId="0" fontId="8" fillId="4" borderId="3" xfId="47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5" fillId="4" borderId="0" xfId="14" applyFont="1" applyFill="1" applyAlignment="1">
      <alignment horizontal="center" vertical="center" wrapText="1"/>
    </xf>
    <xf numFmtId="0" fontId="8" fillId="4" borderId="1" xfId="14" applyFont="1" applyFill="1" applyBorder="1" applyAlignment="1">
      <alignment horizontal="right" vertical="center" wrapText="1"/>
    </xf>
    <xf numFmtId="0" fontId="8" fillId="4" borderId="1" xfId="14" applyFont="1" applyFill="1" applyBorder="1" applyAlignment="1">
      <alignment horizontal="center" vertical="center" wrapText="1"/>
    </xf>
    <xf numFmtId="168" fontId="8" fillId="4" borderId="1" xfId="15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0" fontId="7" fillId="0" borderId="1" xfId="7" applyFont="1" applyFill="1" applyBorder="1" applyAlignment="1">
      <alignment horizontal="center" vertical="center" wrapText="1"/>
    </xf>
    <xf numFmtId="0" fontId="5" fillId="0" borderId="1" xfId="7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top" wrapText="1"/>
    </xf>
  </cellXfs>
  <cellStyles count="48">
    <cellStyle name="Bad 3" xfId="11" xr:uid="{00000000-0005-0000-0000-000000000000}"/>
    <cellStyle name="Comma" xfId="4" builtinId="3"/>
    <cellStyle name="Comma 11" xfId="26" xr:uid="{00000000-0005-0000-0000-000002000000}"/>
    <cellStyle name="Comma 15" xfId="24" xr:uid="{00000000-0005-0000-0000-000003000000}"/>
    <cellStyle name="Comma 2" xfId="16" xr:uid="{00000000-0005-0000-0000-000004000000}"/>
    <cellStyle name="Comma 2 2" xfId="32" xr:uid="{00000000-0005-0000-0000-000005000000}"/>
    <cellStyle name="Comma 3" xfId="1" xr:uid="{00000000-0005-0000-0000-000006000000}"/>
    <cellStyle name="Comma 4" xfId="37" xr:uid="{00000000-0005-0000-0000-000007000000}"/>
    <cellStyle name="Comma 4 2" xfId="29" xr:uid="{00000000-0005-0000-0000-000008000000}"/>
    <cellStyle name="Comma 4 2 2" xfId="31" xr:uid="{00000000-0005-0000-0000-000009000000}"/>
    <cellStyle name="Comma 9" xfId="9" xr:uid="{00000000-0005-0000-0000-00000A000000}"/>
    <cellStyle name="Hyperlink" xfId="47" builtinId="8"/>
    <cellStyle name="Neutral" xfId="45" builtinId="28"/>
    <cellStyle name="Neutral 2" xfId="46" xr:uid="{00000000-0005-0000-0000-00000D000000}"/>
    <cellStyle name="Neutral 2 2" xfId="33" xr:uid="{00000000-0005-0000-0000-00000E000000}"/>
    <cellStyle name="Normal" xfId="0" builtinId="0"/>
    <cellStyle name="Normal 11" xfId="41" xr:uid="{00000000-0005-0000-0000-000010000000}"/>
    <cellStyle name="Normal 11 2" xfId="28" xr:uid="{00000000-0005-0000-0000-000011000000}"/>
    <cellStyle name="Normal 12" xfId="5" xr:uid="{00000000-0005-0000-0000-000012000000}"/>
    <cellStyle name="Normal 12 2 2" xfId="36" xr:uid="{00000000-0005-0000-0000-000013000000}"/>
    <cellStyle name="Normal 12 3" xfId="30" xr:uid="{00000000-0005-0000-0000-000014000000}"/>
    <cellStyle name="Normal 13" xfId="39" xr:uid="{00000000-0005-0000-0000-000015000000}"/>
    <cellStyle name="Normal 14" xfId="40" xr:uid="{00000000-0005-0000-0000-000016000000}"/>
    <cellStyle name="Normal 19 3" xfId="10" xr:uid="{00000000-0005-0000-0000-000017000000}"/>
    <cellStyle name="Normal 2" xfId="13" xr:uid="{00000000-0005-0000-0000-000018000000}"/>
    <cellStyle name="Normal 2 2 2 3" xfId="23" xr:uid="{00000000-0005-0000-0000-000019000000}"/>
    <cellStyle name="Normal 2 4" xfId="18" xr:uid="{00000000-0005-0000-0000-00001A000000}"/>
    <cellStyle name="Normal 4 7 4" xfId="43" xr:uid="{00000000-0005-0000-0000-00001B000000}"/>
    <cellStyle name="Normal 5" xfId="27" xr:uid="{00000000-0005-0000-0000-00001C000000}"/>
    <cellStyle name="Normal 5 10" xfId="35" xr:uid="{00000000-0005-0000-0000-00001D000000}"/>
    <cellStyle name="Normal 5 2" xfId="6" xr:uid="{00000000-0005-0000-0000-00001E000000}"/>
    <cellStyle name="Normal 5 2 3" xfId="21" xr:uid="{00000000-0005-0000-0000-00001F000000}"/>
    <cellStyle name="Normal 5 3" xfId="7" xr:uid="{00000000-0005-0000-0000-000020000000}"/>
    <cellStyle name="Normal 5 3 7" xfId="34" xr:uid="{00000000-0005-0000-0000-000021000000}"/>
    <cellStyle name="Normal 6" xfId="19" xr:uid="{00000000-0005-0000-0000-000022000000}"/>
    <cellStyle name="Normal 8" xfId="8" xr:uid="{00000000-0005-0000-0000-000023000000}"/>
    <cellStyle name="Normal 8 2 3 3" xfId="25" xr:uid="{00000000-0005-0000-0000-000024000000}"/>
    <cellStyle name="Normal 8 3" xfId="12" xr:uid="{00000000-0005-0000-0000-000025000000}"/>
    <cellStyle name="Normal 8 3 3" xfId="42" xr:uid="{00000000-0005-0000-0000-000026000000}"/>
    <cellStyle name="SN_241" xfId="2" xr:uid="{00000000-0005-0000-0000-000027000000}"/>
    <cellStyle name="SN_b" xfId="3" xr:uid="{00000000-0005-0000-0000-000028000000}"/>
    <cellStyle name="SN_it" xfId="44" xr:uid="{00000000-0005-0000-0000-000029000000}"/>
    <cellStyle name="Нейтральный 5" xfId="17" xr:uid="{00000000-0005-0000-0000-00002A000000}"/>
    <cellStyle name="Обычный 2" xfId="38" xr:uid="{00000000-0005-0000-0000-00002B000000}"/>
    <cellStyle name="Обычный 2 2 4" xfId="14" xr:uid="{00000000-0005-0000-0000-00002C000000}"/>
    <cellStyle name="Обычный 3" xfId="20" xr:uid="{00000000-0005-0000-0000-00002D000000}"/>
    <cellStyle name="Обычный 3 3 3" xfId="22" xr:uid="{00000000-0005-0000-0000-00002E000000}"/>
    <cellStyle name="Финансовый 4" xfId="15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79"/>
  <sheetViews>
    <sheetView topLeftCell="B49" zoomScaleNormal="100" workbookViewId="0">
      <selection activeCell="H68" sqref="H68:J68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4.5703125" style="21" customWidth="1"/>
    <col min="7" max="7" width="64.42578125" style="1" customWidth="1"/>
    <col min="8" max="8" width="16.85546875" style="1" customWidth="1"/>
    <col min="9" max="9" width="17.42578125" style="1" customWidth="1"/>
    <col min="10" max="10" width="19.7109375" style="1" customWidth="1"/>
    <col min="11" max="11" width="18.5703125" style="1" bestFit="1" customWidth="1"/>
    <col min="12" max="12" width="23.140625" style="1" customWidth="1"/>
    <col min="13" max="13" width="18.28515625" style="1" customWidth="1"/>
    <col min="14" max="14" width="22.140625" style="1" customWidth="1"/>
    <col min="15" max="15" width="14.42578125" style="1" customWidth="1"/>
    <col min="16" max="16" width="10.5703125" style="1" customWidth="1"/>
    <col min="17" max="17" width="10.7109375" style="1" customWidth="1"/>
    <col min="18" max="18" width="10" style="1" customWidth="1"/>
    <col min="19" max="16384" width="9.140625" style="1"/>
  </cols>
  <sheetData>
    <row r="1" spans="2:11" x14ac:dyDescent="0.3">
      <c r="J1" s="55" t="s">
        <v>103</v>
      </c>
    </row>
    <row r="2" spans="2:11" x14ac:dyDescent="0.3">
      <c r="J2" s="12" t="s">
        <v>83</v>
      </c>
    </row>
    <row r="3" spans="2:11" x14ac:dyDescent="0.3">
      <c r="J3" s="12" t="s">
        <v>45</v>
      </c>
    </row>
    <row r="4" spans="2:11" x14ac:dyDescent="0.3">
      <c r="J4" s="55"/>
    </row>
    <row r="5" spans="2:11" ht="45" customHeight="1" x14ac:dyDescent="0.3">
      <c r="B5" s="239" t="s">
        <v>84</v>
      </c>
      <c r="C5" s="239"/>
      <c r="D5" s="239"/>
      <c r="E5" s="239"/>
      <c r="F5" s="239"/>
      <c r="G5" s="239"/>
      <c r="H5" s="239"/>
      <c r="I5" s="239"/>
      <c r="J5" s="239"/>
    </row>
    <row r="6" spans="2:11" x14ac:dyDescent="0.3">
      <c r="J6" s="2"/>
    </row>
    <row r="7" spans="2:11" x14ac:dyDescent="0.3">
      <c r="J7" s="56" t="s">
        <v>23</v>
      </c>
    </row>
    <row r="8" spans="2:11" ht="59.25" customHeight="1" x14ac:dyDescent="0.3">
      <c r="B8" s="240" t="s">
        <v>29</v>
      </c>
      <c r="C8" s="241"/>
      <c r="D8" s="242"/>
      <c r="E8" s="240" t="s">
        <v>30</v>
      </c>
      <c r="F8" s="242"/>
      <c r="G8" s="243" t="s">
        <v>1</v>
      </c>
      <c r="H8" s="245" t="s">
        <v>76</v>
      </c>
      <c r="I8" s="245"/>
      <c r="J8" s="246"/>
      <c r="K8" s="57"/>
    </row>
    <row r="9" spans="2:11" s="59" customFormat="1" ht="40.5" customHeight="1" x14ac:dyDescent="0.3">
      <c r="B9" s="58" t="s">
        <v>31</v>
      </c>
      <c r="C9" s="58" t="s">
        <v>32</v>
      </c>
      <c r="D9" s="58" t="s">
        <v>33</v>
      </c>
      <c r="E9" s="7" t="s">
        <v>19</v>
      </c>
      <c r="F9" s="7" t="s">
        <v>20</v>
      </c>
      <c r="G9" s="244"/>
      <c r="H9" s="7" t="s">
        <v>89</v>
      </c>
      <c r="I9" s="7" t="s">
        <v>90</v>
      </c>
      <c r="J9" s="7" t="s">
        <v>7</v>
      </c>
    </row>
    <row r="10" spans="2:11" s="11" customFormat="1" x14ac:dyDescent="0.3">
      <c r="B10" s="60"/>
      <c r="C10" s="60"/>
      <c r="D10" s="60"/>
      <c r="E10" s="35"/>
      <c r="F10" s="58"/>
      <c r="G10" s="35" t="s">
        <v>28</v>
      </c>
      <c r="H10" s="61">
        <f>H12</f>
        <v>0</v>
      </c>
      <c r="I10" s="61">
        <f>I12</f>
        <v>0</v>
      </c>
      <c r="J10" s="61">
        <f>J12</f>
        <v>0</v>
      </c>
    </row>
    <row r="11" spans="2:11" x14ac:dyDescent="0.3">
      <c r="B11" s="46"/>
      <c r="C11" s="46"/>
      <c r="D11" s="46"/>
      <c r="E11" s="46"/>
      <c r="F11" s="58"/>
      <c r="G11" s="46" t="s">
        <v>2</v>
      </c>
      <c r="H11" s="61"/>
      <c r="I11" s="61"/>
      <c r="J11" s="61"/>
    </row>
    <row r="12" spans="2:11" s="11" customFormat="1" ht="34.5" x14ac:dyDescent="0.3">
      <c r="B12" s="35"/>
      <c r="C12" s="35"/>
      <c r="D12" s="35"/>
      <c r="E12" s="35"/>
      <c r="F12" s="58"/>
      <c r="G12" s="35" t="s">
        <v>0</v>
      </c>
      <c r="H12" s="61">
        <f>H14</f>
        <v>0</v>
      </c>
      <c r="I12" s="61">
        <f>I14</f>
        <v>0</v>
      </c>
      <c r="J12" s="61">
        <f>J14</f>
        <v>0</v>
      </c>
    </row>
    <row r="13" spans="2:11" s="11" customFormat="1" x14ac:dyDescent="0.3">
      <c r="B13" s="35"/>
      <c r="C13" s="35"/>
      <c r="D13" s="35"/>
      <c r="E13" s="35"/>
      <c r="F13" s="58"/>
      <c r="G13" s="46" t="s">
        <v>2</v>
      </c>
      <c r="H13" s="61"/>
      <c r="I13" s="61"/>
      <c r="J13" s="61"/>
    </row>
    <row r="14" spans="2:11" s="11" customFormat="1" ht="19.5" customHeight="1" x14ac:dyDescent="0.3">
      <c r="B14" s="7" t="s">
        <v>77</v>
      </c>
      <c r="C14" s="62"/>
      <c r="D14" s="62"/>
      <c r="E14" s="62"/>
      <c r="F14" s="7"/>
      <c r="G14" s="4" t="s">
        <v>78</v>
      </c>
      <c r="H14" s="61">
        <f>H16</f>
        <v>0</v>
      </c>
      <c r="I14" s="61">
        <f>I16</f>
        <v>0</v>
      </c>
      <c r="J14" s="61">
        <f>J16</f>
        <v>0</v>
      </c>
    </row>
    <row r="15" spans="2:11" x14ac:dyDescent="0.3">
      <c r="B15" s="62"/>
      <c r="C15" s="62"/>
      <c r="D15" s="62"/>
      <c r="E15" s="62"/>
      <c r="F15" s="7"/>
      <c r="G15" s="16" t="s">
        <v>2</v>
      </c>
      <c r="H15" s="61"/>
      <c r="I15" s="61"/>
      <c r="J15" s="61"/>
    </row>
    <row r="16" spans="2:11" s="11" customFormat="1" x14ac:dyDescent="0.3">
      <c r="B16" s="63"/>
      <c r="C16" s="63" t="s">
        <v>3</v>
      </c>
      <c r="D16" s="63"/>
      <c r="E16" s="35"/>
      <c r="F16" s="58"/>
      <c r="G16" s="35" t="s">
        <v>4</v>
      </c>
      <c r="H16" s="61">
        <f>H18</f>
        <v>0</v>
      </c>
      <c r="I16" s="61">
        <f>I18</f>
        <v>0</v>
      </c>
      <c r="J16" s="61">
        <f>J18</f>
        <v>0</v>
      </c>
    </row>
    <row r="17" spans="2:10" x14ac:dyDescent="0.3">
      <c r="B17" s="63"/>
      <c r="C17" s="63"/>
      <c r="D17" s="63"/>
      <c r="E17" s="46"/>
      <c r="F17" s="58"/>
      <c r="G17" s="46" t="s">
        <v>2</v>
      </c>
      <c r="H17" s="61"/>
      <c r="I17" s="61"/>
      <c r="J17" s="61"/>
    </row>
    <row r="18" spans="2:10" s="11" customFormat="1" x14ac:dyDescent="0.3">
      <c r="B18" s="63"/>
      <c r="C18" s="63"/>
      <c r="D18" s="63" t="s">
        <v>10</v>
      </c>
      <c r="E18" s="35"/>
      <c r="F18" s="58"/>
      <c r="G18" s="4" t="s">
        <v>21</v>
      </c>
      <c r="H18" s="61">
        <f>H20</f>
        <v>0</v>
      </c>
      <c r="I18" s="61">
        <f>I20</f>
        <v>0</v>
      </c>
      <c r="J18" s="61">
        <f>J20</f>
        <v>0</v>
      </c>
    </row>
    <row r="19" spans="2:10" x14ac:dyDescent="0.3">
      <c r="B19" s="63"/>
      <c r="C19" s="63"/>
      <c r="D19" s="64"/>
      <c r="E19" s="46"/>
      <c r="F19" s="58"/>
      <c r="G19" s="46" t="s">
        <v>2</v>
      </c>
      <c r="H19" s="61"/>
      <c r="I19" s="61"/>
      <c r="J19" s="61"/>
    </row>
    <row r="20" spans="2:10" s="11" customFormat="1" ht="34.5" x14ac:dyDescent="0.3">
      <c r="B20" s="63"/>
      <c r="C20" s="63"/>
      <c r="D20" s="63"/>
      <c r="E20" s="7"/>
      <c r="F20" s="58"/>
      <c r="G20" s="35" t="s">
        <v>0</v>
      </c>
      <c r="H20" s="61">
        <f>H22</f>
        <v>0</v>
      </c>
      <c r="I20" s="61">
        <f>I22</f>
        <v>0</v>
      </c>
      <c r="J20" s="61">
        <f>J22</f>
        <v>0</v>
      </c>
    </row>
    <row r="21" spans="2:10" x14ac:dyDescent="0.3">
      <c r="B21" s="63"/>
      <c r="C21" s="63"/>
      <c r="D21" s="64"/>
      <c r="E21" s="62"/>
      <c r="F21" s="58"/>
      <c r="G21" s="46" t="s">
        <v>2</v>
      </c>
      <c r="H21" s="61"/>
      <c r="I21" s="61"/>
      <c r="J21" s="61"/>
    </row>
    <row r="22" spans="2:10" s="11" customFormat="1" ht="19.5" customHeight="1" x14ac:dyDescent="0.3">
      <c r="B22" s="63"/>
      <c r="C22" s="63"/>
      <c r="D22" s="63"/>
      <c r="E22" s="7">
        <v>1049</v>
      </c>
      <c r="F22" s="58"/>
      <c r="G22" s="4" t="s">
        <v>8</v>
      </c>
      <c r="H22" s="61">
        <f t="shared" ref="H22:J22" si="0">H24+H43+H59</f>
        <v>0</v>
      </c>
      <c r="I22" s="61">
        <f t="shared" si="0"/>
        <v>0</v>
      </c>
      <c r="J22" s="61">
        <f t="shared" si="0"/>
        <v>0</v>
      </c>
    </row>
    <row r="23" spans="2:10" ht="21.75" customHeight="1" x14ac:dyDescent="0.3">
      <c r="B23" s="63"/>
      <c r="C23" s="63"/>
      <c r="D23" s="64"/>
      <c r="E23" s="62"/>
      <c r="F23" s="58"/>
      <c r="G23" s="46" t="s">
        <v>2</v>
      </c>
      <c r="H23" s="65"/>
      <c r="I23" s="65"/>
      <c r="J23" s="65"/>
    </row>
    <row r="24" spans="2:10" s="11" customFormat="1" ht="36" customHeight="1" x14ac:dyDescent="0.3">
      <c r="B24" s="63"/>
      <c r="C24" s="63"/>
      <c r="D24" s="19"/>
      <c r="E24" s="19"/>
      <c r="F24" s="7" t="s">
        <v>63</v>
      </c>
      <c r="G24" s="66" t="s">
        <v>64</v>
      </c>
      <c r="H24" s="124">
        <f>H26+H36</f>
        <v>0</v>
      </c>
      <c r="I24" s="124">
        <f>I26+I36</f>
        <v>0</v>
      </c>
      <c r="J24" s="124">
        <f>J26+J36</f>
        <v>0</v>
      </c>
    </row>
    <row r="25" spans="2:10" ht="21" customHeight="1" x14ac:dyDescent="0.3">
      <c r="B25" s="63"/>
      <c r="C25" s="63"/>
      <c r="D25" s="67"/>
      <c r="E25" s="67"/>
      <c r="F25" s="58"/>
      <c r="G25" s="16" t="s">
        <v>5</v>
      </c>
      <c r="H25" s="16"/>
      <c r="I25" s="16"/>
      <c r="J25" s="13"/>
    </row>
    <row r="26" spans="2:10" s="11" customFormat="1" ht="34.5" customHeight="1" x14ac:dyDescent="0.3">
      <c r="B26" s="63"/>
      <c r="C26" s="63"/>
      <c r="D26" s="19"/>
      <c r="E26" s="19"/>
      <c r="F26" s="58"/>
      <c r="G26" s="49" t="s">
        <v>0</v>
      </c>
      <c r="H26" s="33">
        <f>H31+H34</f>
        <v>4915155.2999999989</v>
      </c>
      <c r="I26" s="33">
        <f t="shared" ref="I26:J26" si="1">I31+I34</f>
        <v>10140160.699999999</v>
      </c>
      <c r="J26" s="33">
        <f t="shared" si="1"/>
        <v>12678478.399999999</v>
      </c>
    </row>
    <row r="27" spans="2:10" ht="34.5" x14ac:dyDescent="0.3">
      <c r="B27" s="63"/>
      <c r="C27" s="63"/>
      <c r="D27" s="67"/>
      <c r="E27" s="67"/>
      <c r="F27" s="58"/>
      <c r="G27" s="16" t="s">
        <v>70</v>
      </c>
      <c r="H27" s="126"/>
      <c r="I27" s="33"/>
      <c r="J27" s="33"/>
    </row>
    <row r="28" spans="2:10" x14ac:dyDescent="0.3">
      <c r="B28" s="63"/>
      <c r="C28" s="63"/>
      <c r="D28" s="67"/>
      <c r="E28" s="67"/>
      <c r="F28" s="58"/>
      <c r="G28" s="16" t="s">
        <v>65</v>
      </c>
      <c r="H28" s="125">
        <f t="shared" ref="H28:J29" si="2">H29</f>
        <v>4915155.2999999989</v>
      </c>
      <c r="I28" s="83">
        <f t="shared" si="2"/>
        <v>10140160.699999999</v>
      </c>
      <c r="J28" s="83">
        <f t="shared" si="2"/>
        <v>12678478.399999999</v>
      </c>
    </row>
    <row r="29" spans="2:10" x14ac:dyDescent="0.3">
      <c r="B29" s="63"/>
      <c r="C29" s="63"/>
      <c r="D29" s="67"/>
      <c r="E29" s="67"/>
      <c r="F29" s="58"/>
      <c r="G29" s="16" t="s">
        <v>66</v>
      </c>
      <c r="H29" s="125">
        <f t="shared" si="2"/>
        <v>4915155.2999999989</v>
      </c>
      <c r="I29" s="83">
        <f t="shared" si="2"/>
        <v>10140160.699999999</v>
      </c>
      <c r="J29" s="83">
        <f t="shared" si="2"/>
        <v>12678478.399999999</v>
      </c>
    </row>
    <row r="30" spans="2:10" x14ac:dyDescent="0.3">
      <c r="B30" s="63"/>
      <c r="C30" s="63"/>
      <c r="D30" s="67"/>
      <c r="E30" s="67"/>
      <c r="F30" s="58"/>
      <c r="G30" s="16" t="s">
        <v>67</v>
      </c>
      <c r="H30" s="125">
        <f>H34+H31</f>
        <v>4915155.2999999989</v>
      </c>
      <c r="I30" s="83">
        <f t="shared" ref="I30:J30" si="3">I34+I31</f>
        <v>10140160.699999999</v>
      </c>
      <c r="J30" s="83">
        <f t="shared" si="3"/>
        <v>12678478.399999999</v>
      </c>
    </row>
    <row r="31" spans="2:10" x14ac:dyDescent="0.3">
      <c r="B31" s="63"/>
      <c r="C31" s="63"/>
      <c r="D31" s="67"/>
      <c r="E31" s="67"/>
      <c r="F31" s="58"/>
      <c r="G31" s="72" t="s">
        <v>68</v>
      </c>
      <c r="H31" s="125">
        <f>H32+H33</f>
        <v>4899160.4999999991</v>
      </c>
      <c r="I31" s="83">
        <f t="shared" ref="I31:J31" si="4">I32+I33</f>
        <v>10124165.899999999</v>
      </c>
      <c r="J31" s="83">
        <f t="shared" si="4"/>
        <v>12662483.599999998</v>
      </c>
    </row>
    <row r="32" spans="2:10" x14ac:dyDescent="0.3">
      <c r="B32" s="63"/>
      <c r="C32" s="63"/>
      <c r="D32" s="67"/>
      <c r="E32" s="67"/>
      <c r="F32" s="58"/>
      <c r="G32" s="112" t="s">
        <v>152</v>
      </c>
      <c r="H32" s="125">
        <f>'3'!E45</f>
        <v>48140.7</v>
      </c>
      <c r="I32" s="83">
        <f>'3'!F45</f>
        <v>80234.5</v>
      </c>
      <c r="J32" s="83">
        <f>'3'!G45</f>
        <v>80234.5</v>
      </c>
    </row>
    <row r="33" spans="2:10" x14ac:dyDescent="0.3">
      <c r="B33" s="63"/>
      <c r="C33" s="63"/>
      <c r="D33" s="67"/>
      <c r="E33" s="67"/>
      <c r="F33" s="58"/>
      <c r="G33" s="16" t="s">
        <v>69</v>
      </c>
      <c r="H33" s="125">
        <v>4851019.7999999989</v>
      </c>
      <c r="I33" s="83">
        <v>10043931.399999999</v>
      </c>
      <c r="J33" s="83">
        <v>12582249.099999998</v>
      </c>
    </row>
    <row r="34" spans="2:10" x14ac:dyDescent="0.3">
      <c r="B34" s="63"/>
      <c r="C34" s="63"/>
      <c r="D34" s="67"/>
      <c r="E34" s="67"/>
      <c r="F34" s="58"/>
      <c r="G34" s="16" t="s">
        <v>91</v>
      </c>
      <c r="H34" s="125">
        <f>H35</f>
        <v>15994.8</v>
      </c>
      <c r="I34" s="83">
        <f t="shared" ref="I34:J34" si="5">I35</f>
        <v>15994.8</v>
      </c>
      <c r="J34" s="83">
        <f t="shared" si="5"/>
        <v>15994.8</v>
      </c>
    </row>
    <row r="35" spans="2:10" ht="18.75" customHeight="1" x14ac:dyDescent="0.3">
      <c r="B35" s="63"/>
      <c r="C35" s="63"/>
      <c r="D35" s="67"/>
      <c r="E35" s="67"/>
      <c r="F35" s="58"/>
      <c r="G35" s="16" t="s">
        <v>92</v>
      </c>
      <c r="H35" s="129">
        <v>15994.8</v>
      </c>
      <c r="I35" s="140">
        <v>15994.8</v>
      </c>
      <c r="J35" s="140">
        <v>15994.8</v>
      </c>
    </row>
    <row r="36" spans="2:10" s="11" customFormat="1" x14ac:dyDescent="0.3">
      <c r="B36" s="68"/>
      <c r="C36" s="69"/>
      <c r="D36" s="69"/>
      <c r="E36" s="68"/>
      <c r="F36" s="69"/>
      <c r="G36" s="49" t="s">
        <v>80</v>
      </c>
      <c r="H36" s="126">
        <f>'3'!E16</f>
        <v>-4915155.3</v>
      </c>
      <c r="I36" s="33">
        <f>'3'!F16</f>
        <v>-10140160.699999999</v>
      </c>
      <c r="J36" s="33">
        <f>'3'!G16</f>
        <v>-12678478.399999999</v>
      </c>
    </row>
    <row r="37" spans="2:10" ht="34.5" x14ac:dyDescent="0.3">
      <c r="B37" s="68"/>
      <c r="C37" s="69"/>
      <c r="D37" s="69"/>
      <c r="E37" s="68"/>
      <c r="F37" s="69"/>
      <c r="G37" s="16" t="s">
        <v>81</v>
      </c>
      <c r="H37" s="127"/>
      <c r="I37" s="16"/>
      <c r="J37" s="16"/>
    </row>
    <row r="38" spans="2:10" x14ac:dyDescent="0.3">
      <c r="B38" s="68"/>
      <c r="C38" s="69"/>
      <c r="D38" s="69"/>
      <c r="E38" s="68"/>
      <c r="F38" s="69"/>
      <c r="G38" s="16" t="s">
        <v>65</v>
      </c>
      <c r="H38" s="128">
        <f t="shared" ref="H38:J41" si="6">H39</f>
        <v>-4915155.3</v>
      </c>
      <c r="I38" s="32">
        <f t="shared" si="6"/>
        <v>-10140160.699999999</v>
      </c>
      <c r="J38" s="32">
        <f t="shared" si="6"/>
        <v>-12678478.399999999</v>
      </c>
    </row>
    <row r="39" spans="2:10" x14ac:dyDescent="0.3">
      <c r="B39" s="68"/>
      <c r="C39" s="69"/>
      <c r="D39" s="69"/>
      <c r="E39" s="68"/>
      <c r="F39" s="69"/>
      <c r="G39" s="16" t="s">
        <v>66</v>
      </c>
      <c r="H39" s="128">
        <f t="shared" si="6"/>
        <v>-4915155.3</v>
      </c>
      <c r="I39" s="32">
        <f t="shared" si="6"/>
        <v>-10140160.699999999</v>
      </c>
      <c r="J39" s="32">
        <f t="shared" si="6"/>
        <v>-12678478.399999999</v>
      </c>
    </row>
    <row r="40" spans="2:10" x14ac:dyDescent="0.3">
      <c r="B40" s="68"/>
      <c r="C40" s="69"/>
      <c r="D40" s="69"/>
      <c r="E40" s="68"/>
      <c r="F40" s="69"/>
      <c r="G40" s="16" t="s">
        <v>67</v>
      </c>
      <c r="H40" s="128">
        <f t="shared" si="6"/>
        <v>-4915155.3</v>
      </c>
      <c r="I40" s="32">
        <f t="shared" si="6"/>
        <v>-10140160.699999999</v>
      </c>
      <c r="J40" s="32">
        <f t="shared" si="6"/>
        <v>-12678478.399999999</v>
      </c>
    </row>
    <row r="41" spans="2:10" x14ac:dyDescent="0.3">
      <c r="B41" s="70"/>
      <c r="C41" s="71"/>
      <c r="D41" s="71"/>
      <c r="E41" s="70"/>
      <c r="F41" s="71"/>
      <c r="G41" s="72" t="s">
        <v>68</v>
      </c>
      <c r="H41" s="139">
        <f t="shared" si="6"/>
        <v>-4915155.3</v>
      </c>
      <c r="I41" s="32">
        <f t="shared" si="6"/>
        <v>-10140160.699999999</v>
      </c>
      <c r="J41" s="32">
        <f t="shared" si="6"/>
        <v>-12678478.399999999</v>
      </c>
    </row>
    <row r="42" spans="2:10" x14ac:dyDescent="0.3">
      <c r="B42" s="68"/>
      <c r="C42" s="69"/>
      <c r="D42" s="69"/>
      <c r="E42" s="68"/>
      <c r="F42" s="69"/>
      <c r="G42" s="16" t="s">
        <v>69</v>
      </c>
      <c r="H42" s="128">
        <f>'3'!E16</f>
        <v>-4915155.3</v>
      </c>
      <c r="I42" s="32">
        <f>'3'!F16</f>
        <v>-10140160.699999999</v>
      </c>
      <c r="J42" s="32">
        <f>'3'!G16</f>
        <v>-12678478.399999999</v>
      </c>
    </row>
    <row r="43" spans="2:10" s="11" customFormat="1" x14ac:dyDescent="0.3">
      <c r="B43" s="68"/>
      <c r="C43" s="69"/>
      <c r="D43" s="69"/>
      <c r="E43" s="68"/>
      <c r="F43" s="58" t="s">
        <v>95</v>
      </c>
      <c r="G43" s="73" t="s">
        <v>96</v>
      </c>
      <c r="H43" s="48">
        <f>H45+H52</f>
        <v>0</v>
      </c>
      <c r="I43" s="48">
        <f>I45+I52</f>
        <v>0</v>
      </c>
      <c r="J43" s="48">
        <f>J45+J52</f>
        <v>0</v>
      </c>
    </row>
    <row r="44" spans="2:10" x14ac:dyDescent="0.3">
      <c r="B44" s="68"/>
      <c r="C44" s="69"/>
      <c r="D44" s="69"/>
      <c r="E44" s="68"/>
      <c r="F44" s="58"/>
      <c r="G44" s="16" t="s">
        <v>97</v>
      </c>
      <c r="H44" s="32"/>
      <c r="I44" s="32"/>
      <c r="J44" s="32"/>
    </row>
    <row r="45" spans="2:10" s="11" customFormat="1" ht="34.5" x14ac:dyDescent="0.3">
      <c r="B45" s="68"/>
      <c r="C45" s="69"/>
      <c r="D45" s="69"/>
      <c r="E45" s="68"/>
      <c r="F45" s="58"/>
      <c r="G45" s="49" t="s">
        <v>0</v>
      </c>
      <c r="H45" s="48">
        <f>H47</f>
        <v>157211</v>
      </c>
      <c r="I45" s="48">
        <f>I47</f>
        <v>207061.7</v>
      </c>
      <c r="J45" s="48">
        <f>J47</f>
        <v>209992.90000000002</v>
      </c>
    </row>
    <row r="46" spans="2:10" ht="34.5" x14ac:dyDescent="0.3">
      <c r="B46" s="68"/>
      <c r="C46" s="69"/>
      <c r="D46" s="69"/>
      <c r="E46" s="68"/>
      <c r="F46" s="58"/>
      <c r="G46" s="16" t="s">
        <v>70</v>
      </c>
      <c r="H46" s="32"/>
      <c r="I46" s="32"/>
      <c r="J46" s="32"/>
    </row>
    <row r="47" spans="2:10" x14ac:dyDescent="0.3">
      <c r="B47" s="68"/>
      <c r="C47" s="69"/>
      <c r="D47" s="69"/>
      <c r="E47" s="68"/>
      <c r="F47" s="58"/>
      <c r="G47" s="16" t="s">
        <v>65</v>
      </c>
      <c r="H47" s="32">
        <f t="shared" ref="H47:J50" si="7">H48</f>
        <v>157211</v>
      </c>
      <c r="I47" s="32">
        <f t="shared" si="7"/>
        <v>207061.7</v>
      </c>
      <c r="J47" s="32">
        <f t="shared" si="7"/>
        <v>209992.90000000002</v>
      </c>
    </row>
    <row r="48" spans="2:10" x14ac:dyDescent="0.3">
      <c r="B48" s="68"/>
      <c r="C48" s="69"/>
      <c r="D48" s="69"/>
      <c r="E48" s="68"/>
      <c r="F48" s="58"/>
      <c r="G48" s="16" t="s">
        <v>66</v>
      </c>
      <c r="H48" s="32">
        <f t="shared" si="7"/>
        <v>157211</v>
      </c>
      <c r="I48" s="32">
        <f t="shared" si="7"/>
        <v>207061.7</v>
      </c>
      <c r="J48" s="32">
        <f t="shared" si="7"/>
        <v>209992.90000000002</v>
      </c>
    </row>
    <row r="49" spans="2:10" x14ac:dyDescent="0.3">
      <c r="B49" s="68"/>
      <c r="C49" s="69"/>
      <c r="D49" s="69"/>
      <c r="E49" s="68"/>
      <c r="F49" s="58"/>
      <c r="G49" s="16" t="s">
        <v>67</v>
      </c>
      <c r="H49" s="32">
        <f t="shared" si="7"/>
        <v>157211</v>
      </c>
      <c r="I49" s="32">
        <f t="shared" si="7"/>
        <v>207061.7</v>
      </c>
      <c r="J49" s="32">
        <f t="shared" si="7"/>
        <v>209992.90000000002</v>
      </c>
    </row>
    <row r="50" spans="2:10" x14ac:dyDescent="0.3">
      <c r="B50" s="68"/>
      <c r="C50" s="69"/>
      <c r="D50" s="69"/>
      <c r="E50" s="68"/>
      <c r="F50" s="58"/>
      <c r="G50" s="16" t="s">
        <v>68</v>
      </c>
      <c r="H50" s="74">
        <f t="shared" si="7"/>
        <v>157211</v>
      </c>
      <c r="I50" s="74">
        <f t="shared" si="7"/>
        <v>207061.7</v>
      </c>
      <c r="J50" s="74">
        <f t="shared" si="7"/>
        <v>209992.90000000002</v>
      </c>
    </row>
    <row r="51" spans="2:10" x14ac:dyDescent="0.3">
      <c r="B51" s="68"/>
      <c r="C51" s="69"/>
      <c r="D51" s="69"/>
      <c r="E51" s="68"/>
      <c r="F51" s="58"/>
      <c r="G51" s="16" t="s">
        <v>69</v>
      </c>
      <c r="H51" s="75">
        <f>'3'!E74</f>
        <v>157211</v>
      </c>
      <c r="I51" s="75">
        <f>'3'!F74</f>
        <v>207061.7</v>
      </c>
      <c r="J51" s="75">
        <f>'3'!G74</f>
        <v>209992.90000000002</v>
      </c>
    </row>
    <row r="52" spans="2:10" x14ac:dyDescent="0.3">
      <c r="B52" s="68"/>
      <c r="C52" s="69"/>
      <c r="D52" s="69"/>
      <c r="E52" s="68"/>
      <c r="F52" s="69"/>
      <c r="G52" s="49" t="s">
        <v>80</v>
      </c>
      <c r="H52" s="31">
        <f>H54</f>
        <v>-157211</v>
      </c>
      <c r="I52" s="31">
        <f>I54</f>
        <v>-207061.7</v>
      </c>
      <c r="J52" s="31">
        <f>J54</f>
        <v>-209992.90000000002</v>
      </c>
    </row>
    <row r="53" spans="2:10" ht="34.5" x14ac:dyDescent="0.3">
      <c r="B53" s="68"/>
      <c r="C53" s="69"/>
      <c r="D53" s="69"/>
      <c r="E53" s="68"/>
      <c r="F53" s="69"/>
      <c r="G53" s="16" t="s">
        <v>81</v>
      </c>
      <c r="H53" s="4"/>
      <c r="I53" s="4"/>
      <c r="J53" s="4"/>
    </row>
    <row r="54" spans="2:10" x14ac:dyDescent="0.3">
      <c r="B54" s="68"/>
      <c r="C54" s="69"/>
      <c r="D54" s="69"/>
      <c r="E54" s="68"/>
      <c r="F54" s="69"/>
      <c r="G54" s="16" t="s">
        <v>65</v>
      </c>
      <c r="H54" s="81">
        <f t="shared" ref="H54:J57" si="8">H55</f>
        <v>-157211</v>
      </c>
      <c r="I54" s="81">
        <f t="shared" si="8"/>
        <v>-207061.7</v>
      </c>
      <c r="J54" s="81">
        <f t="shared" si="8"/>
        <v>-209992.90000000002</v>
      </c>
    </row>
    <row r="55" spans="2:10" x14ac:dyDescent="0.3">
      <c r="B55" s="68"/>
      <c r="C55" s="69"/>
      <c r="D55" s="69"/>
      <c r="E55" s="68"/>
      <c r="F55" s="69"/>
      <c r="G55" s="16" t="s">
        <v>66</v>
      </c>
      <c r="H55" s="81">
        <f t="shared" si="8"/>
        <v>-157211</v>
      </c>
      <c r="I55" s="81">
        <f t="shared" si="8"/>
        <v>-207061.7</v>
      </c>
      <c r="J55" s="81">
        <f t="shared" si="8"/>
        <v>-209992.90000000002</v>
      </c>
    </row>
    <row r="56" spans="2:10" x14ac:dyDescent="0.3">
      <c r="B56" s="68"/>
      <c r="C56" s="69"/>
      <c r="D56" s="69"/>
      <c r="E56" s="68"/>
      <c r="F56" s="69"/>
      <c r="G56" s="16" t="s">
        <v>67</v>
      </c>
      <c r="H56" s="81">
        <f t="shared" si="8"/>
        <v>-157211</v>
      </c>
      <c r="I56" s="81">
        <f t="shared" si="8"/>
        <v>-207061.7</v>
      </c>
      <c r="J56" s="81">
        <f t="shared" si="8"/>
        <v>-209992.90000000002</v>
      </c>
    </row>
    <row r="57" spans="2:10" x14ac:dyDescent="0.3">
      <c r="B57" s="68"/>
      <c r="C57" s="69"/>
      <c r="D57" s="69"/>
      <c r="E57" s="68"/>
      <c r="F57" s="69"/>
      <c r="G57" s="16" t="s">
        <v>68</v>
      </c>
      <c r="H57" s="81">
        <f t="shared" si="8"/>
        <v>-157211</v>
      </c>
      <c r="I57" s="81">
        <f t="shared" si="8"/>
        <v>-207061.7</v>
      </c>
      <c r="J57" s="81">
        <f t="shared" si="8"/>
        <v>-209992.90000000002</v>
      </c>
    </row>
    <row r="58" spans="2:10" x14ac:dyDescent="0.3">
      <c r="B58" s="68"/>
      <c r="C58" s="69"/>
      <c r="D58" s="69"/>
      <c r="E58" s="68"/>
      <c r="F58" s="69"/>
      <c r="G58" s="16" t="s">
        <v>69</v>
      </c>
      <c r="H58" s="82">
        <f>'3'!E73</f>
        <v>-157211</v>
      </c>
      <c r="I58" s="82">
        <f>'3'!F73</f>
        <v>-207061.7</v>
      </c>
      <c r="J58" s="82">
        <f>'3'!G73</f>
        <v>-209992.90000000002</v>
      </c>
    </row>
    <row r="59" spans="2:10" s="11" customFormat="1" ht="34.5" customHeight="1" x14ac:dyDescent="0.3">
      <c r="B59" s="63"/>
      <c r="C59" s="63"/>
      <c r="D59" s="19"/>
      <c r="E59" s="19"/>
      <c r="F59" s="4" t="s">
        <v>153</v>
      </c>
      <c r="G59" s="4" t="s">
        <v>209</v>
      </c>
      <c r="H59" s="119">
        <f t="shared" ref="H59:J59" si="9">H61+H68</f>
        <v>0</v>
      </c>
      <c r="I59" s="119">
        <f t="shared" si="9"/>
        <v>0</v>
      </c>
      <c r="J59" s="119">
        <f t="shared" si="9"/>
        <v>0</v>
      </c>
    </row>
    <row r="60" spans="2:10" x14ac:dyDescent="0.3">
      <c r="B60" s="63"/>
      <c r="C60" s="63"/>
      <c r="D60" s="67"/>
      <c r="E60" s="67"/>
      <c r="F60" s="16"/>
      <c r="G60" s="16" t="s">
        <v>97</v>
      </c>
      <c r="H60" s="16"/>
      <c r="I60" s="16"/>
      <c r="J60" s="16"/>
    </row>
    <row r="61" spans="2:10" s="11" customFormat="1" ht="34.5" x14ac:dyDescent="0.3">
      <c r="B61" s="63"/>
      <c r="C61" s="63"/>
      <c r="D61" s="19"/>
      <c r="E61" s="19"/>
      <c r="F61" s="4"/>
      <c r="G61" s="49" t="s">
        <v>0</v>
      </c>
      <c r="H61" s="93">
        <f t="shared" ref="H61" si="10">H63</f>
        <v>142216.79999999999</v>
      </c>
      <c r="I61" s="93">
        <f t="shared" ref="I61:J61" si="11">I63</f>
        <v>142216.79999999999</v>
      </c>
      <c r="J61" s="93">
        <f t="shared" si="11"/>
        <v>142216.79999999999</v>
      </c>
    </row>
    <row r="62" spans="2:10" ht="34.5" x14ac:dyDescent="0.3">
      <c r="B62" s="63"/>
      <c r="C62" s="63"/>
      <c r="D62" s="67"/>
      <c r="E62" s="67"/>
      <c r="F62" s="16"/>
      <c r="G62" s="16" t="s">
        <v>81</v>
      </c>
      <c r="H62" s="118"/>
      <c r="I62" s="118"/>
      <c r="J62" s="118"/>
    </row>
    <row r="63" spans="2:10" x14ac:dyDescent="0.3">
      <c r="B63" s="63"/>
      <c r="C63" s="63"/>
      <c r="D63" s="67"/>
      <c r="E63" s="67"/>
      <c r="F63" s="16"/>
      <c r="G63" s="16" t="s">
        <v>65</v>
      </c>
      <c r="H63" s="120">
        <f>H64</f>
        <v>142216.79999999999</v>
      </c>
      <c r="I63" s="120">
        <f t="shared" ref="I63:J66" si="12">I64</f>
        <v>142216.79999999999</v>
      </c>
      <c r="J63" s="120">
        <f t="shared" si="12"/>
        <v>142216.79999999999</v>
      </c>
    </row>
    <row r="64" spans="2:10" x14ac:dyDescent="0.3">
      <c r="B64" s="63"/>
      <c r="C64" s="63"/>
      <c r="D64" s="67"/>
      <c r="E64" s="67"/>
      <c r="F64" s="16"/>
      <c r="G64" s="16" t="s">
        <v>66</v>
      </c>
      <c r="H64" s="120">
        <f>H65</f>
        <v>142216.79999999999</v>
      </c>
      <c r="I64" s="120">
        <f t="shared" si="12"/>
        <v>142216.79999999999</v>
      </c>
      <c r="J64" s="120">
        <f t="shared" si="12"/>
        <v>142216.79999999999</v>
      </c>
    </row>
    <row r="65" spans="2:10" x14ac:dyDescent="0.3">
      <c r="B65" s="63"/>
      <c r="C65" s="63"/>
      <c r="D65" s="67"/>
      <c r="E65" s="67"/>
      <c r="F65" s="16"/>
      <c r="G65" s="16" t="s">
        <v>67</v>
      </c>
      <c r="H65" s="120">
        <f>H66</f>
        <v>142216.79999999999</v>
      </c>
      <c r="I65" s="120">
        <f t="shared" si="12"/>
        <v>142216.79999999999</v>
      </c>
      <c r="J65" s="120">
        <f t="shared" si="12"/>
        <v>142216.79999999999</v>
      </c>
    </row>
    <row r="66" spans="2:10" x14ac:dyDescent="0.3">
      <c r="B66" s="63"/>
      <c r="C66" s="63"/>
      <c r="D66" s="67"/>
      <c r="E66" s="67"/>
      <c r="F66" s="16"/>
      <c r="G66" s="16" t="s">
        <v>68</v>
      </c>
      <c r="H66" s="120">
        <f>H67</f>
        <v>142216.79999999999</v>
      </c>
      <c r="I66" s="120">
        <f t="shared" si="12"/>
        <v>142216.79999999999</v>
      </c>
      <c r="J66" s="120">
        <f t="shared" si="12"/>
        <v>142216.79999999999</v>
      </c>
    </row>
    <row r="67" spans="2:10" x14ac:dyDescent="0.3">
      <c r="B67" s="63"/>
      <c r="C67" s="63"/>
      <c r="D67" s="67"/>
      <c r="E67" s="67"/>
      <c r="F67" s="16"/>
      <c r="G67" s="16" t="s">
        <v>69</v>
      </c>
      <c r="H67" s="120">
        <f>-H68</f>
        <v>142216.79999999999</v>
      </c>
      <c r="I67" s="120">
        <f t="shared" ref="I67:J67" si="13">-I68</f>
        <v>142216.79999999999</v>
      </c>
      <c r="J67" s="120">
        <f t="shared" si="13"/>
        <v>142216.79999999999</v>
      </c>
    </row>
    <row r="68" spans="2:10" s="11" customFormat="1" x14ac:dyDescent="0.3">
      <c r="B68" s="63"/>
      <c r="C68" s="63"/>
      <c r="D68" s="19"/>
      <c r="E68" s="19"/>
      <c r="F68" s="4"/>
      <c r="G68" s="49" t="s">
        <v>80</v>
      </c>
      <c r="H68" s="33">
        <f t="shared" ref="H68" si="14">H70</f>
        <v>-142216.79999999999</v>
      </c>
      <c r="I68" s="33">
        <f t="shared" ref="I68:J68" si="15">I70</f>
        <v>-142216.79999999999</v>
      </c>
      <c r="J68" s="33">
        <f t="shared" si="15"/>
        <v>-142216.79999999999</v>
      </c>
    </row>
    <row r="69" spans="2:10" ht="34.5" x14ac:dyDescent="0.3">
      <c r="B69" s="63"/>
      <c r="C69" s="63"/>
      <c r="D69" s="67"/>
      <c r="E69" s="67"/>
      <c r="F69" s="16"/>
      <c r="G69" s="16" t="s">
        <v>81</v>
      </c>
      <c r="H69" s="16"/>
      <c r="I69" s="16"/>
      <c r="J69" s="16"/>
    </row>
    <row r="70" spans="2:10" x14ac:dyDescent="0.3">
      <c r="B70" s="63"/>
      <c r="C70" s="63"/>
      <c r="D70" s="67"/>
      <c r="E70" s="67"/>
      <c r="F70" s="16"/>
      <c r="G70" s="16" t="s">
        <v>65</v>
      </c>
      <c r="H70" s="32">
        <f>H71</f>
        <v>-142216.79999999999</v>
      </c>
      <c r="I70" s="32">
        <f t="shared" ref="I70:J70" si="16">I71</f>
        <v>-142216.79999999999</v>
      </c>
      <c r="J70" s="32">
        <f t="shared" si="16"/>
        <v>-142216.79999999999</v>
      </c>
    </row>
    <row r="71" spans="2:10" x14ac:dyDescent="0.3">
      <c r="B71" s="63"/>
      <c r="C71" s="63"/>
      <c r="D71" s="67"/>
      <c r="E71" s="67"/>
      <c r="F71" s="16"/>
      <c r="G71" s="16" t="s">
        <v>66</v>
      </c>
      <c r="H71" s="32">
        <f>H73</f>
        <v>-142216.79999999999</v>
      </c>
      <c r="I71" s="32">
        <f t="shared" ref="I71:J71" si="17">I73</f>
        <v>-142216.79999999999</v>
      </c>
      <c r="J71" s="32">
        <f t="shared" si="17"/>
        <v>-142216.79999999999</v>
      </c>
    </row>
    <row r="72" spans="2:10" x14ac:dyDescent="0.3">
      <c r="B72" s="63"/>
      <c r="C72" s="63"/>
      <c r="D72" s="67"/>
      <c r="E72" s="67"/>
      <c r="F72" s="16"/>
      <c r="G72" s="16" t="s">
        <v>67</v>
      </c>
      <c r="H72" s="113">
        <f>H73</f>
        <v>-142216.79999999999</v>
      </c>
      <c r="I72" s="113">
        <f t="shared" ref="I72:J73" si="18">I73</f>
        <v>-142216.79999999999</v>
      </c>
      <c r="J72" s="113">
        <f t="shared" si="18"/>
        <v>-142216.79999999999</v>
      </c>
    </row>
    <row r="73" spans="2:10" x14ac:dyDescent="0.3">
      <c r="B73" s="63"/>
      <c r="C73" s="63"/>
      <c r="D73" s="67"/>
      <c r="E73" s="67"/>
      <c r="F73" s="16"/>
      <c r="G73" s="16" t="s">
        <v>68</v>
      </c>
      <c r="H73" s="113">
        <f>H74</f>
        <v>-142216.79999999999</v>
      </c>
      <c r="I73" s="113">
        <f t="shared" si="18"/>
        <v>-142216.79999999999</v>
      </c>
      <c r="J73" s="113">
        <f t="shared" si="18"/>
        <v>-142216.79999999999</v>
      </c>
    </row>
    <row r="74" spans="2:10" x14ac:dyDescent="0.3">
      <c r="B74" s="63"/>
      <c r="C74" s="63"/>
      <c r="D74" s="67"/>
      <c r="E74" s="67"/>
      <c r="F74" s="16"/>
      <c r="G74" s="16" t="s">
        <v>69</v>
      </c>
      <c r="H74" s="113">
        <f>'3'!E86</f>
        <v>-142216.79999999999</v>
      </c>
      <c r="I74" s="113">
        <f>'3'!F86</f>
        <v>-142216.79999999999</v>
      </c>
      <c r="J74" s="113">
        <f>'3'!G86</f>
        <v>-142216.79999999999</v>
      </c>
    </row>
    <row r="75" spans="2:10" ht="39.75" customHeight="1" x14ac:dyDescent="0.3">
      <c r="B75" s="76"/>
      <c r="C75" s="76"/>
      <c r="F75" s="18"/>
      <c r="G75" s="6"/>
      <c r="H75" s="6"/>
      <c r="I75" s="6"/>
      <c r="J75" s="14"/>
    </row>
    <row r="76" spans="2:10" ht="24.75" customHeight="1" x14ac:dyDescent="0.3">
      <c r="B76" s="76"/>
      <c r="C76" s="76"/>
      <c r="F76" s="18"/>
      <c r="G76" s="6"/>
      <c r="H76" s="6"/>
      <c r="I76" s="6"/>
      <c r="J76" s="14"/>
    </row>
    <row r="77" spans="2:10" s="6" customFormat="1" ht="67.5" customHeight="1" x14ac:dyDescent="0.3">
      <c r="D77" s="238" t="s">
        <v>72</v>
      </c>
      <c r="E77" s="238"/>
      <c r="F77" s="238"/>
      <c r="G77" s="17" t="s">
        <v>73</v>
      </c>
      <c r="H77" s="17"/>
      <c r="I77" s="17"/>
    </row>
    <row r="78" spans="2:10" ht="19.5" customHeight="1" x14ac:dyDescent="0.3">
      <c r="B78" s="77"/>
      <c r="C78" s="77"/>
      <c r="D78" s="77"/>
      <c r="E78" s="78"/>
      <c r="F78" s="79"/>
      <c r="G78" s="6"/>
      <c r="H78" s="6"/>
      <c r="I78" s="6"/>
      <c r="J78" s="80"/>
    </row>
    <row r="79" spans="2:10" ht="30.75" customHeight="1" x14ac:dyDescent="0.3">
      <c r="B79" s="77"/>
      <c r="E79" s="2"/>
      <c r="J79" s="80"/>
    </row>
  </sheetData>
  <mergeCells count="6">
    <mergeCell ref="D77:F77"/>
    <mergeCell ref="B5:J5"/>
    <mergeCell ref="B8:D8"/>
    <mergeCell ref="E8:F8"/>
    <mergeCell ref="G8:G9"/>
    <mergeCell ref="H8:J8"/>
  </mergeCells>
  <pageMargins left="0.70866141732283505" right="0.70866141732283505" top="0.74803149606299202" bottom="0.74803149606299202" header="0.31496062992126" footer="0.31496062992126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94"/>
  <sheetViews>
    <sheetView topLeftCell="A5" zoomScaleNormal="100" workbookViewId="0">
      <selection activeCell="D26" sqref="D26:D81"/>
    </sheetView>
  </sheetViews>
  <sheetFormatPr defaultRowHeight="17.25" x14ac:dyDescent="0.25"/>
  <cols>
    <col min="1" max="1" width="9.140625" style="210"/>
    <col min="2" max="2" width="7.42578125" style="51" customWidth="1"/>
    <col min="3" max="3" width="10.7109375" style="51" customWidth="1"/>
    <col min="4" max="4" width="61.5703125" style="234" customWidth="1"/>
    <col min="5" max="5" width="18.140625" style="233" customWidth="1"/>
    <col min="6" max="6" width="19.140625" style="233" customWidth="1"/>
    <col min="7" max="7" width="21" style="214" customWidth="1"/>
    <col min="8" max="8" width="21.7109375" style="233" customWidth="1"/>
    <col min="9" max="9" width="16.85546875" style="233" customWidth="1"/>
    <col min="10" max="10" width="29.42578125" style="210" customWidth="1"/>
    <col min="11" max="11" width="19.28515625" style="210" customWidth="1"/>
    <col min="12" max="12" width="23.28515625" style="210" customWidth="1"/>
    <col min="13" max="13" width="9.85546875" style="210" bestFit="1" customWidth="1"/>
    <col min="14" max="16384" width="9.140625" style="210"/>
  </cols>
  <sheetData>
    <row r="1" spans="2:10" x14ac:dyDescent="0.25">
      <c r="C1" s="207"/>
      <c r="D1" s="208"/>
      <c r="E1" s="207"/>
      <c r="F1" s="207"/>
      <c r="G1" s="209"/>
      <c r="H1" s="207"/>
      <c r="I1" s="37" t="s">
        <v>75</v>
      </c>
    </row>
    <row r="2" spans="2:10" x14ac:dyDescent="0.25">
      <c r="C2" s="207"/>
      <c r="D2" s="208"/>
      <c r="E2" s="207"/>
      <c r="F2" s="207"/>
      <c r="G2" s="209"/>
      <c r="H2" s="207"/>
      <c r="I2" s="37" t="s">
        <v>83</v>
      </c>
    </row>
    <row r="3" spans="2:10" x14ac:dyDescent="0.25">
      <c r="C3" s="207"/>
      <c r="D3" s="208"/>
      <c r="E3" s="207"/>
      <c r="F3" s="207"/>
      <c r="G3" s="209"/>
      <c r="H3" s="207"/>
      <c r="I3" s="37" t="s">
        <v>45</v>
      </c>
    </row>
    <row r="4" spans="2:10" x14ac:dyDescent="0.25">
      <c r="C4" s="207"/>
      <c r="D4" s="208"/>
      <c r="E4" s="207"/>
      <c r="F4" s="207"/>
      <c r="G4" s="209"/>
      <c r="H4" s="207"/>
      <c r="I4" s="37"/>
    </row>
    <row r="5" spans="2:10" ht="38.25" customHeight="1" x14ac:dyDescent="0.25">
      <c r="B5" s="248" t="s">
        <v>82</v>
      </c>
      <c r="C5" s="248"/>
      <c r="D5" s="248"/>
      <c r="E5" s="248"/>
      <c r="F5" s="248"/>
      <c r="G5" s="248"/>
      <c r="H5" s="248"/>
      <c r="I5" s="248"/>
    </row>
    <row r="6" spans="2:10" x14ac:dyDescent="0.3">
      <c r="B6" s="211"/>
      <c r="C6" s="211"/>
      <c r="D6" s="212"/>
      <c r="E6" s="213"/>
      <c r="F6" s="213"/>
      <c r="H6" s="249" t="s">
        <v>23</v>
      </c>
      <c r="I6" s="249"/>
      <c r="J6" s="36"/>
    </row>
    <row r="7" spans="2:10" s="51" customFormat="1" ht="60" customHeight="1" x14ac:dyDescent="0.25">
      <c r="B7" s="250" t="s">
        <v>46</v>
      </c>
      <c r="C7" s="250"/>
      <c r="D7" s="251" t="s">
        <v>47</v>
      </c>
      <c r="E7" s="252" t="s">
        <v>27</v>
      </c>
      <c r="F7" s="252"/>
      <c r="G7" s="252"/>
      <c r="H7" s="252"/>
      <c r="I7" s="252"/>
    </row>
    <row r="8" spans="2:10" s="51" customFormat="1" ht="15.75" customHeight="1" x14ac:dyDescent="0.25">
      <c r="B8" s="250"/>
      <c r="C8" s="250"/>
      <c r="D8" s="251"/>
      <c r="E8" s="252" t="s">
        <v>48</v>
      </c>
      <c r="F8" s="252" t="s">
        <v>49</v>
      </c>
      <c r="G8" s="252"/>
      <c r="H8" s="252"/>
      <c r="I8" s="252"/>
    </row>
    <row r="9" spans="2:10" s="51" customFormat="1" ht="101.25" customHeight="1" x14ac:dyDescent="0.25">
      <c r="B9" s="40" t="s">
        <v>19</v>
      </c>
      <c r="C9" s="40" t="s">
        <v>20</v>
      </c>
      <c r="D9" s="251"/>
      <c r="E9" s="252"/>
      <c r="F9" s="216" t="s">
        <v>50</v>
      </c>
      <c r="G9" s="216" t="s">
        <v>51</v>
      </c>
      <c r="H9" s="39" t="s">
        <v>71</v>
      </c>
      <c r="I9" s="216" t="s">
        <v>52</v>
      </c>
      <c r="J9" s="22"/>
    </row>
    <row r="10" spans="2:10" s="52" customFormat="1" ht="24" customHeight="1" x14ac:dyDescent="0.25">
      <c r="B10" s="40"/>
      <c r="C10" s="40"/>
      <c r="D10" s="42" t="s">
        <v>53</v>
      </c>
      <c r="E10" s="23">
        <v>0</v>
      </c>
      <c r="F10" s="23">
        <v>80234.5</v>
      </c>
      <c r="G10" s="23">
        <v>-96229.300000000745</v>
      </c>
      <c r="H10" s="23">
        <v>15994.8</v>
      </c>
      <c r="I10" s="23">
        <v>0</v>
      </c>
    </row>
    <row r="11" spans="2:10" x14ac:dyDescent="0.25">
      <c r="B11" s="41"/>
      <c r="C11" s="41"/>
      <c r="D11" s="217" t="s">
        <v>54</v>
      </c>
      <c r="E11" s="23"/>
      <c r="F11" s="218"/>
      <c r="G11" s="218"/>
      <c r="H11" s="219"/>
      <c r="I11" s="220"/>
    </row>
    <row r="12" spans="2:10" s="52" customFormat="1" ht="39.75" customHeight="1" x14ac:dyDescent="0.25">
      <c r="B12" s="42"/>
      <c r="C12" s="43"/>
      <c r="D12" s="221" t="s">
        <v>55</v>
      </c>
      <c r="E12" s="23">
        <v>0</v>
      </c>
      <c r="F12" s="23">
        <v>80234.5</v>
      </c>
      <c r="G12" s="23">
        <v>-96229.300000000745</v>
      </c>
      <c r="H12" s="23">
        <v>15994.8</v>
      </c>
      <c r="I12" s="23">
        <v>0</v>
      </c>
    </row>
    <row r="13" spans="2:10" s="51" customFormat="1" x14ac:dyDescent="0.25">
      <c r="B13" s="45"/>
      <c r="C13" s="45"/>
      <c r="D13" s="217" t="s">
        <v>56</v>
      </c>
      <c r="E13" s="23"/>
      <c r="F13" s="222"/>
      <c r="G13" s="222"/>
      <c r="H13" s="223"/>
      <c r="I13" s="220"/>
    </row>
    <row r="14" spans="2:10" s="225" customFormat="1" ht="33.75" customHeight="1" x14ac:dyDescent="0.25">
      <c r="B14" s="42">
        <v>1049</v>
      </c>
      <c r="C14" s="215" t="s">
        <v>57</v>
      </c>
      <c r="D14" s="44" t="s">
        <v>41</v>
      </c>
      <c r="E14" s="23">
        <v>0</v>
      </c>
      <c r="F14" s="23">
        <f>F16+F24+F40+F68</f>
        <v>80234.5</v>
      </c>
      <c r="G14" s="23">
        <f>G16+G24+G40+G68</f>
        <v>-96229.300000000745</v>
      </c>
      <c r="H14" s="23">
        <f>H16+H24+H40+H68</f>
        <v>15994.8</v>
      </c>
      <c r="I14" s="23">
        <f>I16+I24+I40+I68</f>
        <v>0</v>
      </c>
      <c r="J14" s="224"/>
    </row>
    <row r="15" spans="2:10" x14ac:dyDescent="0.25">
      <c r="B15" s="45"/>
      <c r="C15" s="45"/>
      <c r="D15" s="217" t="s">
        <v>56</v>
      </c>
      <c r="E15" s="24"/>
      <c r="F15" s="24"/>
      <c r="G15" s="24"/>
      <c r="H15" s="24"/>
      <c r="I15" s="220"/>
    </row>
    <row r="16" spans="2:10" ht="34.5" x14ac:dyDescent="0.25">
      <c r="B16" s="45"/>
      <c r="C16" s="215" t="s">
        <v>93</v>
      </c>
      <c r="D16" s="39" t="s">
        <v>94</v>
      </c>
      <c r="E16" s="23">
        <f>F16+G16+H16+I16</f>
        <v>310231.90000000002</v>
      </c>
      <c r="F16" s="23">
        <f>F17+F18+F19+F21+F22+F23</f>
        <v>0</v>
      </c>
      <c r="G16" s="23">
        <f>SUM(G17:G23)</f>
        <v>310212.10000000003</v>
      </c>
      <c r="H16" s="23">
        <f t="shared" ref="H16:I16" si="0">SUM(H17:H23)</f>
        <v>19.8</v>
      </c>
      <c r="I16" s="23">
        <f t="shared" si="0"/>
        <v>0</v>
      </c>
    </row>
    <row r="17" spans="2:9" ht="51.75" x14ac:dyDescent="0.25">
      <c r="B17" s="45"/>
      <c r="C17" s="45"/>
      <c r="D17" s="226" t="s">
        <v>108</v>
      </c>
      <c r="E17" s="24">
        <v>21468.1</v>
      </c>
      <c r="F17" s="24">
        <v>0</v>
      </c>
      <c r="G17" s="24">
        <v>21468.1</v>
      </c>
      <c r="H17" s="24">
        <v>0</v>
      </c>
      <c r="I17" s="23">
        <v>0</v>
      </c>
    </row>
    <row r="18" spans="2:9" ht="86.25" x14ac:dyDescent="0.25">
      <c r="B18" s="45"/>
      <c r="C18" s="45"/>
      <c r="D18" s="226" t="s">
        <v>109</v>
      </c>
      <c r="E18" s="24">
        <v>61053.1</v>
      </c>
      <c r="F18" s="24">
        <v>0</v>
      </c>
      <c r="G18" s="24">
        <v>61053.1</v>
      </c>
      <c r="H18" s="24">
        <v>0</v>
      </c>
      <c r="I18" s="23">
        <v>0</v>
      </c>
    </row>
    <row r="19" spans="2:9" ht="51.75" x14ac:dyDescent="0.25">
      <c r="B19" s="45"/>
      <c r="C19" s="45"/>
      <c r="D19" s="131" t="s">
        <v>110</v>
      </c>
      <c r="E19" s="24">
        <v>19.8</v>
      </c>
      <c r="F19" s="24">
        <v>0</v>
      </c>
      <c r="G19" s="24">
        <v>0</v>
      </c>
      <c r="H19" s="24">
        <v>19.8</v>
      </c>
      <c r="I19" s="23">
        <v>0</v>
      </c>
    </row>
    <row r="20" spans="2:9" ht="69" x14ac:dyDescent="0.25">
      <c r="B20" s="45"/>
      <c r="C20" s="45"/>
      <c r="D20" s="131" t="s">
        <v>217</v>
      </c>
      <c r="E20" s="24">
        <f>F20+G20+H20+I20</f>
        <v>84540.5</v>
      </c>
      <c r="F20" s="24">
        <v>0</v>
      </c>
      <c r="G20" s="24">
        <f>'3'!G23</f>
        <v>84540.5</v>
      </c>
      <c r="H20" s="24">
        <v>0</v>
      </c>
      <c r="I20" s="23">
        <v>0</v>
      </c>
    </row>
    <row r="21" spans="2:9" ht="51.75" x14ac:dyDescent="0.25">
      <c r="B21" s="45"/>
      <c r="C21" s="45"/>
      <c r="D21" s="131" t="s">
        <v>111</v>
      </c>
      <c r="E21" s="24">
        <v>120480.2</v>
      </c>
      <c r="F21" s="24">
        <v>0</v>
      </c>
      <c r="G21" s="24">
        <v>120480.2</v>
      </c>
      <c r="H21" s="24"/>
      <c r="I21" s="23">
        <v>0</v>
      </c>
    </row>
    <row r="22" spans="2:9" ht="69" x14ac:dyDescent="0.25">
      <c r="B22" s="45"/>
      <c r="C22" s="45"/>
      <c r="D22" s="131" t="s">
        <v>112</v>
      </c>
      <c r="E22" s="24">
        <v>2149.1999999999998</v>
      </c>
      <c r="F22" s="24">
        <v>0</v>
      </c>
      <c r="G22" s="24">
        <v>2149.1999999999998</v>
      </c>
      <c r="H22" s="24"/>
      <c r="I22" s="23">
        <v>0</v>
      </c>
    </row>
    <row r="23" spans="2:9" ht="52.5" customHeight="1" x14ac:dyDescent="0.25">
      <c r="B23" s="45"/>
      <c r="C23" s="45"/>
      <c r="D23" s="131" t="s">
        <v>113</v>
      </c>
      <c r="E23" s="24">
        <v>20521</v>
      </c>
      <c r="F23" s="24">
        <v>0</v>
      </c>
      <c r="G23" s="24">
        <v>20521</v>
      </c>
      <c r="H23" s="24"/>
      <c r="I23" s="23">
        <v>0</v>
      </c>
    </row>
    <row r="24" spans="2:9" ht="39.75" customHeight="1" x14ac:dyDescent="0.25">
      <c r="B24" s="45"/>
      <c r="C24" s="215" t="s">
        <v>58</v>
      </c>
      <c r="D24" s="39" t="s">
        <v>59</v>
      </c>
      <c r="E24" s="23">
        <f>F24+G24+H24+I24</f>
        <v>6396705.3999999994</v>
      </c>
      <c r="F24" s="23">
        <v>0</v>
      </c>
      <c r="G24" s="23">
        <f>SUM(G25:G39)</f>
        <v>6396705.3999999994</v>
      </c>
      <c r="H24" s="23">
        <v>0</v>
      </c>
      <c r="I24" s="23">
        <v>0</v>
      </c>
    </row>
    <row r="25" spans="2:9" ht="103.5" x14ac:dyDescent="0.25">
      <c r="B25" s="45"/>
      <c r="C25" s="215"/>
      <c r="D25" s="131" t="s">
        <v>114</v>
      </c>
      <c r="E25" s="24">
        <v>1972030.9</v>
      </c>
      <c r="F25" s="24">
        <v>0</v>
      </c>
      <c r="G25" s="24">
        <v>1972030.9</v>
      </c>
      <c r="H25" s="24">
        <v>0</v>
      </c>
      <c r="I25" s="23">
        <v>0</v>
      </c>
    </row>
    <row r="26" spans="2:9" ht="86.25" x14ac:dyDescent="0.25">
      <c r="B26" s="45"/>
      <c r="C26" s="215"/>
      <c r="D26" s="280" t="s">
        <v>115</v>
      </c>
      <c r="E26" s="24">
        <v>706771.6</v>
      </c>
      <c r="F26" s="24">
        <v>0</v>
      </c>
      <c r="G26" s="24">
        <v>706771.6</v>
      </c>
      <c r="H26" s="24">
        <v>0</v>
      </c>
      <c r="I26" s="23">
        <v>0</v>
      </c>
    </row>
    <row r="27" spans="2:9" ht="51.75" x14ac:dyDescent="0.25">
      <c r="B27" s="45"/>
      <c r="C27" s="215"/>
      <c r="D27" s="280" t="s">
        <v>116</v>
      </c>
      <c r="E27" s="24">
        <v>982872.2</v>
      </c>
      <c r="F27" s="24">
        <v>0</v>
      </c>
      <c r="G27" s="24">
        <v>982872.2</v>
      </c>
      <c r="H27" s="24">
        <v>0</v>
      </c>
      <c r="I27" s="23">
        <v>0</v>
      </c>
    </row>
    <row r="28" spans="2:9" ht="69" x14ac:dyDescent="0.25">
      <c r="B28" s="45"/>
      <c r="C28" s="215"/>
      <c r="D28" s="281" t="s">
        <v>117</v>
      </c>
      <c r="E28" s="24">
        <v>579295.4</v>
      </c>
      <c r="F28" s="24">
        <v>0</v>
      </c>
      <c r="G28" s="24">
        <v>579295.4</v>
      </c>
      <c r="H28" s="24">
        <v>0</v>
      </c>
      <c r="I28" s="23">
        <v>0</v>
      </c>
    </row>
    <row r="29" spans="2:9" ht="51.75" x14ac:dyDescent="0.25">
      <c r="B29" s="45"/>
      <c r="C29" s="215"/>
      <c r="D29" s="281" t="s">
        <v>118</v>
      </c>
      <c r="E29" s="24">
        <v>53537.3</v>
      </c>
      <c r="F29" s="24">
        <v>0</v>
      </c>
      <c r="G29" s="24">
        <v>53537.3</v>
      </c>
      <c r="H29" s="24">
        <v>0</v>
      </c>
      <c r="I29" s="23">
        <v>0</v>
      </c>
    </row>
    <row r="30" spans="2:9" ht="69" x14ac:dyDescent="0.25">
      <c r="B30" s="45"/>
      <c r="C30" s="215"/>
      <c r="D30" s="281" t="s">
        <v>222</v>
      </c>
      <c r="E30" s="24">
        <v>450696</v>
      </c>
      <c r="F30" s="24">
        <v>0</v>
      </c>
      <c r="G30" s="24">
        <v>450696</v>
      </c>
      <c r="H30" s="24">
        <v>0</v>
      </c>
      <c r="I30" s="23">
        <v>0</v>
      </c>
    </row>
    <row r="31" spans="2:9" ht="69" x14ac:dyDescent="0.25">
      <c r="B31" s="45"/>
      <c r="C31" s="215"/>
      <c r="D31" s="280" t="s">
        <v>223</v>
      </c>
      <c r="E31" s="24">
        <v>22100</v>
      </c>
      <c r="F31" s="24">
        <v>0</v>
      </c>
      <c r="G31" s="24">
        <v>22100</v>
      </c>
      <c r="H31" s="24">
        <v>0</v>
      </c>
      <c r="I31" s="23">
        <v>0</v>
      </c>
    </row>
    <row r="32" spans="2:9" ht="51.75" x14ac:dyDescent="0.25">
      <c r="B32" s="45"/>
      <c r="C32" s="215"/>
      <c r="D32" s="280" t="s">
        <v>119</v>
      </c>
      <c r="E32" s="24">
        <v>104488.1</v>
      </c>
      <c r="F32" s="24">
        <v>0</v>
      </c>
      <c r="G32" s="24">
        <v>104488.1</v>
      </c>
      <c r="H32" s="24">
        <v>0</v>
      </c>
      <c r="I32" s="23">
        <v>0</v>
      </c>
    </row>
    <row r="33" spans="2:10" ht="86.25" x14ac:dyDescent="0.25">
      <c r="B33" s="45"/>
      <c r="C33" s="215"/>
      <c r="D33" s="280" t="s">
        <v>219</v>
      </c>
      <c r="E33" s="24">
        <v>177111</v>
      </c>
      <c r="F33" s="24">
        <v>0</v>
      </c>
      <c r="G33" s="24">
        <v>177111</v>
      </c>
      <c r="H33" s="24">
        <v>0</v>
      </c>
      <c r="I33" s="23">
        <v>0</v>
      </c>
    </row>
    <row r="34" spans="2:10" ht="51.75" x14ac:dyDescent="0.25">
      <c r="B34" s="45"/>
      <c r="C34" s="215"/>
      <c r="D34" s="280" t="s">
        <v>120</v>
      </c>
      <c r="E34" s="24">
        <v>315593.5</v>
      </c>
      <c r="F34" s="24">
        <v>0</v>
      </c>
      <c r="G34" s="24">
        <v>315593.5</v>
      </c>
      <c r="H34" s="24">
        <v>0</v>
      </c>
      <c r="I34" s="23">
        <v>0</v>
      </c>
    </row>
    <row r="35" spans="2:10" ht="172.5" x14ac:dyDescent="0.25">
      <c r="B35" s="45"/>
      <c r="C35" s="215"/>
      <c r="D35" s="280" t="s">
        <v>121</v>
      </c>
      <c r="E35" s="24">
        <v>72817.2</v>
      </c>
      <c r="F35" s="24">
        <v>0</v>
      </c>
      <c r="G35" s="24">
        <v>72817.2</v>
      </c>
      <c r="H35" s="24">
        <v>0</v>
      </c>
      <c r="I35" s="23">
        <v>0</v>
      </c>
    </row>
    <row r="36" spans="2:10" ht="51.75" x14ac:dyDescent="0.25">
      <c r="B36" s="45"/>
      <c r="C36" s="215"/>
      <c r="D36" s="137" t="s">
        <v>122</v>
      </c>
      <c r="E36" s="24">
        <v>542031.30000000005</v>
      </c>
      <c r="F36" s="24">
        <v>0</v>
      </c>
      <c r="G36" s="24">
        <v>542031.30000000005</v>
      </c>
      <c r="H36" s="24">
        <v>0</v>
      </c>
      <c r="I36" s="23">
        <v>0</v>
      </c>
    </row>
    <row r="37" spans="2:10" ht="69" x14ac:dyDescent="0.25">
      <c r="B37" s="45"/>
      <c r="C37" s="215"/>
      <c r="D37" s="280" t="s">
        <v>220</v>
      </c>
      <c r="E37" s="24">
        <v>409067.1</v>
      </c>
      <c r="F37" s="24">
        <v>0</v>
      </c>
      <c r="G37" s="24">
        <v>409067.1</v>
      </c>
      <c r="H37" s="24">
        <v>0</v>
      </c>
      <c r="I37" s="23">
        <v>0</v>
      </c>
    </row>
    <row r="38" spans="2:10" ht="51.75" x14ac:dyDescent="0.25">
      <c r="B38" s="45"/>
      <c r="C38" s="215"/>
      <c r="D38" s="280" t="s">
        <v>225</v>
      </c>
      <c r="E38" s="24">
        <v>1602</v>
      </c>
      <c r="F38" s="24">
        <v>0</v>
      </c>
      <c r="G38" s="24">
        <v>1602</v>
      </c>
      <c r="H38" s="24">
        <v>0</v>
      </c>
      <c r="I38" s="23">
        <v>0</v>
      </c>
    </row>
    <row r="39" spans="2:10" ht="103.5" x14ac:dyDescent="0.25">
      <c r="B39" s="45"/>
      <c r="C39" s="215"/>
      <c r="D39" s="280" t="s">
        <v>123</v>
      </c>
      <c r="E39" s="24">
        <v>6691.8</v>
      </c>
      <c r="F39" s="24">
        <v>0</v>
      </c>
      <c r="G39" s="24">
        <v>6691.8</v>
      </c>
      <c r="H39" s="24">
        <v>0</v>
      </c>
      <c r="I39" s="23">
        <v>0</v>
      </c>
    </row>
    <row r="40" spans="2:10" s="225" customFormat="1" ht="34.5" x14ac:dyDescent="0.25">
      <c r="B40" s="42"/>
      <c r="C40" s="47">
        <v>3</v>
      </c>
      <c r="D40" s="282" t="s">
        <v>60</v>
      </c>
      <c r="E40" s="23">
        <f>F40+G40+H40+I40</f>
        <v>5971541.0999999987</v>
      </c>
      <c r="F40" s="23">
        <f>SUM(F41:F67)</f>
        <v>80234.5</v>
      </c>
      <c r="G40" s="23">
        <f>SUM(G41:G67)</f>
        <v>5875331.5999999987</v>
      </c>
      <c r="H40" s="23">
        <f t="shared" ref="H40:I40" si="1">SUM(H41:H67)</f>
        <v>15975</v>
      </c>
      <c r="I40" s="23">
        <f t="shared" si="1"/>
        <v>0</v>
      </c>
    </row>
    <row r="41" spans="2:10" s="225" customFormat="1" ht="51.75" x14ac:dyDescent="0.25">
      <c r="B41" s="42"/>
      <c r="C41" s="47"/>
      <c r="D41" s="281" t="s">
        <v>124</v>
      </c>
      <c r="E41" s="24">
        <v>494060</v>
      </c>
      <c r="F41" s="24">
        <v>0</v>
      </c>
      <c r="G41" s="24">
        <v>494060</v>
      </c>
      <c r="H41" s="24">
        <v>0</v>
      </c>
      <c r="I41" s="23">
        <v>0</v>
      </c>
    </row>
    <row r="42" spans="2:10" s="225" customFormat="1" ht="69" x14ac:dyDescent="0.25">
      <c r="B42" s="42"/>
      <c r="C42" s="47"/>
      <c r="D42" s="281" t="s">
        <v>125</v>
      </c>
      <c r="E42" s="24">
        <v>80234.5</v>
      </c>
      <c r="F42" s="24">
        <v>80234.5</v>
      </c>
      <c r="G42" s="24">
        <v>0</v>
      </c>
      <c r="H42" s="24">
        <v>0</v>
      </c>
      <c r="I42" s="23">
        <v>0</v>
      </c>
    </row>
    <row r="43" spans="2:10" s="225" customFormat="1" ht="69" x14ac:dyDescent="0.25">
      <c r="B43" s="42"/>
      <c r="C43" s="47"/>
      <c r="D43" s="281" t="s">
        <v>126</v>
      </c>
      <c r="E43" s="24">
        <v>643652.19999999995</v>
      </c>
      <c r="F43" s="24">
        <v>0</v>
      </c>
      <c r="G43" s="24">
        <v>643652.19999999995</v>
      </c>
      <c r="H43" s="24">
        <v>0</v>
      </c>
      <c r="I43" s="23">
        <v>0</v>
      </c>
      <c r="J43" s="227"/>
    </row>
    <row r="44" spans="2:10" s="225" customFormat="1" ht="51.75" x14ac:dyDescent="0.25">
      <c r="B44" s="42"/>
      <c r="C44" s="47"/>
      <c r="D44" s="281" t="s">
        <v>127</v>
      </c>
      <c r="E44" s="24">
        <v>428596</v>
      </c>
      <c r="F44" s="24">
        <v>0</v>
      </c>
      <c r="G44" s="24">
        <v>428596</v>
      </c>
      <c r="H44" s="24">
        <v>0</v>
      </c>
      <c r="I44" s="23">
        <v>0</v>
      </c>
    </row>
    <row r="45" spans="2:10" ht="51.75" x14ac:dyDescent="0.25">
      <c r="B45" s="45"/>
      <c r="C45" s="215"/>
      <c r="D45" s="281" t="s">
        <v>128</v>
      </c>
      <c r="E45" s="24">
        <v>75255.199999999997</v>
      </c>
      <c r="F45" s="24">
        <v>0</v>
      </c>
      <c r="G45" s="24">
        <v>75255.199999999997</v>
      </c>
      <c r="H45" s="24">
        <v>0</v>
      </c>
      <c r="I45" s="23">
        <v>0</v>
      </c>
    </row>
    <row r="46" spans="2:10" ht="34.5" x14ac:dyDescent="0.25">
      <c r="B46" s="45"/>
      <c r="C46" s="215"/>
      <c r="D46" s="280" t="s">
        <v>129</v>
      </c>
      <c r="E46" s="24">
        <v>90506</v>
      </c>
      <c r="F46" s="24">
        <v>0</v>
      </c>
      <c r="G46" s="24">
        <v>89561</v>
      </c>
      <c r="H46" s="24">
        <v>945</v>
      </c>
      <c r="I46" s="23">
        <v>0</v>
      </c>
    </row>
    <row r="47" spans="2:10" ht="69" x14ac:dyDescent="0.25">
      <c r="B47" s="45"/>
      <c r="C47" s="215"/>
      <c r="D47" s="133" t="s">
        <v>224</v>
      </c>
      <c r="E47" s="24">
        <v>66767</v>
      </c>
      <c r="F47" s="24">
        <v>0</v>
      </c>
      <c r="G47" s="24">
        <v>66767</v>
      </c>
      <c r="H47" s="24">
        <v>0</v>
      </c>
      <c r="I47" s="23">
        <v>0</v>
      </c>
    </row>
    <row r="48" spans="2:10" ht="51.75" x14ac:dyDescent="0.25">
      <c r="B48" s="45"/>
      <c r="C48" s="215"/>
      <c r="D48" s="133" t="s">
        <v>130</v>
      </c>
      <c r="E48" s="24">
        <v>148950.9</v>
      </c>
      <c r="F48" s="24">
        <v>0</v>
      </c>
      <c r="G48" s="24">
        <v>148950.9</v>
      </c>
      <c r="H48" s="24">
        <v>0</v>
      </c>
      <c r="I48" s="23">
        <v>0</v>
      </c>
    </row>
    <row r="49" spans="2:9" ht="51.75" x14ac:dyDescent="0.25">
      <c r="B49" s="45"/>
      <c r="C49" s="45"/>
      <c r="D49" s="133" t="s">
        <v>131</v>
      </c>
      <c r="E49" s="24">
        <v>491288.3</v>
      </c>
      <c r="F49" s="24">
        <v>0</v>
      </c>
      <c r="G49" s="24">
        <v>491288.3</v>
      </c>
      <c r="H49" s="24">
        <v>0</v>
      </c>
      <c r="I49" s="23">
        <v>0</v>
      </c>
    </row>
    <row r="50" spans="2:9" ht="51.75" x14ac:dyDescent="0.25">
      <c r="B50" s="45"/>
      <c r="C50" s="45"/>
      <c r="D50" s="133" t="s">
        <v>132</v>
      </c>
      <c r="E50" s="24">
        <v>1023871.2</v>
      </c>
      <c r="F50" s="24">
        <v>0</v>
      </c>
      <c r="G50" s="24">
        <v>1023871.2</v>
      </c>
      <c r="H50" s="24">
        <v>0</v>
      </c>
      <c r="I50" s="23">
        <v>0</v>
      </c>
    </row>
    <row r="51" spans="2:9" ht="51.75" x14ac:dyDescent="0.25">
      <c r="B51" s="45"/>
      <c r="C51" s="45"/>
      <c r="D51" s="281" t="s">
        <v>133</v>
      </c>
      <c r="E51" s="24">
        <v>470</v>
      </c>
      <c r="F51" s="24">
        <v>0</v>
      </c>
      <c r="G51" s="24">
        <v>470</v>
      </c>
      <c r="H51" s="24">
        <v>0</v>
      </c>
      <c r="I51" s="23">
        <v>0</v>
      </c>
    </row>
    <row r="52" spans="2:9" ht="51.75" x14ac:dyDescent="0.25">
      <c r="B52" s="45"/>
      <c r="C52" s="45"/>
      <c r="D52" s="280" t="s">
        <v>134</v>
      </c>
      <c r="E52" s="24">
        <v>700</v>
      </c>
      <c r="F52" s="24">
        <v>0</v>
      </c>
      <c r="G52" s="24">
        <v>700</v>
      </c>
      <c r="H52" s="24">
        <v>0</v>
      </c>
      <c r="I52" s="23">
        <v>0</v>
      </c>
    </row>
    <row r="53" spans="2:9" ht="69" x14ac:dyDescent="0.25">
      <c r="B53" s="45"/>
      <c r="C53" s="45"/>
      <c r="D53" s="283" t="s">
        <v>135</v>
      </c>
      <c r="E53" s="24">
        <v>82615.600000000006</v>
      </c>
      <c r="F53" s="24">
        <v>0</v>
      </c>
      <c r="G53" s="24">
        <v>82615.600000000006</v>
      </c>
      <c r="H53" s="24">
        <v>0</v>
      </c>
      <c r="I53" s="23">
        <v>0</v>
      </c>
    </row>
    <row r="54" spans="2:9" ht="51.75" x14ac:dyDescent="0.25">
      <c r="B54" s="45"/>
      <c r="C54" s="45"/>
      <c r="D54" s="280" t="s">
        <v>136</v>
      </c>
      <c r="E54" s="24">
        <v>530.20000000000005</v>
      </c>
      <c r="F54" s="24">
        <v>0</v>
      </c>
      <c r="G54" s="24">
        <v>530.20000000000005</v>
      </c>
      <c r="H54" s="24">
        <v>0</v>
      </c>
      <c r="I54" s="23">
        <v>0</v>
      </c>
    </row>
    <row r="55" spans="2:9" ht="34.5" x14ac:dyDescent="0.25">
      <c r="B55" s="45"/>
      <c r="C55" s="45"/>
      <c r="D55" s="280" t="s">
        <v>137</v>
      </c>
      <c r="E55" s="24">
        <v>638.9</v>
      </c>
      <c r="F55" s="24">
        <v>0</v>
      </c>
      <c r="G55" s="24">
        <v>638.9</v>
      </c>
      <c r="H55" s="24">
        <v>0</v>
      </c>
      <c r="I55" s="23">
        <v>0</v>
      </c>
    </row>
    <row r="56" spans="2:9" ht="37.5" customHeight="1" x14ac:dyDescent="0.25">
      <c r="B56" s="45"/>
      <c r="C56" s="45"/>
      <c r="D56" s="280" t="s">
        <v>164</v>
      </c>
      <c r="E56" s="24">
        <v>2800</v>
      </c>
      <c r="F56" s="24">
        <v>0</v>
      </c>
      <c r="G56" s="24">
        <v>2800</v>
      </c>
      <c r="H56" s="24">
        <v>0</v>
      </c>
      <c r="I56" s="23">
        <v>0</v>
      </c>
    </row>
    <row r="57" spans="2:9" ht="69" x14ac:dyDescent="0.25">
      <c r="B57" s="45"/>
      <c r="C57" s="45"/>
      <c r="D57" s="280" t="s">
        <v>221</v>
      </c>
      <c r="E57" s="24">
        <v>27102.5</v>
      </c>
      <c r="F57" s="24">
        <v>0</v>
      </c>
      <c r="G57" s="24">
        <v>27102.5</v>
      </c>
      <c r="H57" s="24">
        <v>0</v>
      </c>
      <c r="I57" s="23">
        <v>0</v>
      </c>
    </row>
    <row r="58" spans="2:9" ht="69" x14ac:dyDescent="0.25">
      <c r="B58" s="45"/>
      <c r="C58" s="45"/>
      <c r="D58" s="281" t="s">
        <v>138</v>
      </c>
      <c r="E58" s="24">
        <v>957.2</v>
      </c>
      <c r="F58" s="24">
        <v>0</v>
      </c>
      <c r="G58" s="24">
        <v>957.2</v>
      </c>
      <c r="H58" s="24">
        <v>0</v>
      </c>
      <c r="I58" s="23">
        <v>0</v>
      </c>
    </row>
    <row r="59" spans="2:9" ht="51.75" x14ac:dyDescent="0.25">
      <c r="B59" s="45"/>
      <c r="C59" s="45"/>
      <c r="D59" s="280" t="s">
        <v>106</v>
      </c>
      <c r="E59" s="24">
        <v>8140.8</v>
      </c>
      <c r="F59" s="24">
        <v>0</v>
      </c>
      <c r="G59" s="24">
        <v>8140.8</v>
      </c>
      <c r="H59" s="24">
        <v>0</v>
      </c>
      <c r="I59" s="23">
        <v>0</v>
      </c>
    </row>
    <row r="60" spans="2:9" ht="51.75" x14ac:dyDescent="0.25">
      <c r="B60" s="45"/>
      <c r="C60" s="45"/>
      <c r="D60" s="280" t="s">
        <v>139</v>
      </c>
      <c r="E60" s="24">
        <v>382903.9</v>
      </c>
      <c r="F60" s="24">
        <v>0</v>
      </c>
      <c r="G60" s="24">
        <v>382903.9</v>
      </c>
      <c r="H60" s="24">
        <v>0</v>
      </c>
      <c r="I60" s="23">
        <v>0</v>
      </c>
    </row>
    <row r="61" spans="2:9" ht="86.25" x14ac:dyDescent="0.25">
      <c r="B61" s="45"/>
      <c r="C61" s="45"/>
      <c r="D61" s="280" t="s">
        <v>228</v>
      </c>
      <c r="E61" s="24">
        <v>58685.2</v>
      </c>
      <c r="F61" s="24">
        <v>0</v>
      </c>
      <c r="G61" s="24">
        <v>58685.2</v>
      </c>
      <c r="H61" s="24">
        <v>0</v>
      </c>
      <c r="I61" s="23">
        <v>0</v>
      </c>
    </row>
    <row r="62" spans="2:9" ht="34.5" x14ac:dyDescent="0.25">
      <c r="B62" s="45"/>
      <c r="C62" s="45"/>
      <c r="D62" s="281" t="s">
        <v>140</v>
      </c>
      <c r="E62" s="24">
        <v>14447.4</v>
      </c>
      <c r="F62" s="24">
        <v>0</v>
      </c>
      <c r="G62" s="24">
        <v>14447.4</v>
      </c>
      <c r="H62" s="24">
        <v>0</v>
      </c>
      <c r="I62" s="23">
        <v>0</v>
      </c>
    </row>
    <row r="63" spans="2:9" ht="51.75" x14ac:dyDescent="0.25">
      <c r="B63" s="45"/>
      <c r="C63" s="45"/>
      <c r="D63" s="280" t="s">
        <v>141</v>
      </c>
      <c r="E63" s="24">
        <v>603172.6</v>
      </c>
      <c r="F63" s="24">
        <v>0</v>
      </c>
      <c r="G63" s="24">
        <v>603172.6</v>
      </c>
      <c r="H63" s="24">
        <v>0</v>
      </c>
      <c r="I63" s="23">
        <v>0</v>
      </c>
    </row>
    <row r="64" spans="2:9" ht="51.75" x14ac:dyDescent="0.25">
      <c r="B64" s="45"/>
      <c r="C64" s="45"/>
      <c r="D64" s="280" t="s">
        <v>142</v>
      </c>
      <c r="E64" s="24">
        <v>91160.3</v>
      </c>
      <c r="F64" s="24">
        <v>0</v>
      </c>
      <c r="G64" s="24">
        <v>91160.3</v>
      </c>
      <c r="H64" s="24">
        <v>0</v>
      </c>
      <c r="I64" s="23">
        <v>0</v>
      </c>
    </row>
    <row r="65" spans="2:9" ht="51.75" x14ac:dyDescent="0.25">
      <c r="B65" s="45"/>
      <c r="C65" s="45"/>
      <c r="D65" s="280" t="s">
        <v>143</v>
      </c>
      <c r="E65" s="24">
        <v>1138567.3999999999</v>
      </c>
      <c r="F65" s="24">
        <v>0</v>
      </c>
      <c r="G65" s="24">
        <v>1138567.3999999999</v>
      </c>
      <c r="H65" s="24">
        <v>0</v>
      </c>
      <c r="I65" s="23">
        <v>0</v>
      </c>
    </row>
    <row r="66" spans="2:9" ht="51.75" x14ac:dyDescent="0.25">
      <c r="B66" s="45"/>
      <c r="C66" s="45"/>
      <c r="D66" s="133" t="s">
        <v>226</v>
      </c>
      <c r="E66" s="24">
        <v>437.8</v>
      </c>
      <c r="F66" s="24">
        <v>0</v>
      </c>
      <c r="G66" s="24">
        <v>437.8</v>
      </c>
      <c r="H66" s="24">
        <v>0</v>
      </c>
      <c r="I66" s="23">
        <v>0</v>
      </c>
    </row>
    <row r="67" spans="2:9" ht="34.5" x14ac:dyDescent="0.25">
      <c r="B67" s="45"/>
      <c r="C67" s="45"/>
      <c r="D67" s="280" t="s">
        <v>107</v>
      </c>
      <c r="E67" s="24">
        <v>15030</v>
      </c>
      <c r="F67" s="24">
        <v>0</v>
      </c>
      <c r="G67" s="24">
        <v>0</v>
      </c>
      <c r="H67" s="24">
        <v>15030</v>
      </c>
      <c r="I67" s="23">
        <v>0</v>
      </c>
    </row>
    <row r="68" spans="2:9" s="225" customFormat="1" ht="26.25" customHeight="1" x14ac:dyDescent="0.25">
      <c r="B68" s="42"/>
      <c r="C68" s="42"/>
      <c r="D68" s="286" t="s">
        <v>80</v>
      </c>
      <c r="E68" s="23">
        <f>F68+G68+H68+I68</f>
        <v>-12678478.399999999</v>
      </c>
      <c r="F68" s="23">
        <v>0</v>
      </c>
      <c r="G68" s="23">
        <f>'3'!G16</f>
        <v>-12678478.399999999</v>
      </c>
      <c r="H68" s="23">
        <v>0</v>
      </c>
      <c r="I68" s="23">
        <v>0</v>
      </c>
    </row>
    <row r="69" spans="2:9" ht="28.5" customHeight="1" x14ac:dyDescent="0.25">
      <c r="B69" s="42">
        <v>1049</v>
      </c>
      <c r="C69" s="215" t="s">
        <v>98</v>
      </c>
      <c r="D69" s="284" t="s">
        <v>99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</row>
    <row r="70" spans="2:9" ht="20.25" customHeight="1" x14ac:dyDescent="0.25">
      <c r="B70" s="45"/>
      <c r="C70" s="45"/>
      <c r="D70" s="285" t="s">
        <v>56</v>
      </c>
      <c r="E70" s="23"/>
      <c r="F70" s="23"/>
      <c r="G70" s="23"/>
      <c r="H70" s="23"/>
      <c r="I70" s="23"/>
    </row>
    <row r="71" spans="2:9" ht="69" x14ac:dyDescent="0.25">
      <c r="B71" s="45"/>
      <c r="C71" s="45"/>
      <c r="D71" s="137" t="s">
        <v>144</v>
      </c>
      <c r="E71" s="84">
        <v>100098.4</v>
      </c>
      <c r="F71" s="24">
        <v>0</v>
      </c>
      <c r="G71" s="24">
        <v>100098.4</v>
      </c>
      <c r="H71" s="24">
        <v>0</v>
      </c>
      <c r="I71" s="23">
        <v>0</v>
      </c>
    </row>
    <row r="72" spans="2:9" ht="69" x14ac:dyDescent="0.25">
      <c r="B72" s="45"/>
      <c r="C72" s="45"/>
      <c r="D72" s="280" t="s">
        <v>145</v>
      </c>
      <c r="E72" s="84">
        <v>40409</v>
      </c>
      <c r="F72" s="24"/>
      <c r="G72" s="24">
        <v>40409</v>
      </c>
      <c r="H72" s="24">
        <v>0</v>
      </c>
      <c r="I72" s="23">
        <v>0</v>
      </c>
    </row>
    <row r="73" spans="2:9" ht="51.75" x14ac:dyDescent="0.25">
      <c r="B73" s="45"/>
      <c r="C73" s="45"/>
      <c r="D73" s="280" t="s">
        <v>146</v>
      </c>
      <c r="E73" s="84">
        <v>300.60000000000002</v>
      </c>
      <c r="F73" s="24">
        <v>0</v>
      </c>
      <c r="G73" s="24">
        <v>300.60000000000002</v>
      </c>
      <c r="H73" s="24">
        <v>0</v>
      </c>
      <c r="I73" s="23">
        <v>0</v>
      </c>
    </row>
    <row r="74" spans="2:9" ht="51.75" x14ac:dyDescent="0.25">
      <c r="B74" s="45"/>
      <c r="C74" s="45"/>
      <c r="D74" s="280" t="s">
        <v>147</v>
      </c>
      <c r="E74" s="84">
        <v>4432</v>
      </c>
      <c r="F74" s="24">
        <v>0</v>
      </c>
      <c r="G74" s="24">
        <v>4432</v>
      </c>
      <c r="H74" s="24">
        <v>0</v>
      </c>
      <c r="I74" s="23">
        <v>0</v>
      </c>
    </row>
    <row r="75" spans="2:9" ht="103.5" x14ac:dyDescent="0.25">
      <c r="B75" s="45"/>
      <c r="C75" s="45"/>
      <c r="D75" s="280" t="s">
        <v>148</v>
      </c>
      <c r="E75" s="84">
        <v>2368.6</v>
      </c>
      <c r="F75" s="24">
        <v>0</v>
      </c>
      <c r="G75" s="24">
        <v>2368.6</v>
      </c>
      <c r="H75" s="24">
        <v>0</v>
      </c>
      <c r="I75" s="23">
        <v>0</v>
      </c>
    </row>
    <row r="76" spans="2:9" ht="103.5" x14ac:dyDescent="0.25">
      <c r="B76" s="45"/>
      <c r="C76" s="45"/>
      <c r="D76" s="280" t="s">
        <v>227</v>
      </c>
      <c r="E76" s="84">
        <v>650</v>
      </c>
      <c r="F76" s="24">
        <v>0</v>
      </c>
      <c r="G76" s="24">
        <v>650</v>
      </c>
      <c r="H76" s="24">
        <v>0</v>
      </c>
      <c r="I76" s="23">
        <v>0</v>
      </c>
    </row>
    <row r="77" spans="2:9" ht="69" x14ac:dyDescent="0.25">
      <c r="B77" s="45"/>
      <c r="C77" s="45"/>
      <c r="D77" s="280" t="s">
        <v>149</v>
      </c>
      <c r="E77" s="84">
        <v>750</v>
      </c>
      <c r="F77" s="24">
        <v>0</v>
      </c>
      <c r="G77" s="24">
        <v>750</v>
      </c>
      <c r="H77" s="24">
        <v>0</v>
      </c>
      <c r="I77" s="23">
        <v>0</v>
      </c>
    </row>
    <row r="78" spans="2:9" ht="69" x14ac:dyDescent="0.25">
      <c r="B78" s="45"/>
      <c r="C78" s="45"/>
      <c r="D78" s="281" t="s">
        <v>150</v>
      </c>
      <c r="E78" s="84">
        <v>2360.6999999999998</v>
      </c>
      <c r="F78" s="24">
        <v>0</v>
      </c>
      <c r="G78" s="24">
        <v>2360.6999999999998</v>
      </c>
      <c r="H78" s="24">
        <v>0</v>
      </c>
      <c r="I78" s="23">
        <v>0</v>
      </c>
    </row>
    <row r="79" spans="2:9" ht="69" x14ac:dyDescent="0.25">
      <c r="B79" s="45"/>
      <c r="C79" s="45"/>
      <c r="D79" s="281" t="s">
        <v>151</v>
      </c>
      <c r="E79" s="84">
        <v>58623.6</v>
      </c>
      <c r="F79" s="24">
        <v>0</v>
      </c>
      <c r="G79" s="24">
        <v>58623.6</v>
      </c>
      <c r="H79" s="24">
        <v>0</v>
      </c>
      <c r="I79" s="23">
        <v>0</v>
      </c>
    </row>
    <row r="80" spans="2:9" s="225" customFormat="1" ht="26.25" customHeight="1" x14ac:dyDescent="0.25">
      <c r="B80" s="42"/>
      <c r="C80" s="42"/>
      <c r="D80" s="286" t="s">
        <v>80</v>
      </c>
      <c r="E80" s="30">
        <v>-209992.90000000002</v>
      </c>
      <c r="F80" s="24">
        <v>0</v>
      </c>
      <c r="G80" s="23">
        <v>-209992.9</v>
      </c>
      <c r="H80" s="24">
        <v>0</v>
      </c>
      <c r="I80" s="24">
        <v>0</v>
      </c>
    </row>
    <row r="81" spans="2:9" s="225" customFormat="1" ht="32.25" customHeight="1" x14ac:dyDescent="0.25">
      <c r="B81" s="228" t="s">
        <v>100</v>
      </c>
      <c r="C81" s="228" t="s">
        <v>153</v>
      </c>
      <c r="D81" s="287" t="s">
        <v>209</v>
      </c>
      <c r="E81" s="30">
        <v>0</v>
      </c>
      <c r="F81" s="24">
        <v>0</v>
      </c>
      <c r="G81" s="30">
        <v>0</v>
      </c>
      <c r="H81" s="24">
        <v>0</v>
      </c>
      <c r="I81" s="24">
        <v>0</v>
      </c>
    </row>
    <row r="82" spans="2:9" ht="18" customHeight="1" x14ac:dyDescent="0.25">
      <c r="B82" s="45"/>
      <c r="C82" s="45"/>
      <c r="D82" s="217" t="s">
        <v>56</v>
      </c>
      <c r="E82" s="114"/>
      <c r="F82" s="24"/>
      <c r="G82" s="229"/>
      <c r="H82" s="24"/>
      <c r="I82" s="24"/>
    </row>
    <row r="83" spans="2:9" ht="51" customHeight="1" x14ac:dyDescent="0.25">
      <c r="B83" s="45"/>
      <c r="C83" s="45"/>
      <c r="D83" s="114" t="s">
        <v>154</v>
      </c>
      <c r="E83" s="30">
        <v>92416.8</v>
      </c>
      <c r="F83" s="24">
        <v>0</v>
      </c>
      <c r="G83" s="138">
        <v>92416.8</v>
      </c>
      <c r="H83" s="24">
        <v>0</v>
      </c>
      <c r="I83" s="24">
        <v>0</v>
      </c>
    </row>
    <row r="84" spans="2:9" ht="51" customHeight="1" x14ac:dyDescent="0.25">
      <c r="B84" s="45"/>
      <c r="C84" s="45"/>
      <c r="D84" s="114" t="s">
        <v>155</v>
      </c>
      <c r="E84" s="30">
        <v>49800</v>
      </c>
      <c r="F84" s="24">
        <v>0</v>
      </c>
      <c r="G84" s="138">
        <v>49800</v>
      </c>
      <c r="H84" s="24">
        <v>0</v>
      </c>
      <c r="I84" s="24">
        <v>0</v>
      </c>
    </row>
    <row r="85" spans="2:9" ht="18.75" customHeight="1" x14ac:dyDescent="0.25">
      <c r="B85" s="42"/>
      <c r="C85" s="42"/>
      <c r="D85" s="15" t="s">
        <v>80</v>
      </c>
      <c r="E85" s="30">
        <v>-142216.79999999999</v>
      </c>
      <c r="F85" s="24">
        <v>0</v>
      </c>
      <c r="G85" s="23">
        <v>-142216.79999999999</v>
      </c>
      <c r="H85" s="24">
        <v>0</v>
      </c>
      <c r="I85" s="24">
        <v>0</v>
      </c>
    </row>
    <row r="86" spans="2:9" ht="18.75" customHeight="1" x14ac:dyDescent="0.25">
      <c r="D86" s="230"/>
      <c r="E86" s="230"/>
      <c r="F86" s="231"/>
      <c r="G86" s="232"/>
      <c r="H86" s="38"/>
    </row>
    <row r="87" spans="2:9" ht="18.75" customHeight="1" x14ac:dyDescent="0.25">
      <c r="D87" s="230"/>
      <c r="E87" s="230"/>
      <c r="F87" s="231"/>
      <c r="G87" s="232"/>
      <c r="H87" s="38"/>
    </row>
    <row r="88" spans="2:9" ht="18.75" customHeight="1" x14ac:dyDescent="0.25">
      <c r="D88" s="230"/>
      <c r="E88" s="230"/>
      <c r="F88" s="231"/>
      <c r="G88" s="232"/>
      <c r="H88" s="38"/>
    </row>
    <row r="89" spans="2:9" ht="56.25" customHeight="1" x14ac:dyDescent="0.3">
      <c r="C89" s="6"/>
      <c r="D89" s="6"/>
      <c r="E89" s="238" t="s">
        <v>72</v>
      </c>
      <c r="F89" s="238"/>
      <c r="G89" s="238"/>
      <c r="H89" s="247" t="s">
        <v>73</v>
      </c>
      <c r="I89" s="247"/>
    </row>
    <row r="90" spans="2:9" ht="18.75" customHeight="1" x14ac:dyDescent="0.25">
      <c r="D90" s="230"/>
      <c r="E90" s="230"/>
      <c r="F90" s="231"/>
      <c r="G90" s="232"/>
      <c r="H90" s="38"/>
    </row>
    <row r="91" spans="2:9" ht="18.75" customHeight="1" x14ac:dyDescent="0.25">
      <c r="D91" s="230"/>
      <c r="E91" s="230"/>
      <c r="F91" s="231"/>
      <c r="G91" s="232"/>
      <c r="H91" s="38"/>
    </row>
    <row r="92" spans="2:9" x14ac:dyDescent="0.25">
      <c r="I92" s="210"/>
    </row>
    <row r="93" spans="2:9" x14ac:dyDescent="0.25">
      <c r="I93" s="210"/>
    </row>
    <row r="94" spans="2:9" x14ac:dyDescent="0.25">
      <c r="I94" s="210"/>
    </row>
  </sheetData>
  <mergeCells count="9">
    <mergeCell ref="E89:G89"/>
    <mergeCell ref="H89:I89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2"/>
  <sheetViews>
    <sheetView tabSelected="1" topLeftCell="A73" zoomScaleNormal="100" workbookViewId="0">
      <selection activeCell="I76" sqref="I76"/>
    </sheetView>
  </sheetViews>
  <sheetFormatPr defaultRowHeight="17.25" x14ac:dyDescent="0.3"/>
  <cols>
    <col min="1" max="1" width="7.42578125" style="36" customWidth="1"/>
    <col min="2" max="2" width="12" style="36" customWidth="1"/>
    <col min="3" max="3" width="14.7109375" style="36" customWidth="1"/>
    <col min="4" max="4" width="65.140625" style="172" customWidth="1"/>
    <col min="5" max="5" width="19.28515625" style="172" customWidth="1"/>
    <col min="6" max="6" width="18.5703125" style="172" customWidth="1"/>
    <col min="7" max="7" width="19.5703125" style="29" customWidth="1"/>
    <col min="8" max="8" width="18.7109375" style="36" customWidth="1"/>
    <col min="9" max="9" width="22" style="36" customWidth="1"/>
    <col min="10" max="10" width="21.7109375" style="36" customWidth="1"/>
    <col min="11" max="11" width="22.42578125" style="36" customWidth="1"/>
    <col min="12" max="12" width="18.5703125" style="36" customWidth="1"/>
    <col min="13" max="13" width="12.28515625" style="36" customWidth="1"/>
    <col min="14" max="14" width="11.28515625" style="36" customWidth="1"/>
    <col min="15" max="258" width="9.140625" style="36"/>
    <col min="259" max="259" width="7.28515625" style="36" customWidth="1"/>
    <col min="260" max="260" width="12" style="36" customWidth="1"/>
    <col min="261" max="261" width="11.85546875" style="36" customWidth="1"/>
    <col min="262" max="262" width="64.28515625" style="36" customWidth="1"/>
    <col min="263" max="263" width="16.85546875" style="36" customWidth="1"/>
    <col min="264" max="264" width="17.7109375" style="36" customWidth="1"/>
    <col min="265" max="265" width="12.85546875" style="36" customWidth="1"/>
    <col min="266" max="266" width="14.140625" style="36" customWidth="1"/>
    <col min="267" max="267" width="10.7109375" style="36" customWidth="1"/>
    <col min="268" max="514" width="9.140625" style="36"/>
    <col min="515" max="515" width="7.28515625" style="36" customWidth="1"/>
    <col min="516" max="516" width="12" style="36" customWidth="1"/>
    <col min="517" max="517" width="11.85546875" style="36" customWidth="1"/>
    <col min="518" max="518" width="64.28515625" style="36" customWidth="1"/>
    <col min="519" max="519" width="16.85546875" style="36" customWidth="1"/>
    <col min="520" max="520" width="17.7109375" style="36" customWidth="1"/>
    <col min="521" max="521" width="12.85546875" style="36" customWidth="1"/>
    <col min="522" max="522" width="14.140625" style="36" customWidth="1"/>
    <col min="523" max="523" width="10.7109375" style="36" customWidth="1"/>
    <col min="524" max="770" width="9.140625" style="36"/>
    <col min="771" max="771" width="7.28515625" style="36" customWidth="1"/>
    <col min="772" max="772" width="12" style="36" customWidth="1"/>
    <col min="773" max="773" width="11.85546875" style="36" customWidth="1"/>
    <col min="774" max="774" width="64.28515625" style="36" customWidth="1"/>
    <col min="775" max="775" width="16.85546875" style="36" customWidth="1"/>
    <col min="776" max="776" width="17.7109375" style="36" customWidth="1"/>
    <col min="777" max="777" width="12.85546875" style="36" customWidth="1"/>
    <col min="778" max="778" width="14.140625" style="36" customWidth="1"/>
    <col min="779" max="779" width="10.7109375" style="36" customWidth="1"/>
    <col min="780" max="1026" width="9.140625" style="36"/>
    <col min="1027" max="1027" width="7.28515625" style="36" customWidth="1"/>
    <col min="1028" max="1028" width="12" style="36" customWidth="1"/>
    <col min="1029" max="1029" width="11.85546875" style="36" customWidth="1"/>
    <col min="1030" max="1030" width="64.28515625" style="36" customWidth="1"/>
    <col min="1031" max="1031" width="16.85546875" style="36" customWidth="1"/>
    <col min="1032" max="1032" width="17.7109375" style="36" customWidth="1"/>
    <col min="1033" max="1033" width="12.85546875" style="36" customWidth="1"/>
    <col min="1034" max="1034" width="14.140625" style="36" customWidth="1"/>
    <col min="1035" max="1035" width="10.7109375" style="36" customWidth="1"/>
    <col min="1036" max="1282" width="9.140625" style="36"/>
    <col min="1283" max="1283" width="7.28515625" style="36" customWidth="1"/>
    <col min="1284" max="1284" width="12" style="36" customWidth="1"/>
    <col min="1285" max="1285" width="11.85546875" style="36" customWidth="1"/>
    <col min="1286" max="1286" width="64.28515625" style="36" customWidth="1"/>
    <col min="1287" max="1287" width="16.85546875" style="36" customWidth="1"/>
    <col min="1288" max="1288" width="17.7109375" style="36" customWidth="1"/>
    <col min="1289" max="1289" width="12.85546875" style="36" customWidth="1"/>
    <col min="1290" max="1290" width="14.140625" style="36" customWidth="1"/>
    <col min="1291" max="1291" width="10.7109375" style="36" customWidth="1"/>
    <col min="1292" max="1538" width="9.140625" style="36"/>
    <col min="1539" max="1539" width="7.28515625" style="36" customWidth="1"/>
    <col min="1540" max="1540" width="12" style="36" customWidth="1"/>
    <col min="1541" max="1541" width="11.85546875" style="36" customWidth="1"/>
    <col min="1542" max="1542" width="64.28515625" style="36" customWidth="1"/>
    <col min="1543" max="1543" width="16.85546875" style="36" customWidth="1"/>
    <col min="1544" max="1544" width="17.7109375" style="36" customWidth="1"/>
    <col min="1545" max="1545" width="12.85546875" style="36" customWidth="1"/>
    <col min="1546" max="1546" width="14.140625" style="36" customWidth="1"/>
    <col min="1547" max="1547" width="10.7109375" style="36" customWidth="1"/>
    <col min="1548" max="1794" width="9.140625" style="36"/>
    <col min="1795" max="1795" width="7.28515625" style="36" customWidth="1"/>
    <col min="1796" max="1796" width="12" style="36" customWidth="1"/>
    <col min="1797" max="1797" width="11.85546875" style="36" customWidth="1"/>
    <col min="1798" max="1798" width="64.28515625" style="36" customWidth="1"/>
    <col min="1799" max="1799" width="16.85546875" style="36" customWidth="1"/>
    <col min="1800" max="1800" width="17.7109375" style="36" customWidth="1"/>
    <col min="1801" max="1801" width="12.85546875" style="36" customWidth="1"/>
    <col min="1802" max="1802" width="14.140625" style="36" customWidth="1"/>
    <col min="1803" max="1803" width="10.7109375" style="36" customWidth="1"/>
    <col min="1804" max="2050" width="9.140625" style="36"/>
    <col min="2051" max="2051" width="7.28515625" style="36" customWidth="1"/>
    <col min="2052" max="2052" width="12" style="36" customWidth="1"/>
    <col min="2053" max="2053" width="11.85546875" style="36" customWidth="1"/>
    <col min="2054" max="2054" width="64.28515625" style="36" customWidth="1"/>
    <col min="2055" max="2055" width="16.85546875" style="36" customWidth="1"/>
    <col min="2056" max="2056" width="17.7109375" style="36" customWidth="1"/>
    <col min="2057" max="2057" width="12.85546875" style="36" customWidth="1"/>
    <col min="2058" max="2058" width="14.140625" style="36" customWidth="1"/>
    <col min="2059" max="2059" width="10.7109375" style="36" customWidth="1"/>
    <col min="2060" max="2306" width="9.140625" style="36"/>
    <col min="2307" max="2307" width="7.28515625" style="36" customWidth="1"/>
    <col min="2308" max="2308" width="12" style="36" customWidth="1"/>
    <col min="2309" max="2309" width="11.85546875" style="36" customWidth="1"/>
    <col min="2310" max="2310" width="64.28515625" style="36" customWidth="1"/>
    <col min="2311" max="2311" width="16.85546875" style="36" customWidth="1"/>
    <col min="2312" max="2312" width="17.7109375" style="36" customWidth="1"/>
    <col min="2313" max="2313" width="12.85546875" style="36" customWidth="1"/>
    <col min="2314" max="2314" width="14.140625" style="36" customWidth="1"/>
    <col min="2315" max="2315" width="10.7109375" style="36" customWidth="1"/>
    <col min="2316" max="2562" width="9.140625" style="36"/>
    <col min="2563" max="2563" width="7.28515625" style="36" customWidth="1"/>
    <col min="2564" max="2564" width="12" style="36" customWidth="1"/>
    <col min="2565" max="2565" width="11.85546875" style="36" customWidth="1"/>
    <col min="2566" max="2566" width="64.28515625" style="36" customWidth="1"/>
    <col min="2567" max="2567" width="16.85546875" style="36" customWidth="1"/>
    <col min="2568" max="2568" width="17.7109375" style="36" customWidth="1"/>
    <col min="2569" max="2569" width="12.85546875" style="36" customWidth="1"/>
    <col min="2570" max="2570" width="14.140625" style="36" customWidth="1"/>
    <col min="2571" max="2571" width="10.7109375" style="36" customWidth="1"/>
    <col min="2572" max="2818" width="9.140625" style="36"/>
    <col min="2819" max="2819" width="7.28515625" style="36" customWidth="1"/>
    <col min="2820" max="2820" width="12" style="36" customWidth="1"/>
    <col min="2821" max="2821" width="11.85546875" style="36" customWidth="1"/>
    <col min="2822" max="2822" width="64.28515625" style="36" customWidth="1"/>
    <col min="2823" max="2823" width="16.85546875" style="36" customWidth="1"/>
    <col min="2824" max="2824" width="17.7109375" style="36" customWidth="1"/>
    <col min="2825" max="2825" width="12.85546875" style="36" customWidth="1"/>
    <col min="2826" max="2826" width="14.140625" style="36" customWidth="1"/>
    <col min="2827" max="2827" width="10.7109375" style="36" customWidth="1"/>
    <col min="2828" max="3074" width="9.140625" style="36"/>
    <col min="3075" max="3075" width="7.28515625" style="36" customWidth="1"/>
    <col min="3076" max="3076" width="12" style="36" customWidth="1"/>
    <col min="3077" max="3077" width="11.85546875" style="36" customWidth="1"/>
    <col min="3078" max="3078" width="64.28515625" style="36" customWidth="1"/>
    <col min="3079" max="3079" width="16.85546875" style="36" customWidth="1"/>
    <col min="3080" max="3080" width="17.7109375" style="36" customWidth="1"/>
    <col min="3081" max="3081" width="12.85546875" style="36" customWidth="1"/>
    <col min="3082" max="3082" width="14.140625" style="36" customWidth="1"/>
    <col min="3083" max="3083" width="10.7109375" style="36" customWidth="1"/>
    <col min="3084" max="3330" width="9.140625" style="36"/>
    <col min="3331" max="3331" width="7.28515625" style="36" customWidth="1"/>
    <col min="3332" max="3332" width="12" style="36" customWidth="1"/>
    <col min="3333" max="3333" width="11.85546875" style="36" customWidth="1"/>
    <col min="3334" max="3334" width="64.28515625" style="36" customWidth="1"/>
    <col min="3335" max="3335" width="16.85546875" style="36" customWidth="1"/>
    <col min="3336" max="3336" width="17.7109375" style="36" customWidth="1"/>
    <col min="3337" max="3337" width="12.85546875" style="36" customWidth="1"/>
    <col min="3338" max="3338" width="14.140625" style="36" customWidth="1"/>
    <col min="3339" max="3339" width="10.7109375" style="36" customWidth="1"/>
    <col min="3340" max="3586" width="9.140625" style="36"/>
    <col min="3587" max="3587" width="7.28515625" style="36" customWidth="1"/>
    <col min="3588" max="3588" width="12" style="36" customWidth="1"/>
    <col min="3589" max="3589" width="11.85546875" style="36" customWidth="1"/>
    <col min="3590" max="3590" width="64.28515625" style="36" customWidth="1"/>
    <col min="3591" max="3591" width="16.85546875" style="36" customWidth="1"/>
    <col min="3592" max="3592" width="17.7109375" style="36" customWidth="1"/>
    <col min="3593" max="3593" width="12.85546875" style="36" customWidth="1"/>
    <col min="3594" max="3594" width="14.140625" style="36" customWidth="1"/>
    <col min="3595" max="3595" width="10.7109375" style="36" customWidth="1"/>
    <col min="3596" max="3842" width="9.140625" style="36"/>
    <col min="3843" max="3843" width="7.28515625" style="36" customWidth="1"/>
    <col min="3844" max="3844" width="12" style="36" customWidth="1"/>
    <col min="3845" max="3845" width="11.85546875" style="36" customWidth="1"/>
    <col min="3846" max="3846" width="64.28515625" style="36" customWidth="1"/>
    <col min="3847" max="3847" width="16.85546875" style="36" customWidth="1"/>
    <col min="3848" max="3848" width="17.7109375" style="36" customWidth="1"/>
    <col min="3849" max="3849" width="12.85546875" style="36" customWidth="1"/>
    <col min="3850" max="3850" width="14.140625" style="36" customWidth="1"/>
    <col min="3851" max="3851" width="10.7109375" style="36" customWidth="1"/>
    <col min="3852" max="4098" width="9.140625" style="36"/>
    <col min="4099" max="4099" width="7.28515625" style="36" customWidth="1"/>
    <col min="4100" max="4100" width="12" style="36" customWidth="1"/>
    <col min="4101" max="4101" width="11.85546875" style="36" customWidth="1"/>
    <col min="4102" max="4102" width="64.28515625" style="36" customWidth="1"/>
    <col min="4103" max="4103" width="16.85546875" style="36" customWidth="1"/>
    <col min="4104" max="4104" width="17.7109375" style="36" customWidth="1"/>
    <col min="4105" max="4105" width="12.85546875" style="36" customWidth="1"/>
    <col min="4106" max="4106" width="14.140625" style="36" customWidth="1"/>
    <col min="4107" max="4107" width="10.7109375" style="36" customWidth="1"/>
    <col min="4108" max="4354" width="9.140625" style="36"/>
    <col min="4355" max="4355" width="7.28515625" style="36" customWidth="1"/>
    <col min="4356" max="4356" width="12" style="36" customWidth="1"/>
    <col min="4357" max="4357" width="11.85546875" style="36" customWidth="1"/>
    <col min="4358" max="4358" width="64.28515625" style="36" customWidth="1"/>
    <col min="4359" max="4359" width="16.85546875" style="36" customWidth="1"/>
    <col min="4360" max="4360" width="17.7109375" style="36" customWidth="1"/>
    <col min="4361" max="4361" width="12.85546875" style="36" customWidth="1"/>
    <col min="4362" max="4362" width="14.140625" style="36" customWidth="1"/>
    <col min="4363" max="4363" width="10.7109375" style="36" customWidth="1"/>
    <col min="4364" max="4610" width="9.140625" style="36"/>
    <col min="4611" max="4611" width="7.28515625" style="36" customWidth="1"/>
    <col min="4612" max="4612" width="12" style="36" customWidth="1"/>
    <col min="4613" max="4613" width="11.85546875" style="36" customWidth="1"/>
    <col min="4614" max="4614" width="64.28515625" style="36" customWidth="1"/>
    <col min="4615" max="4615" width="16.85546875" style="36" customWidth="1"/>
    <col min="4616" max="4616" width="17.7109375" style="36" customWidth="1"/>
    <col min="4617" max="4617" width="12.85546875" style="36" customWidth="1"/>
    <col min="4618" max="4618" width="14.140625" style="36" customWidth="1"/>
    <col min="4619" max="4619" width="10.7109375" style="36" customWidth="1"/>
    <col min="4620" max="4866" width="9.140625" style="36"/>
    <col min="4867" max="4867" width="7.28515625" style="36" customWidth="1"/>
    <col min="4868" max="4868" width="12" style="36" customWidth="1"/>
    <col min="4869" max="4869" width="11.85546875" style="36" customWidth="1"/>
    <col min="4870" max="4870" width="64.28515625" style="36" customWidth="1"/>
    <col min="4871" max="4871" width="16.85546875" style="36" customWidth="1"/>
    <col min="4872" max="4872" width="17.7109375" style="36" customWidth="1"/>
    <col min="4873" max="4873" width="12.85546875" style="36" customWidth="1"/>
    <col min="4874" max="4874" width="14.140625" style="36" customWidth="1"/>
    <col min="4875" max="4875" width="10.7109375" style="36" customWidth="1"/>
    <col min="4876" max="5122" width="9.140625" style="36"/>
    <col min="5123" max="5123" width="7.28515625" style="36" customWidth="1"/>
    <col min="5124" max="5124" width="12" style="36" customWidth="1"/>
    <col min="5125" max="5125" width="11.85546875" style="36" customWidth="1"/>
    <col min="5126" max="5126" width="64.28515625" style="36" customWidth="1"/>
    <col min="5127" max="5127" width="16.85546875" style="36" customWidth="1"/>
    <col min="5128" max="5128" width="17.7109375" style="36" customWidth="1"/>
    <col min="5129" max="5129" width="12.85546875" style="36" customWidth="1"/>
    <col min="5130" max="5130" width="14.140625" style="36" customWidth="1"/>
    <col min="5131" max="5131" width="10.7109375" style="36" customWidth="1"/>
    <col min="5132" max="5378" width="9.140625" style="36"/>
    <col min="5379" max="5379" width="7.28515625" style="36" customWidth="1"/>
    <col min="5380" max="5380" width="12" style="36" customWidth="1"/>
    <col min="5381" max="5381" width="11.85546875" style="36" customWidth="1"/>
    <col min="5382" max="5382" width="64.28515625" style="36" customWidth="1"/>
    <col min="5383" max="5383" width="16.85546875" style="36" customWidth="1"/>
    <col min="5384" max="5384" width="17.7109375" style="36" customWidth="1"/>
    <col min="5385" max="5385" width="12.85546875" style="36" customWidth="1"/>
    <col min="5386" max="5386" width="14.140625" style="36" customWidth="1"/>
    <col min="5387" max="5387" width="10.7109375" style="36" customWidth="1"/>
    <col min="5388" max="5634" width="9.140625" style="36"/>
    <col min="5635" max="5635" width="7.28515625" style="36" customWidth="1"/>
    <col min="5636" max="5636" width="12" style="36" customWidth="1"/>
    <col min="5637" max="5637" width="11.85546875" style="36" customWidth="1"/>
    <col min="5638" max="5638" width="64.28515625" style="36" customWidth="1"/>
    <col min="5639" max="5639" width="16.85546875" style="36" customWidth="1"/>
    <col min="5640" max="5640" width="17.7109375" style="36" customWidth="1"/>
    <col min="5641" max="5641" width="12.85546875" style="36" customWidth="1"/>
    <col min="5642" max="5642" width="14.140625" style="36" customWidth="1"/>
    <col min="5643" max="5643" width="10.7109375" style="36" customWidth="1"/>
    <col min="5644" max="5890" width="9.140625" style="36"/>
    <col min="5891" max="5891" width="7.28515625" style="36" customWidth="1"/>
    <col min="5892" max="5892" width="12" style="36" customWidth="1"/>
    <col min="5893" max="5893" width="11.85546875" style="36" customWidth="1"/>
    <col min="5894" max="5894" width="64.28515625" style="36" customWidth="1"/>
    <col min="5895" max="5895" width="16.85546875" style="36" customWidth="1"/>
    <col min="5896" max="5896" width="17.7109375" style="36" customWidth="1"/>
    <col min="5897" max="5897" width="12.85546875" style="36" customWidth="1"/>
    <col min="5898" max="5898" width="14.140625" style="36" customWidth="1"/>
    <col min="5899" max="5899" width="10.7109375" style="36" customWidth="1"/>
    <col min="5900" max="6146" width="9.140625" style="36"/>
    <col min="6147" max="6147" width="7.28515625" style="36" customWidth="1"/>
    <col min="6148" max="6148" width="12" style="36" customWidth="1"/>
    <col min="6149" max="6149" width="11.85546875" style="36" customWidth="1"/>
    <col min="6150" max="6150" width="64.28515625" style="36" customWidth="1"/>
    <col min="6151" max="6151" width="16.85546875" style="36" customWidth="1"/>
    <col min="6152" max="6152" width="17.7109375" style="36" customWidth="1"/>
    <col min="6153" max="6153" width="12.85546875" style="36" customWidth="1"/>
    <col min="6154" max="6154" width="14.140625" style="36" customWidth="1"/>
    <col min="6155" max="6155" width="10.7109375" style="36" customWidth="1"/>
    <col min="6156" max="6402" width="9.140625" style="36"/>
    <col min="6403" max="6403" width="7.28515625" style="36" customWidth="1"/>
    <col min="6404" max="6404" width="12" style="36" customWidth="1"/>
    <col min="6405" max="6405" width="11.85546875" style="36" customWidth="1"/>
    <col min="6406" max="6406" width="64.28515625" style="36" customWidth="1"/>
    <col min="6407" max="6407" width="16.85546875" style="36" customWidth="1"/>
    <col min="6408" max="6408" width="17.7109375" style="36" customWidth="1"/>
    <col min="6409" max="6409" width="12.85546875" style="36" customWidth="1"/>
    <col min="6410" max="6410" width="14.140625" style="36" customWidth="1"/>
    <col min="6411" max="6411" width="10.7109375" style="36" customWidth="1"/>
    <col min="6412" max="6658" width="9.140625" style="36"/>
    <col min="6659" max="6659" width="7.28515625" style="36" customWidth="1"/>
    <col min="6660" max="6660" width="12" style="36" customWidth="1"/>
    <col min="6661" max="6661" width="11.85546875" style="36" customWidth="1"/>
    <col min="6662" max="6662" width="64.28515625" style="36" customWidth="1"/>
    <col min="6663" max="6663" width="16.85546875" style="36" customWidth="1"/>
    <col min="6664" max="6664" width="17.7109375" style="36" customWidth="1"/>
    <col min="6665" max="6665" width="12.85546875" style="36" customWidth="1"/>
    <col min="6666" max="6666" width="14.140625" style="36" customWidth="1"/>
    <col min="6667" max="6667" width="10.7109375" style="36" customWidth="1"/>
    <col min="6668" max="6914" width="9.140625" style="36"/>
    <col min="6915" max="6915" width="7.28515625" style="36" customWidth="1"/>
    <col min="6916" max="6916" width="12" style="36" customWidth="1"/>
    <col min="6917" max="6917" width="11.85546875" style="36" customWidth="1"/>
    <col min="6918" max="6918" width="64.28515625" style="36" customWidth="1"/>
    <col min="6919" max="6919" width="16.85546875" style="36" customWidth="1"/>
    <col min="6920" max="6920" width="17.7109375" style="36" customWidth="1"/>
    <col min="6921" max="6921" width="12.85546875" style="36" customWidth="1"/>
    <col min="6922" max="6922" width="14.140625" style="36" customWidth="1"/>
    <col min="6923" max="6923" width="10.7109375" style="36" customWidth="1"/>
    <col min="6924" max="7170" width="9.140625" style="36"/>
    <col min="7171" max="7171" width="7.28515625" style="36" customWidth="1"/>
    <col min="7172" max="7172" width="12" style="36" customWidth="1"/>
    <col min="7173" max="7173" width="11.85546875" style="36" customWidth="1"/>
    <col min="7174" max="7174" width="64.28515625" style="36" customWidth="1"/>
    <col min="7175" max="7175" width="16.85546875" style="36" customWidth="1"/>
    <col min="7176" max="7176" width="17.7109375" style="36" customWidth="1"/>
    <col min="7177" max="7177" width="12.85546875" style="36" customWidth="1"/>
    <col min="7178" max="7178" width="14.140625" style="36" customWidth="1"/>
    <col min="7179" max="7179" width="10.7109375" style="36" customWidth="1"/>
    <col min="7180" max="7426" width="9.140625" style="36"/>
    <col min="7427" max="7427" width="7.28515625" style="36" customWidth="1"/>
    <col min="7428" max="7428" width="12" style="36" customWidth="1"/>
    <col min="7429" max="7429" width="11.85546875" style="36" customWidth="1"/>
    <col min="7430" max="7430" width="64.28515625" style="36" customWidth="1"/>
    <col min="7431" max="7431" width="16.85546875" style="36" customWidth="1"/>
    <col min="7432" max="7432" width="17.7109375" style="36" customWidth="1"/>
    <col min="7433" max="7433" width="12.85546875" style="36" customWidth="1"/>
    <col min="7434" max="7434" width="14.140625" style="36" customWidth="1"/>
    <col min="7435" max="7435" width="10.7109375" style="36" customWidth="1"/>
    <col min="7436" max="7682" width="9.140625" style="36"/>
    <col min="7683" max="7683" width="7.28515625" style="36" customWidth="1"/>
    <col min="7684" max="7684" width="12" style="36" customWidth="1"/>
    <col min="7685" max="7685" width="11.85546875" style="36" customWidth="1"/>
    <col min="7686" max="7686" width="64.28515625" style="36" customWidth="1"/>
    <col min="7687" max="7687" width="16.85546875" style="36" customWidth="1"/>
    <col min="7688" max="7688" width="17.7109375" style="36" customWidth="1"/>
    <col min="7689" max="7689" width="12.85546875" style="36" customWidth="1"/>
    <col min="7690" max="7690" width="14.140625" style="36" customWidth="1"/>
    <col min="7691" max="7691" width="10.7109375" style="36" customWidth="1"/>
    <col min="7692" max="7938" width="9.140625" style="36"/>
    <col min="7939" max="7939" width="7.28515625" style="36" customWidth="1"/>
    <col min="7940" max="7940" width="12" style="36" customWidth="1"/>
    <col min="7941" max="7941" width="11.85546875" style="36" customWidth="1"/>
    <col min="7942" max="7942" width="64.28515625" style="36" customWidth="1"/>
    <col min="7943" max="7943" width="16.85546875" style="36" customWidth="1"/>
    <col min="7944" max="7944" width="17.7109375" style="36" customWidth="1"/>
    <col min="7945" max="7945" width="12.85546875" style="36" customWidth="1"/>
    <col min="7946" max="7946" width="14.140625" style="36" customWidth="1"/>
    <col min="7947" max="7947" width="10.7109375" style="36" customWidth="1"/>
    <col min="7948" max="8194" width="9.140625" style="36"/>
    <col min="8195" max="8195" width="7.28515625" style="36" customWidth="1"/>
    <col min="8196" max="8196" width="12" style="36" customWidth="1"/>
    <col min="8197" max="8197" width="11.85546875" style="36" customWidth="1"/>
    <col min="8198" max="8198" width="64.28515625" style="36" customWidth="1"/>
    <col min="8199" max="8199" width="16.85546875" style="36" customWidth="1"/>
    <col min="8200" max="8200" width="17.7109375" style="36" customWidth="1"/>
    <col min="8201" max="8201" width="12.85546875" style="36" customWidth="1"/>
    <col min="8202" max="8202" width="14.140625" style="36" customWidth="1"/>
    <col min="8203" max="8203" width="10.7109375" style="36" customWidth="1"/>
    <col min="8204" max="8450" width="9.140625" style="36"/>
    <col min="8451" max="8451" width="7.28515625" style="36" customWidth="1"/>
    <col min="8452" max="8452" width="12" style="36" customWidth="1"/>
    <col min="8453" max="8453" width="11.85546875" style="36" customWidth="1"/>
    <col min="8454" max="8454" width="64.28515625" style="36" customWidth="1"/>
    <col min="8455" max="8455" width="16.85546875" style="36" customWidth="1"/>
    <col min="8456" max="8456" width="17.7109375" style="36" customWidth="1"/>
    <col min="8457" max="8457" width="12.85546875" style="36" customWidth="1"/>
    <col min="8458" max="8458" width="14.140625" style="36" customWidth="1"/>
    <col min="8459" max="8459" width="10.7109375" style="36" customWidth="1"/>
    <col min="8460" max="8706" width="9.140625" style="36"/>
    <col min="8707" max="8707" width="7.28515625" style="36" customWidth="1"/>
    <col min="8708" max="8708" width="12" style="36" customWidth="1"/>
    <col min="8709" max="8709" width="11.85546875" style="36" customWidth="1"/>
    <col min="8710" max="8710" width="64.28515625" style="36" customWidth="1"/>
    <col min="8711" max="8711" width="16.85546875" style="36" customWidth="1"/>
    <col min="8712" max="8712" width="17.7109375" style="36" customWidth="1"/>
    <col min="8713" max="8713" width="12.85546875" style="36" customWidth="1"/>
    <col min="8714" max="8714" width="14.140625" style="36" customWidth="1"/>
    <col min="8715" max="8715" width="10.7109375" style="36" customWidth="1"/>
    <col min="8716" max="8962" width="9.140625" style="36"/>
    <col min="8963" max="8963" width="7.28515625" style="36" customWidth="1"/>
    <col min="8964" max="8964" width="12" style="36" customWidth="1"/>
    <col min="8965" max="8965" width="11.85546875" style="36" customWidth="1"/>
    <col min="8966" max="8966" width="64.28515625" style="36" customWidth="1"/>
    <col min="8967" max="8967" width="16.85546875" style="36" customWidth="1"/>
    <col min="8968" max="8968" width="17.7109375" style="36" customWidth="1"/>
    <col min="8969" max="8969" width="12.85546875" style="36" customWidth="1"/>
    <col min="8970" max="8970" width="14.140625" style="36" customWidth="1"/>
    <col min="8971" max="8971" width="10.7109375" style="36" customWidth="1"/>
    <col min="8972" max="9218" width="9.140625" style="36"/>
    <col min="9219" max="9219" width="7.28515625" style="36" customWidth="1"/>
    <col min="9220" max="9220" width="12" style="36" customWidth="1"/>
    <col min="9221" max="9221" width="11.85546875" style="36" customWidth="1"/>
    <col min="9222" max="9222" width="64.28515625" style="36" customWidth="1"/>
    <col min="9223" max="9223" width="16.85546875" style="36" customWidth="1"/>
    <col min="9224" max="9224" width="17.7109375" style="36" customWidth="1"/>
    <col min="9225" max="9225" width="12.85546875" style="36" customWidth="1"/>
    <col min="9226" max="9226" width="14.140625" style="36" customWidth="1"/>
    <col min="9227" max="9227" width="10.7109375" style="36" customWidth="1"/>
    <col min="9228" max="9474" width="9.140625" style="36"/>
    <col min="9475" max="9475" width="7.28515625" style="36" customWidth="1"/>
    <col min="9476" max="9476" width="12" style="36" customWidth="1"/>
    <col min="9477" max="9477" width="11.85546875" style="36" customWidth="1"/>
    <col min="9478" max="9478" width="64.28515625" style="36" customWidth="1"/>
    <col min="9479" max="9479" width="16.85546875" style="36" customWidth="1"/>
    <col min="9480" max="9480" width="17.7109375" style="36" customWidth="1"/>
    <col min="9481" max="9481" width="12.85546875" style="36" customWidth="1"/>
    <col min="9482" max="9482" width="14.140625" style="36" customWidth="1"/>
    <col min="9483" max="9483" width="10.7109375" style="36" customWidth="1"/>
    <col min="9484" max="9730" width="9.140625" style="36"/>
    <col min="9731" max="9731" width="7.28515625" style="36" customWidth="1"/>
    <col min="9732" max="9732" width="12" style="36" customWidth="1"/>
    <col min="9733" max="9733" width="11.85546875" style="36" customWidth="1"/>
    <col min="9734" max="9734" width="64.28515625" style="36" customWidth="1"/>
    <col min="9735" max="9735" width="16.85546875" style="36" customWidth="1"/>
    <col min="9736" max="9736" width="17.7109375" style="36" customWidth="1"/>
    <col min="9737" max="9737" width="12.85546875" style="36" customWidth="1"/>
    <col min="9738" max="9738" width="14.140625" style="36" customWidth="1"/>
    <col min="9739" max="9739" width="10.7109375" style="36" customWidth="1"/>
    <col min="9740" max="9986" width="9.140625" style="36"/>
    <col min="9987" max="9987" width="7.28515625" style="36" customWidth="1"/>
    <col min="9988" max="9988" width="12" style="36" customWidth="1"/>
    <col min="9989" max="9989" width="11.85546875" style="36" customWidth="1"/>
    <col min="9990" max="9990" width="64.28515625" style="36" customWidth="1"/>
    <col min="9991" max="9991" width="16.85546875" style="36" customWidth="1"/>
    <col min="9992" max="9992" width="17.7109375" style="36" customWidth="1"/>
    <col min="9993" max="9993" width="12.85546875" style="36" customWidth="1"/>
    <col min="9994" max="9994" width="14.140625" style="36" customWidth="1"/>
    <col min="9995" max="9995" width="10.7109375" style="36" customWidth="1"/>
    <col min="9996" max="10242" width="9.140625" style="36"/>
    <col min="10243" max="10243" width="7.28515625" style="36" customWidth="1"/>
    <col min="10244" max="10244" width="12" style="36" customWidth="1"/>
    <col min="10245" max="10245" width="11.85546875" style="36" customWidth="1"/>
    <col min="10246" max="10246" width="64.28515625" style="36" customWidth="1"/>
    <col min="10247" max="10247" width="16.85546875" style="36" customWidth="1"/>
    <col min="10248" max="10248" width="17.7109375" style="36" customWidth="1"/>
    <col min="10249" max="10249" width="12.85546875" style="36" customWidth="1"/>
    <col min="10250" max="10250" width="14.140625" style="36" customWidth="1"/>
    <col min="10251" max="10251" width="10.7109375" style="36" customWidth="1"/>
    <col min="10252" max="10498" width="9.140625" style="36"/>
    <col min="10499" max="10499" width="7.28515625" style="36" customWidth="1"/>
    <col min="10500" max="10500" width="12" style="36" customWidth="1"/>
    <col min="10501" max="10501" width="11.85546875" style="36" customWidth="1"/>
    <col min="10502" max="10502" width="64.28515625" style="36" customWidth="1"/>
    <col min="10503" max="10503" width="16.85546875" style="36" customWidth="1"/>
    <col min="10504" max="10504" width="17.7109375" style="36" customWidth="1"/>
    <col min="10505" max="10505" width="12.85546875" style="36" customWidth="1"/>
    <col min="10506" max="10506" width="14.140625" style="36" customWidth="1"/>
    <col min="10507" max="10507" width="10.7109375" style="36" customWidth="1"/>
    <col min="10508" max="10754" width="9.140625" style="36"/>
    <col min="10755" max="10755" width="7.28515625" style="36" customWidth="1"/>
    <col min="10756" max="10756" width="12" style="36" customWidth="1"/>
    <col min="10757" max="10757" width="11.85546875" style="36" customWidth="1"/>
    <col min="10758" max="10758" width="64.28515625" style="36" customWidth="1"/>
    <col min="10759" max="10759" width="16.85546875" style="36" customWidth="1"/>
    <col min="10760" max="10760" width="17.7109375" style="36" customWidth="1"/>
    <col min="10761" max="10761" width="12.85546875" style="36" customWidth="1"/>
    <col min="10762" max="10762" width="14.140625" style="36" customWidth="1"/>
    <col min="10763" max="10763" width="10.7109375" style="36" customWidth="1"/>
    <col min="10764" max="11010" width="9.140625" style="36"/>
    <col min="11011" max="11011" width="7.28515625" style="36" customWidth="1"/>
    <col min="11012" max="11012" width="12" style="36" customWidth="1"/>
    <col min="11013" max="11013" width="11.85546875" style="36" customWidth="1"/>
    <col min="11014" max="11014" width="64.28515625" style="36" customWidth="1"/>
    <col min="11015" max="11015" width="16.85546875" style="36" customWidth="1"/>
    <col min="11016" max="11016" width="17.7109375" style="36" customWidth="1"/>
    <col min="11017" max="11017" width="12.85546875" style="36" customWidth="1"/>
    <col min="11018" max="11018" width="14.140625" style="36" customWidth="1"/>
    <col min="11019" max="11019" width="10.7109375" style="36" customWidth="1"/>
    <col min="11020" max="11266" width="9.140625" style="36"/>
    <col min="11267" max="11267" width="7.28515625" style="36" customWidth="1"/>
    <col min="11268" max="11268" width="12" style="36" customWidth="1"/>
    <col min="11269" max="11269" width="11.85546875" style="36" customWidth="1"/>
    <col min="11270" max="11270" width="64.28515625" style="36" customWidth="1"/>
    <col min="11271" max="11271" width="16.85546875" style="36" customWidth="1"/>
    <col min="11272" max="11272" width="17.7109375" style="36" customWidth="1"/>
    <col min="11273" max="11273" width="12.85546875" style="36" customWidth="1"/>
    <col min="11274" max="11274" width="14.140625" style="36" customWidth="1"/>
    <col min="11275" max="11275" width="10.7109375" style="36" customWidth="1"/>
    <col min="11276" max="11522" width="9.140625" style="36"/>
    <col min="11523" max="11523" width="7.28515625" style="36" customWidth="1"/>
    <col min="11524" max="11524" width="12" style="36" customWidth="1"/>
    <col min="11525" max="11525" width="11.85546875" style="36" customWidth="1"/>
    <col min="11526" max="11526" width="64.28515625" style="36" customWidth="1"/>
    <col min="11527" max="11527" width="16.85546875" style="36" customWidth="1"/>
    <col min="11528" max="11528" width="17.7109375" style="36" customWidth="1"/>
    <col min="11529" max="11529" width="12.85546875" style="36" customWidth="1"/>
    <col min="11530" max="11530" width="14.140625" style="36" customWidth="1"/>
    <col min="11531" max="11531" width="10.7109375" style="36" customWidth="1"/>
    <col min="11532" max="11778" width="9.140625" style="36"/>
    <col min="11779" max="11779" width="7.28515625" style="36" customWidth="1"/>
    <col min="11780" max="11780" width="12" style="36" customWidth="1"/>
    <col min="11781" max="11781" width="11.85546875" style="36" customWidth="1"/>
    <col min="11782" max="11782" width="64.28515625" style="36" customWidth="1"/>
    <col min="11783" max="11783" width="16.85546875" style="36" customWidth="1"/>
    <col min="11784" max="11784" width="17.7109375" style="36" customWidth="1"/>
    <col min="11785" max="11785" width="12.85546875" style="36" customWidth="1"/>
    <col min="11786" max="11786" width="14.140625" style="36" customWidth="1"/>
    <col min="11787" max="11787" width="10.7109375" style="36" customWidth="1"/>
    <col min="11788" max="12034" width="9.140625" style="36"/>
    <col min="12035" max="12035" width="7.28515625" style="36" customWidth="1"/>
    <col min="12036" max="12036" width="12" style="36" customWidth="1"/>
    <col min="12037" max="12037" width="11.85546875" style="36" customWidth="1"/>
    <col min="12038" max="12038" width="64.28515625" style="36" customWidth="1"/>
    <col min="12039" max="12039" width="16.85546875" style="36" customWidth="1"/>
    <col min="12040" max="12040" width="17.7109375" style="36" customWidth="1"/>
    <col min="12041" max="12041" width="12.85546875" style="36" customWidth="1"/>
    <col min="12042" max="12042" width="14.140625" style="36" customWidth="1"/>
    <col min="12043" max="12043" width="10.7109375" style="36" customWidth="1"/>
    <col min="12044" max="12290" width="9.140625" style="36"/>
    <col min="12291" max="12291" width="7.28515625" style="36" customWidth="1"/>
    <col min="12292" max="12292" width="12" style="36" customWidth="1"/>
    <col min="12293" max="12293" width="11.85546875" style="36" customWidth="1"/>
    <col min="12294" max="12294" width="64.28515625" style="36" customWidth="1"/>
    <col min="12295" max="12295" width="16.85546875" style="36" customWidth="1"/>
    <col min="12296" max="12296" width="17.7109375" style="36" customWidth="1"/>
    <col min="12297" max="12297" width="12.85546875" style="36" customWidth="1"/>
    <col min="12298" max="12298" width="14.140625" style="36" customWidth="1"/>
    <col min="12299" max="12299" width="10.7109375" style="36" customWidth="1"/>
    <col min="12300" max="12546" width="9.140625" style="36"/>
    <col min="12547" max="12547" width="7.28515625" style="36" customWidth="1"/>
    <col min="12548" max="12548" width="12" style="36" customWidth="1"/>
    <col min="12549" max="12549" width="11.85546875" style="36" customWidth="1"/>
    <col min="12550" max="12550" width="64.28515625" style="36" customWidth="1"/>
    <col min="12551" max="12551" width="16.85546875" style="36" customWidth="1"/>
    <col min="12552" max="12552" width="17.7109375" style="36" customWidth="1"/>
    <col min="12553" max="12553" width="12.85546875" style="36" customWidth="1"/>
    <col min="12554" max="12554" width="14.140625" style="36" customWidth="1"/>
    <col min="12555" max="12555" width="10.7109375" style="36" customWidth="1"/>
    <col min="12556" max="12802" width="9.140625" style="36"/>
    <col min="12803" max="12803" width="7.28515625" style="36" customWidth="1"/>
    <col min="12804" max="12804" width="12" style="36" customWidth="1"/>
    <col min="12805" max="12805" width="11.85546875" style="36" customWidth="1"/>
    <col min="12806" max="12806" width="64.28515625" style="36" customWidth="1"/>
    <col min="12807" max="12807" width="16.85546875" style="36" customWidth="1"/>
    <col min="12808" max="12808" width="17.7109375" style="36" customWidth="1"/>
    <col min="12809" max="12809" width="12.85546875" style="36" customWidth="1"/>
    <col min="12810" max="12810" width="14.140625" style="36" customWidth="1"/>
    <col min="12811" max="12811" width="10.7109375" style="36" customWidth="1"/>
    <col min="12812" max="13058" width="9.140625" style="36"/>
    <col min="13059" max="13059" width="7.28515625" style="36" customWidth="1"/>
    <col min="13060" max="13060" width="12" style="36" customWidth="1"/>
    <col min="13061" max="13061" width="11.85546875" style="36" customWidth="1"/>
    <col min="13062" max="13062" width="64.28515625" style="36" customWidth="1"/>
    <col min="13063" max="13063" width="16.85546875" style="36" customWidth="1"/>
    <col min="13064" max="13064" width="17.7109375" style="36" customWidth="1"/>
    <col min="13065" max="13065" width="12.85546875" style="36" customWidth="1"/>
    <col min="13066" max="13066" width="14.140625" style="36" customWidth="1"/>
    <col min="13067" max="13067" width="10.7109375" style="36" customWidth="1"/>
    <col min="13068" max="13314" width="9.140625" style="36"/>
    <col min="13315" max="13315" width="7.28515625" style="36" customWidth="1"/>
    <col min="13316" max="13316" width="12" style="36" customWidth="1"/>
    <col min="13317" max="13317" width="11.85546875" style="36" customWidth="1"/>
    <col min="13318" max="13318" width="64.28515625" style="36" customWidth="1"/>
    <col min="13319" max="13319" width="16.85546875" style="36" customWidth="1"/>
    <col min="13320" max="13320" width="17.7109375" style="36" customWidth="1"/>
    <col min="13321" max="13321" width="12.85546875" style="36" customWidth="1"/>
    <col min="13322" max="13322" width="14.140625" style="36" customWidth="1"/>
    <col min="13323" max="13323" width="10.7109375" style="36" customWidth="1"/>
    <col min="13324" max="13570" width="9.140625" style="36"/>
    <col min="13571" max="13571" width="7.28515625" style="36" customWidth="1"/>
    <col min="13572" max="13572" width="12" style="36" customWidth="1"/>
    <col min="13573" max="13573" width="11.85546875" style="36" customWidth="1"/>
    <col min="13574" max="13574" width="64.28515625" style="36" customWidth="1"/>
    <col min="13575" max="13575" width="16.85546875" style="36" customWidth="1"/>
    <col min="13576" max="13576" width="17.7109375" style="36" customWidth="1"/>
    <col min="13577" max="13577" width="12.85546875" style="36" customWidth="1"/>
    <col min="13578" max="13578" width="14.140625" style="36" customWidth="1"/>
    <col min="13579" max="13579" width="10.7109375" style="36" customWidth="1"/>
    <col min="13580" max="13826" width="9.140625" style="36"/>
    <col min="13827" max="13827" width="7.28515625" style="36" customWidth="1"/>
    <col min="13828" max="13828" width="12" style="36" customWidth="1"/>
    <col min="13829" max="13829" width="11.85546875" style="36" customWidth="1"/>
    <col min="13830" max="13830" width="64.28515625" style="36" customWidth="1"/>
    <col min="13831" max="13831" width="16.85546875" style="36" customWidth="1"/>
    <col min="13832" max="13832" width="17.7109375" style="36" customWidth="1"/>
    <col min="13833" max="13833" width="12.85546875" style="36" customWidth="1"/>
    <col min="13834" max="13834" width="14.140625" style="36" customWidth="1"/>
    <col min="13835" max="13835" width="10.7109375" style="36" customWidth="1"/>
    <col min="13836" max="14082" width="9.140625" style="36"/>
    <col min="14083" max="14083" width="7.28515625" style="36" customWidth="1"/>
    <col min="14084" max="14084" width="12" style="36" customWidth="1"/>
    <col min="14085" max="14085" width="11.85546875" style="36" customWidth="1"/>
    <col min="14086" max="14086" width="64.28515625" style="36" customWidth="1"/>
    <col min="14087" max="14087" width="16.85546875" style="36" customWidth="1"/>
    <col min="14088" max="14088" width="17.7109375" style="36" customWidth="1"/>
    <col min="14089" max="14089" width="12.85546875" style="36" customWidth="1"/>
    <col min="14090" max="14090" width="14.140625" style="36" customWidth="1"/>
    <col min="14091" max="14091" width="10.7109375" style="36" customWidth="1"/>
    <col min="14092" max="14338" width="9.140625" style="36"/>
    <col min="14339" max="14339" width="7.28515625" style="36" customWidth="1"/>
    <col min="14340" max="14340" width="12" style="36" customWidth="1"/>
    <col min="14341" max="14341" width="11.85546875" style="36" customWidth="1"/>
    <col min="14342" max="14342" width="64.28515625" style="36" customWidth="1"/>
    <col min="14343" max="14343" width="16.85546875" style="36" customWidth="1"/>
    <col min="14344" max="14344" width="17.7109375" style="36" customWidth="1"/>
    <col min="14345" max="14345" width="12.85546875" style="36" customWidth="1"/>
    <col min="14346" max="14346" width="14.140625" style="36" customWidth="1"/>
    <col min="14347" max="14347" width="10.7109375" style="36" customWidth="1"/>
    <col min="14348" max="14594" width="9.140625" style="36"/>
    <col min="14595" max="14595" width="7.28515625" style="36" customWidth="1"/>
    <col min="14596" max="14596" width="12" style="36" customWidth="1"/>
    <col min="14597" max="14597" width="11.85546875" style="36" customWidth="1"/>
    <col min="14598" max="14598" width="64.28515625" style="36" customWidth="1"/>
    <col min="14599" max="14599" width="16.85546875" style="36" customWidth="1"/>
    <col min="14600" max="14600" width="17.7109375" style="36" customWidth="1"/>
    <col min="14601" max="14601" width="12.85546875" style="36" customWidth="1"/>
    <col min="14602" max="14602" width="14.140625" style="36" customWidth="1"/>
    <col min="14603" max="14603" width="10.7109375" style="36" customWidth="1"/>
    <col min="14604" max="14850" width="9.140625" style="36"/>
    <col min="14851" max="14851" width="7.28515625" style="36" customWidth="1"/>
    <col min="14852" max="14852" width="12" style="36" customWidth="1"/>
    <col min="14853" max="14853" width="11.85546875" style="36" customWidth="1"/>
    <col min="14854" max="14854" width="64.28515625" style="36" customWidth="1"/>
    <col min="14855" max="14855" width="16.85546875" style="36" customWidth="1"/>
    <col min="14856" max="14856" width="17.7109375" style="36" customWidth="1"/>
    <col min="14857" max="14857" width="12.85546875" style="36" customWidth="1"/>
    <col min="14858" max="14858" width="14.140625" style="36" customWidth="1"/>
    <col min="14859" max="14859" width="10.7109375" style="36" customWidth="1"/>
    <col min="14860" max="15106" width="9.140625" style="36"/>
    <col min="15107" max="15107" width="7.28515625" style="36" customWidth="1"/>
    <col min="15108" max="15108" width="12" style="36" customWidth="1"/>
    <col min="15109" max="15109" width="11.85546875" style="36" customWidth="1"/>
    <col min="15110" max="15110" width="64.28515625" style="36" customWidth="1"/>
    <col min="15111" max="15111" width="16.85546875" style="36" customWidth="1"/>
    <col min="15112" max="15112" width="17.7109375" style="36" customWidth="1"/>
    <col min="15113" max="15113" width="12.85546875" style="36" customWidth="1"/>
    <col min="15114" max="15114" width="14.140625" style="36" customWidth="1"/>
    <col min="15115" max="15115" width="10.7109375" style="36" customWidth="1"/>
    <col min="15116" max="15362" width="9.140625" style="36"/>
    <col min="15363" max="15363" width="7.28515625" style="36" customWidth="1"/>
    <col min="15364" max="15364" width="12" style="36" customWidth="1"/>
    <col min="15365" max="15365" width="11.85546875" style="36" customWidth="1"/>
    <col min="15366" max="15366" width="64.28515625" style="36" customWidth="1"/>
    <col min="15367" max="15367" width="16.85546875" style="36" customWidth="1"/>
    <col min="15368" max="15368" width="17.7109375" style="36" customWidth="1"/>
    <col min="15369" max="15369" width="12.85546875" style="36" customWidth="1"/>
    <col min="15370" max="15370" width="14.140625" style="36" customWidth="1"/>
    <col min="15371" max="15371" width="10.7109375" style="36" customWidth="1"/>
    <col min="15372" max="15618" width="9.140625" style="36"/>
    <col min="15619" max="15619" width="7.28515625" style="36" customWidth="1"/>
    <col min="15620" max="15620" width="12" style="36" customWidth="1"/>
    <col min="15621" max="15621" width="11.85546875" style="36" customWidth="1"/>
    <col min="15622" max="15622" width="64.28515625" style="36" customWidth="1"/>
    <col min="15623" max="15623" width="16.85546875" style="36" customWidth="1"/>
    <col min="15624" max="15624" width="17.7109375" style="36" customWidth="1"/>
    <col min="15625" max="15625" width="12.85546875" style="36" customWidth="1"/>
    <col min="15626" max="15626" width="14.140625" style="36" customWidth="1"/>
    <col min="15627" max="15627" width="10.7109375" style="36" customWidth="1"/>
    <col min="15628" max="15874" width="9.140625" style="36"/>
    <col min="15875" max="15875" width="7.28515625" style="36" customWidth="1"/>
    <col min="15876" max="15876" width="12" style="36" customWidth="1"/>
    <col min="15877" max="15877" width="11.85546875" style="36" customWidth="1"/>
    <col min="15878" max="15878" width="64.28515625" style="36" customWidth="1"/>
    <col min="15879" max="15879" width="16.85546875" style="36" customWidth="1"/>
    <col min="15880" max="15880" width="17.7109375" style="36" customWidth="1"/>
    <col min="15881" max="15881" width="12.85546875" style="36" customWidth="1"/>
    <col min="15882" max="15882" width="14.140625" style="36" customWidth="1"/>
    <col min="15883" max="15883" width="10.7109375" style="36" customWidth="1"/>
    <col min="15884" max="16130" width="9.140625" style="36"/>
    <col min="16131" max="16131" width="7.28515625" style="36" customWidth="1"/>
    <col min="16132" max="16132" width="12" style="36" customWidth="1"/>
    <col min="16133" max="16133" width="11.85546875" style="36" customWidth="1"/>
    <col min="16134" max="16134" width="64.28515625" style="36" customWidth="1"/>
    <col min="16135" max="16135" width="16.85546875" style="36" customWidth="1"/>
    <col min="16136" max="16136" width="17.7109375" style="36" customWidth="1"/>
    <col min="16137" max="16137" width="12.85546875" style="36" customWidth="1"/>
    <col min="16138" max="16138" width="14.140625" style="36" customWidth="1"/>
    <col min="16139" max="16139" width="10.7109375" style="36" customWidth="1"/>
    <col min="16140" max="16384" width="9.140625" style="36"/>
  </cols>
  <sheetData>
    <row r="1" spans="1:8" x14ac:dyDescent="0.3">
      <c r="D1" s="36"/>
      <c r="E1" s="36"/>
      <c r="F1" s="36"/>
      <c r="G1" s="25" t="s">
        <v>74</v>
      </c>
    </row>
    <row r="2" spans="1:8" x14ac:dyDescent="0.3">
      <c r="D2" s="36"/>
      <c r="E2" s="36"/>
      <c r="F2" s="36"/>
      <c r="G2" s="37" t="s">
        <v>83</v>
      </c>
    </row>
    <row r="3" spans="1:8" x14ac:dyDescent="0.3">
      <c r="D3" s="36"/>
      <c r="E3" s="36"/>
      <c r="F3" s="36"/>
      <c r="G3" s="37" t="s">
        <v>45</v>
      </c>
    </row>
    <row r="5" spans="1:8" ht="48.75" customHeight="1" x14ac:dyDescent="0.3">
      <c r="A5" s="253" t="s">
        <v>85</v>
      </c>
      <c r="B5" s="253"/>
      <c r="C5" s="253"/>
      <c r="D5" s="253"/>
      <c r="E5" s="253"/>
      <c r="F5" s="253"/>
      <c r="G5" s="253"/>
      <c r="H5" s="171"/>
    </row>
    <row r="7" spans="1:8" x14ac:dyDescent="0.3">
      <c r="G7" s="26" t="s">
        <v>23</v>
      </c>
    </row>
    <row r="8" spans="1:8" s="38" customFormat="1" ht="54" customHeight="1" x14ac:dyDescent="0.25">
      <c r="B8" s="254" t="s">
        <v>30</v>
      </c>
      <c r="C8" s="255"/>
      <c r="D8" s="256" t="s">
        <v>61</v>
      </c>
      <c r="E8" s="258" t="s">
        <v>27</v>
      </c>
      <c r="F8" s="258"/>
      <c r="G8" s="258"/>
    </row>
    <row r="9" spans="1:8" s="38" customFormat="1" ht="35.25" customHeight="1" x14ac:dyDescent="0.25">
      <c r="B9" s="39" t="s">
        <v>19</v>
      </c>
      <c r="C9" s="39" t="s">
        <v>20</v>
      </c>
      <c r="D9" s="257"/>
      <c r="E9" s="39" t="s">
        <v>89</v>
      </c>
      <c r="F9" s="39" t="s">
        <v>90</v>
      </c>
      <c r="G9" s="39" t="s">
        <v>7</v>
      </c>
    </row>
    <row r="10" spans="1:8" s="173" customFormat="1" ht="17.25" customHeight="1" x14ac:dyDescent="0.25">
      <c r="B10" s="40"/>
      <c r="C10" s="40"/>
      <c r="D10" s="174" t="s">
        <v>53</v>
      </c>
      <c r="E10" s="175">
        <f>E12</f>
        <v>0</v>
      </c>
      <c r="F10" s="175">
        <f>F12</f>
        <v>0</v>
      </c>
      <c r="G10" s="175">
        <f>G12</f>
        <v>0</v>
      </c>
    </row>
    <row r="11" spans="1:8" s="38" customFormat="1" ht="21" customHeight="1" x14ac:dyDescent="0.25">
      <c r="B11" s="41"/>
      <c r="C11" s="41"/>
      <c r="D11" s="176" t="s">
        <v>54</v>
      </c>
      <c r="E11" s="176"/>
      <c r="F11" s="176"/>
      <c r="G11" s="28"/>
    </row>
    <row r="12" spans="1:8" s="173" customFormat="1" ht="34.5" x14ac:dyDescent="0.25">
      <c r="B12" s="42"/>
      <c r="C12" s="43"/>
      <c r="D12" s="44" t="s">
        <v>55</v>
      </c>
      <c r="E12" s="177">
        <f>E14</f>
        <v>0</v>
      </c>
      <c r="F12" s="177">
        <f>F14</f>
        <v>0</v>
      </c>
      <c r="G12" s="177">
        <f>G14</f>
        <v>0</v>
      </c>
    </row>
    <row r="13" spans="1:8" s="38" customFormat="1" x14ac:dyDescent="0.25">
      <c r="B13" s="45"/>
      <c r="C13" s="45"/>
      <c r="D13" s="176" t="s">
        <v>56</v>
      </c>
      <c r="E13" s="176"/>
      <c r="F13" s="176"/>
      <c r="G13" s="28"/>
    </row>
    <row r="14" spans="1:8" s="173" customFormat="1" ht="34.5" x14ac:dyDescent="0.25">
      <c r="B14" s="42">
        <v>1049</v>
      </c>
      <c r="C14" s="42">
        <v>21001</v>
      </c>
      <c r="D14" s="174" t="s">
        <v>41</v>
      </c>
      <c r="E14" s="175">
        <f>E16+E17</f>
        <v>0</v>
      </c>
      <c r="F14" s="175">
        <f>F16+F17</f>
        <v>0</v>
      </c>
      <c r="G14" s="175">
        <f>G16+G17</f>
        <v>0</v>
      </c>
    </row>
    <row r="15" spans="1:8" s="38" customFormat="1" x14ac:dyDescent="0.25">
      <c r="B15" s="178"/>
      <c r="C15" s="178"/>
      <c r="D15" s="176" t="s">
        <v>5</v>
      </c>
      <c r="E15" s="176"/>
      <c r="F15" s="176"/>
      <c r="G15" s="28"/>
    </row>
    <row r="16" spans="1:8" s="173" customFormat="1" x14ac:dyDescent="0.25">
      <c r="B16" s="179"/>
      <c r="C16" s="179"/>
      <c r="D16" s="180" t="s">
        <v>80</v>
      </c>
      <c r="E16" s="181">
        <f>-E17</f>
        <v>-4915155.3</v>
      </c>
      <c r="F16" s="181">
        <f t="shared" ref="F16:G16" si="0">-F17</f>
        <v>-10140160.699999999</v>
      </c>
      <c r="G16" s="181">
        <f t="shared" si="0"/>
        <v>-12678478.399999999</v>
      </c>
    </row>
    <row r="17" spans="2:8" s="173" customFormat="1" ht="34.5" x14ac:dyDescent="0.25">
      <c r="B17" s="182"/>
      <c r="C17" s="182"/>
      <c r="D17" s="174" t="s">
        <v>6</v>
      </c>
      <c r="E17" s="181">
        <f>E19+E27+E43</f>
        <v>4915155.3</v>
      </c>
      <c r="F17" s="181">
        <f>F19+F27+F43</f>
        <v>10140160.699999999</v>
      </c>
      <c r="G17" s="181">
        <f>G19+G27+G43</f>
        <v>12678478.399999999</v>
      </c>
    </row>
    <row r="18" spans="2:8" x14ac:dyDescent="0.3">
      <c r="B18" s="183"/>
      <c r="C18" s="183"/>
      <c r="D18" s="184" t="s">
        <v>62</v>
      </c>
      <c r="E18" s="176"/>
      <c r="F18" s="176"/>
      <c r="G18" s="28"/>
    </row>
    <row r="19" spans="2:8" s="3" customFormat="1" ht="45" customHeight="1" x14ac:dyDescent="0.3">
      <c r="B19" s="185"/>
      <c r="C19" s="42">
        <v>1</v>
      </c>
      <c r="D19" s="186" t="s">
        <v>94</v>
      </c>
      <c r="E19" s="187">
        <f>E20+E21+E22+E23+E24+E25+E26</f>
        <v>154220.5</v>
      </c>
      <c r="F19" s="187">
        <f t="shared" ref="F19:G19" si="1">F20+F21+F22+F23+F24+F25+F26</f>
        <v>289710.90000000002</v>
      </c>
      <c r="G19" s="187">
        <f t="shared" si="1"/>
        <v>310231.90000000002</v>
      </c>
      <c r="H19" s="50"/>
    </row>
    <row r="20" spans="2:8" ht="51.75" x14ac:dyDescent="0.3">
      <c r="B20" s="183"/>
      <c r="C20" s="183"/>
      <c r="D20" s="131" t="s">
        <v>108</v>
      </c>
      <c r="E20" s="188">
        <v>21468.1</v>
      </c>
      <c r="F20" s="188">
        <v>21468.1</v>
      </c>
      <c r="G20" s="188">
        <v>21468.1</v>
      </c>
    </row>
    <row r="21" spans="2:8" ht="86.25" x14ac:dyDescent="0.3">
      <c r="B21" s="183"/>
      <c r="C21" s="183"/>
      <c r="D21" s="131" t="s">
        <v>109</v>
      </c>
      <c r="E21" s="24">
        <v>0</v>
      </c>
      <c r="F21" s="188">
        <v>61053.1</v>
      </c>
      <c r="G21" s="188">
        <v>61053.1</v>
      </c>
    </row>
    <row r="22" spans="2:8" ht="51.75" x14ac:dyDescent="0.3">
      <c r="B22" s="183"/>
      <c r="C22" s="183"/>
      <c r="D22" s="131" t="s">
        <v>110</v>
      </c>
      <c r="E22" s="130">
        <v>19.8</v>
      </c>
      <c r="F22" s="188">
        <v>19.8</v>
      </c>
      <c r="G22" s="188">
        <v>19.8</v>
      </c>
    </row>
    <row r="23" spans="2:8" ht="67.5" customHeight="1" x14ac:dyDescent="0.3">
      <c r="B23" s="183"/>
      <c r="C23" s="183"/>
      <c r="D23" s="131" t="s">
        <v>217</v>
      </c>
      <c r="E23" s="130">
        <v>84540.5</v>
      </c>
      <c r="F23" s="130">
        <v>84540.5</v>
      </c>
      <c r="G23" s="130">
        <v>84540.5</v>
      </c>
    </row>
    <row r="24" spans="2:8" ht="51.75" x14ac:dyDescent="0.3">
      <c r="B24" s="183"/>
      <c r="C24" s="183"/>
      <c r="D24" s="131" t="s">
        <v>111</v>
      </c>
      <c r="E24" s="34">
        <v>48192.1</v>
      </c>
      <c r="F24" s="34">
        <v>120480.2</v>
      </c>
      <c r="G24" s="34">
        <v>120480.2</v>
      </c>
    </row>
    <row r="25" spans="2:8" ht="69" x14ac:dyDescent="0.3">
      <c r="B25" s="183"/>
      <c r="C25" s="183"/>
      <c r="D25" s="131" t="s">
        <v>112</v>
      </c>
      <c r="E25" s="24">
        <v>0</v>
      </c>
      <c r="F25" s="24">
        <v>2149.1999999999998</v>
      </c>
      <c r="G25" s="24">
        <v>2149.1999999999998</v>
      </c>
    </row>
    <row r="26" spans="2:8" ht="51.75" x14ac:dyDescent="0.3">
      <c r="B26" s="183"/>
      <c r="C26" s="183"/>
      <c r="D26" s="131" t="s">
        <v>113</v>
      </c>
      <c r="E26" s="24">
        <v>0</v>
      </c>
      <c r="F26" s="24">
        <v>0</v>
      </c>
      <c r="G26" s="188">
        <v>20521</v>
      </c>
      <c r="H26" s="189"/>
    </row>
    <row r="27" spans="2:8" s="3" customFormat="1" ht="34.5" x14ac:dyDescent="0.3">
      <c r="B27" s="42"/>
      <c r="C27" s="47">
        <v>2</v>
      </c>
      <c r="D27" s="186" t="s">
        <v>59</v>
      </c>
      <c r="E27" s="190">
        <f>SUM(E28:E42)</f>
        <v>2586234.4</v>
      </c>
      <c r="F27" s="190">
        <f t="shared" ref="F27:G27" si="2">SUM(F28:F42)</f>
        <v>4797223.3</v>
      </c>
      <c r="G27" s="190">
        <f t="shared" si="2"/>
        <v>6396705.3999999994</v>
      </c>
    </row>
    <row r="28" spans="2:8" ht="103.5" x14ac:dyDescent="0.3">
      <c r="B28" s="45"/>
      <c r="C28" s="191"/>
      <c r="D28" s="131" t="s">
        <v>114</v>
      </c>
      <c r="E28" s="192">
        <v>591609.30000000005</v>
      </c>
      <c r="F28" s="192">
        <v>1380421.6</v>
      </c>
      <c r="G28" s="192">
        <v>1972030.9</v>
      </c>
      <c r="H28" s="189"/>
    </row>
    <row r="29" spans="2:8" ht="86.25" x14ac:dyDescent="0.3">
      <c r="B29" s="45"/>
      <c r="C29" s="191"/>
      <c r="D29" s="131" t="s">
        <v>115</v>
      </c>
      <c r="E29" s="192">
        <v>353385.8</v>
      </c>
      <c r="F29" s="192">
        <v>600755.9</v>
      </c>
      <c r="G29" s="192">
        <v>706771.6</v>
      </c>
    </row>
    <row r="30" spans="2:8" ht="51.75" x14ac:dyDescent="0.3">
      <c r="B30" s="45"/>
      <c r="C30" s="191"/>
      <c r="D30" s="131" t="s">
        <v>116</v>
      </c>
      <c r="E30" s="192">
        <v>294861.7</v>
      </c>
      <c r="F30" s="192">
        <v>589723.4</v>
      </c>
      <c r="G30" s="192">
        <v>982872.2</v>
      </c>
    </row>
    <row r="31" spans="2:8" ht="69" x14ac:dyDescent="0.3">
      <c r="B31" s="45"/>
      <c r="C31" s="191"/>
      <c r="D31" s="132" t="s">
        <v>117</v>
      </c>
      <c r="E31" s="192">
        <v>231718.2</v>
      </c>
      <c r="F31" s="192">
        <v>347577.3</v>
      </c>
      <c r="G31" s="192">
        <v>579295.4</v>
      </c>
    </row>
    <row r="32" spans="2:8" ht="51.75" x14ac:dyDescent="0.3">
      <c r="B32" s="45"/>
      <c r="C32" s="191"/>
      <c r="D32" s="132" t="s">
        <v>118</v>
      </c>
      <c r="E32" s="192">
        <v>53537.3</v>
      </c>
      <c r="F32" s="192">
        <v>53537.3</v>
      </c>
      <c r="G32" s="192">
        <v>53537.3</v>
      </c>
    </row>
    <row r="33" spans="2:8" ht="69" x14ac:dyDescent="0.3">
      <c r="B33" s="45"/>
      <c r="C33" s="191"/>
      <c r="D33" s="132" t="s">
        <v>222</v>
      </c>
      <c r="E33" s="28">
        <v>90139.199999999997</v>
      </c>
      <c r="F33" s="28">
        <v>270417.59999999998</v>
      </c>
      <c r="G33" s="28">
        <v>450696</v>
      </c>
    </row>
    <row r="34" spans="2:8" ht="69" x14ac:dyDescent="0.3">
      <c r="B34" s="45"/>
      <c r="C34" s="191"/>
      <c r="D34" s="131" t="s">
        <v>223</v>
      </c>
      <c r="E34" s="24">
        <v>0</v>
      </c>
      <c r="F34" s="192">
        <v>22100</v>
      </c>
      <c r="G34" s="192">
        <v>22100</v>
      </c>
    </row>
    <row r="35" spans="2:8" ht="51.75" x14ac:dyDescent="0.3">
      <c r="B35" s="45"/>
      <c r="C35" s="191"/>
      <c r="D35" s="131" t="s">
        <v>119</v>
      </c>
      <c r="E35" s="28">
        <v>73141.7</v>
      </c>
      <c r="F35" s="28">
        <v>104488.1</v>
      </c>
      <c r="G35" s="28">
        <v>104488.1</v>
      </c>
    </row>
    <row r="36" spans="2:8" ht="86.25" x14ac:dyDescent="0.3">
      <c r="B36" s="45"/>
      <c r="C36" s="191"/>
      <c r="D36" s="131" t="s">
        <v>219</v>
      </c>
      <c r="E36" s="28">
        <v>106266.6</v>
      </c>
      <c r="F36" s="28">
        <v>177111</v>
      </c>
      <c r="G36" s="193">
        <v>177111</v>
      </c>
    </row>
    <row r="37" spans="2:8" ht="51.75" x14ac:dyDescent="0.3">
      <c r="B37" s="45"/>
      <c r="C37" s="191"/>
      <c r="D37" s="131" t="s">
        <v>120</v>
      </c>
      <c r="E37" s="28">
        <v>220915.5</v>
      </c>
      <c r="F37" s="28">
        <v>315593.5</v>
      </c>
      <c r="G37" s="28">
        <v>315593.5</v>
      </c>
    </row>
    <row r="38" spans="2:8" ht="155.25" x14ac:dyDescent="0.3">
      <c r="B38" s="45"/>
      <c r="C38" s="191"/>
      <c r="D38" s="131" t="s">
        <v>121</v>
      </c>
      <c r="E38" s="24">
        <v>0</v>
      </c>
      <c r="F38" s="24">
        <v>72817.2</v>
      </c>
      <c r="G38" s="24">
        <v>72817.2</v>
      </c>
    </row>
    <row r="39" spans="2:8" ht="51.75" x14ac:dyDescent="0.3">
      <c r="B39" s="45"/>
      <c r="C39" s="191"/>
      <c r="D39" s="137" t="s">
        <v>122</v>
      </c>
      <c r="E39" s="28">
        <v>325218.8</v>
      </c>
      <c r="F39" s="28">
        <v>487828.2</v>
      </c>
      <c r="G39" s="85">
        <v>542031.30000000005</v>
      </c>
    </row>
    <row r="40" spans="2:8" ht="69" x14ac:dyDescent="0.3">
      <c r="B40" s="45"/>
      <c r="C40" s="191"/>
      <c r="D40" s="131" t="s">
        <v>220</v>
      </c>
      <c r="E40" s="28">
        <v>245440.3</v>
      </c>
      <c r="F40" s="28">
        <v>368160.4</v>
      </c>
      <c r="G40" s="85">
        <v>409067.1</v>
      </c>
    </row>
    <row r="41" spans="2:8" ht="51.75" x14ac:dyDescent="0.3">
      <c r="B41" s="45"/>
      <c r="C41" s="191"/>
      <c r="D41" s="131" t="s">
        <v>225</v>
      </c>
      <c r="E41" s="24">
        <v>0</v>
      </c>
      <c r="F41" s="24">
        <v>0</v>
      </c>
      <c r="G41" s="194">
        <v>1602</v>
      </c>
    </row>
    <row r="42" spans="2:8" ht="86.25" x14ac:dyDescent="0.3">
      <c r="B42" s="45"/>
      <c r="C42" s="191"/>
      <c r="D42" s="131" t="s">
        <v>123</v>
      </c>
      <c r="E42" s="24">
        <v>0</v>
      </c>
      <c r="F42" s="192">
        <v>6691.8</v>
      </c>
      <c r="G42" s="194">
        <v>6691.8</v>
      </c>
    </row>
    <row r="43" spans="2:8" s="3" customFormat="1" ht="31.5" customHeight="1" x14ac:dyDescent="0.3">
      <c r="B43" s="42"/>
      <c r="C43" s="47">
        <v>3</v>
      </c>
      <c r="D43" s="186" t="s">
        <v>60</v>
      </c>
      <c r="E43" s="27">
        <v>2174700.4</v>
      </c>
      <c r="F43" s="27">
        <v>5053226.5</v>
      </c>
      <c r="G43" s="27">
        <v>5971541.0999999987</v>
      </c>
      <c r="H43" s="50"/>
    </row>
    <row r="44" spans="2:8" ht="51.75" x14ac:dyDescent="0.3">
      <c r="B44" s="45"/>
      <c r="C44" s="191"/>
      <c r="D44" s="132" t="s">
        <v>124</v>
      </c>
      <c r="E44" s="28">
        <v>49406</v>
      </c>
      <c r="F44" s="28">
        <v>296436</v>
      </c>
      <c r="G44" s="28">
        <v>494060</v>
      </c>
    </row>
    <row r="45" spans="2:8" ht="69" x14ac:dyDescent="0.3">
      <c r="B45" s="45"/>
      <c r="C45" s="191"/>
      <c r="D45" s="132" t="s">
        <v>125</v>
      </c>
      <c r="E45" s="28">
        <v>48140.7</v>
      </c>
      <c r="F45" s="28">
        <v>80234.5</v>
      </c>
      <c r="G45" s="28">
        <v>80234.5</v>
      </c>
    </row>
    <row r="46" spans="2:8" ht="51.75" x14ac:dyDescent="0.3">
      <c r="B46" s="45"/>
      <c r="C46" s="191"/>
      <c r="D46" s="132" t="s">
        <v>126</v>
      </c>
      <c r="E46" s="28">
        <v>386191.4</v>
      </c>
      <c r="F46" s="28">
        <v>643652.19999999995</v>
      </c>
      <c r="G46" s="28">
        <v>643652.19999999995</v>
      </c>
    </row>
    <row r="47" spans="2:8" ht="51.75" x14ac:dyDescent="0.3">
      <c r="B47" s="45"/>
      <c r="C47" s="191"/>
      <c r="D47" s="132" t="s">
        <v>127</v>
      </c>
      <c r="E47" s="28">
        <v>257157.6</v>
      </c>
      <c r="F47" s="28">
        <v>428596</v>
      </c>
      <c r="G47" s="28">
        <v>428596</v>
      </c>
    </row>
    <row r="48" spans="2:8" ht="51.75" x14ac:dyDescent="0.3">
      <c r="B48" s="45"/>
      <c r="C48" s="191"/>
      <c r="D48" s="132" t="s">
        <v>128</v>
      </c>
      <c r="E48" s="28">
        <v>45153.2</v>
      </c>
      <c r="F48" s="28">
        <v>75255.199999999997</v>
      </c>
      <c r="G48" s="28">
        <v>75255.199999999997</v>
      </c>
    </row>
    <row r="49" spans="2:7" ht="34.5" x14ac:dyDescent="0.3">
      <c r="B49" s="45"/>
      <c r="C49" s="191"/>
      <c r="D49" s="131" t="s">
        <v>129</v>
      </c>
      <c r="E49" s="28">
        <v>81455.399999999994</v>
      </c>
      <c r="F49" s="28">
        <v>90506</v>
      </c>
      <c r="G49" s="28">
        <v>90506</v>
      </c>
    </row>
    <row r="50" spans="2:7" ht="51.75" x14ac:dyDescent="0.3">
      <c r="B50" s="45"/>
      <c r="C50" s="191"/>
      <c r="D50" s="133" t="s">
        <v>224</v>
      </c>
      <c r="E50" s="134">
        <v>0</v>
      </c>
      <c r="F50" s="28">
        <v>66767</v>
      </c>
      <c r="G50" s="28">
        <v>66767</v>
      </c>
    </row>
    <row r="51" spans="2:7" ht="51.75" x14ac:dyDescent="0.3">
      <c r="B51" s="45"/>
      <c r="C51" s="191"/>
      <c r="D51" s="133" t="s">
        <v>130</v>
      </c>
      <c r="E51" s="28">
        <v>29790.2</v>
      </c>
      <c r="F51" s="28">
        <v>119160.7</v>
      </c>
      <c r="G51" s="28">
        <v>148950.9</v>
      </c>
    </row>
    <row r="52" spans="2:7" ht="51.75" x14ac:dyDescent="0.3">
      <c r="B52" s="45"/>
      <c r="C52" s="191"/>
      <c r="D52" s="133" t="s">
        <v>131</v>
      </c>
      <c r="E52" s="28">
        <v>98257.7</v>
      </c>
      <c r="F52" s="28">
        <v>393030.6</v>
      </c>
      <c r="G52" s="28">
        <v>491288.3</v>
      </c>
    </row>
    <row r="53" spans="2:7" ht="51.75" x14ac:dyDescent="0.3">
      <c r="B53" s="45"/>
      <c r="C53" s="191"/>
      <c r="D53" s="133" t="s">
        <v>132</v>
      </c>
      <c r="E53" s="28">
        <v>204774.3</v>
      </c>
      <c r="F53" s="28">
        <v>819097</v>
      </c>
      <c r="G53" s="28">
        <v>1023871.2</v>
      </c>
    </row>
    <row r="54" spans="2:7" ht="51.75" x14ac:dyDescent="0.3">
      <c r="B54" s="45"/>
      <c r="C54" s="191"/>
      <c r="D54" s="132" t="s">
        <v>133</v>
      </c>
      <c r="E54" s="28">
        <v>470</v>
      </c>
      <c r="F54" s="28">
        <v>470</v>
      </c>
      <c r="G54" s="28">
        <v>470</v>
      </c>
    </row>
    <row r="55" spans="2:7" ht="51.75" x14ac:dyDescent="0.3">
      <c r="B55" s="45"/>
      <c r="C55" s="191"/>
      <c r="D55" s="131" t="s">
        <v>134</v>
      </c>
      <c r="E55" s="28">
        <v>0</v>
      </c>
      <c r="F55" s="28">
        <v>0</v>
      </c>
      <c r="G55" s="28">
        <v>700</v>
      </c>
    </row>
    <row r="56" spans="2:7" ht="44.25" customHeight="1" x14ac:dyDescent="0.3">
      <c r="B56" s="45"/>
      <c r="C56" s="191"/>
      <c r="D56" s="135" t="s">
        <v>135</v>
      </c>
      <c r="E56" s="28">
        <v>82615.600000000006</v>
      </c>
      <c r="F56" s="28">
        <v>82615.600000000006</v>
      </c>
      <c r="G56" s="28">
        <v>82615.600000000006</v>
      </c>
    </row>
    <row r="57" spans="2:7" ht="51.75" x14ac:dyDescent="0.3">
      <c r="B57" s="45"/>
      <c r="C57" s="191"/>
      <c r="D57" s="131" t="s">
        <v>136</v>
      </c>
      <c r="E57" s="28">
        <v>0</v>
      </c>
      <c r="F57" s="28">
        <v>0</v>
      </c>
      <c r="G57" s="28">
        <v>530.20000000000005</v>
      </c>
    </row>
    <row r="58" spans="2:7" ht="34.5" x14ac:dyDescent="0.3">
      <c r="B58" s="45"/>
      <c r="C58" s="191"/>
      <c r="D58" s="131" t="s">
        <v>137</v>
      </c>
      <c r="E58" s="134">
        <v>0</v>
      </c>
      <c r="F58" s="28">
        <v>638.9</v>
      </c>
      <c r="G58" s="28">
        <v>638.9</v>
      </c>
    </row>
    <row r="59" spans="2:7" ht="36" customHeight="1" x14ac:dyDescent="0.3">
      <c r="B59" s="45"/>
      <c r="C59" s="191"/>
      <c r="D59" s="131" t="s">
        <v>164</v>
      </c>
      <c r="E59" s="28">
        <v>2800</v>
      </c>
      <c r="F59" s="28">
        <v>2800</v>
      </c>
      <c r="G59" s="28">
        <v>2800</v>
      </c>
    </row>
    <row r="60" spans="2:7" ht="69" x14ac:dyDescent="0.3">
      <c r="B60" s="45"/>
      <c r="C60" s="191"/>
      <c r="D60" s="131" t="s">
        <v>221</v>
      </c>
      <c r="E60" s="136">
        <v>16261.5</v>
      </c>
      <c r="F60" s="136">
        <v>27102.5</v>
      </c>
      <c r="G60" s="28">
        <v>27102.5</v>
      </c>
    </row>
    <row r="61" spans="2:7" ht="69" x14ac:dyDescent="0.3">
      <c r="B61" s="45"/>
      <c r="C61" s="191"/>
      <c r="D61" s="132" t="s">
        <v>138</v>
      </c>
      <c r="E61" s="134">
        <v>0</v>
      </c>
      <c r="F61" s="28">
        <v>957.2</v>
      </c>
      <c r="G61" s="28">
        <v>957.2</v>
      </c>
    </row>
    <row r="62" spans="2:7" ht="51.75" x14ac:dyDescent="0.3">
      <c r="B62" s="45"/>
      <c r="C62" s="191"/>
      <c r="D62" s="131" t="s">
        <v>106</v>
      </c>
      <c r="E62" s="28">
        <v>8140.8</v>
      </c>
      <c r="F62" s="28">
        <v>8140.8</v>
      </c>
      <c r="G62" s="28">
        <v>8140.8</v>
      </c>
    </row>
    <row r="63" spans="2:7" ht="51.75" x14ac:dyDescent="0.3">
      <c r="B63" s="45"/>
      <c r="C63" s="191"/>
      <c r="D63" s="131" t="s">
        <v>139</v>
      </c>
      <c r="E63" s="28">
        <v>191452</v>
      </c>
      <c r="F63" s="28">
        <v>344613.6</v>
      </c>
      <c r="G63" s="28">
        <v>382903.9</v>
      </c>
    </row>
    <row r="64" spans="2:7" ht="86.25" x14ac:dyDescent="0.3">
      <c r="B64" s="45"/>
      <c r="C64" s="191"/>
      <c r="D64" s="131" t="s">
        <v>228</v>
      </c>
      <c r="E64" s="134">
        <v>0</v>
      </c>
      <c r="F64" s="28">
        <v>58685.2</v>
      </c>
      <c r="G64" s="28">
        <v>58685.2</v>
      </c>
    </row>
    <row r="65" spans="2:9" ht="34.5" x14ac:dyDescent="0.3">
      <c r="B65" s="45"/>
      <c r="C65" s="191"/>
      <c r="D65" s="132" t="s">
        <v>140</v>
      </c>
      <c r="E65" s="28">
        <v>14447.4</v>
      </c>
      <c r="F65" s="28">
        <v>14447.4</v>
      </c>
      <c r="G65" s="28">
        <v>14447.4</v>
      </c>
    </row>
    <row r="66" spans="2:9" ht="34.5" x14ac:dyDescent="0.3">
      <c r="B66" s="45"/>
      <c r="C66" s="191"/>
      <c r="D66" s="131" t="s">
        <v>141</v>
      </c>
      <c r="E66" s="28">
        <v>301586.3</v>
      </c>
      <c r="F66" s="28">
        <v>482538.1</v>
      </c>
      <c r="G66" s="28">
        <v>603172.6</v>
      </c>
    </row>
    <row r="67" spans="2:9" ht="51.75" x14ac:dyDescent="0.3">
      <c r="B67" s="45"/>
      <c r="C67" s="191"/>
      <c r="D67" s="131" t="s">
        <v>142</v>
      </c>
      <c r="E67" s="134">
        <v>0</v>
      </c>
      <c r="F67" s="28">
        <v>91160.3</v>
      </c>
      <c r="G67" s="28">
        <v>91160.3</v>
      </c>
    </row>
    <row r="68" spans="2:9" ht="51.75" x14ac:dyDescent="0.3">
      <c r="B68" s="45"/>
      <c r="C68" s="191"/>
      <c r="D68" s="131" t="s">
        <v>143</v>
      </c>
      <c r="E68" s="28">
        <v>341570.3</v>
      </c>
      <c r="F68" s="28">
        <v>910853.9</v>
      </c>
      <c r="G68" s="28">
        <v>1138567.3999999999</v>
      </c>
    </row>
    <row r="69" spans="2:9" ht="51.75" x14ac:dyDescent="0.3">
      <c r="B69" s="45"/>
      <c r="C69" s="191"/>
      <c r="D69" s="133" t="s">
        <v>226</v>
      </c>
      <c r="E69" s="134">
        <v>0</v>
      </c>
      <c r="F69" s="28">
        <v>437.8</v>
      </c>
      <c r="G69" s="28">
        <v>437.8</v>
      </c>
    </row>
    <row r="70" spans="2:9" ht="34.5" x14ac:dyDescent="0.3">
      <c r="B70" s="45"/>
      <c r="C70" s="191"/>
      <c r="D70" s="131" t="s">
        <v>107</v>
      </c>
      <c r="E70" s="28">
        <v>15030</v>
      </c>
      <c r="F70" s="28">
        <v>15030</v>
      </c>
      <c r="G70" s="28">
        <v>15030</v>
      </c>
    </row>
    <row r="71" spans="2:9" s="3" customFormat="1" ht="18.75" customHeight="1" x14ac:dyDescent="0.3">
      <c r="B71" s="195" t="s">
        <v>100</v>
      </c>
      <c r="C71" s="195" t="s">
        <v>95</v>
      </c>
      <c r="D71" s="196" t="s">
        <v>96</v>
      </c>
      <c r="E71" s="53">
        <v>0</v>
      </c>
      <c r="F71" s="53">
        <v>0</v>
      </c>
      <c r="G71" s="53">
        <v>0</v>
      </c>
    </row>
    <row r="72" spans="2:9" ht="21.75" customHeight="1" x14ac:dyDescent="0.3">
      <c r="B72" s="197"/>
      <c r="C72" s="197"/>
      <c r="D72" s="184" t="s">
        <v>97</v>
      </c>
      <c r="E72" s="198"/>
      <c r="F72" s="198"/>
      <c r="G72" s="198"/>
    </row>
    <row r="73" spans="2:9" s="3" customFormat="1" ht="23.25" customHeight="1" x14ac:dyDescent="0.3">
      <c r="B73" s="196"/>
      <c r="C73" s="196"/>
      <c r="D73" s="199" t="s">
        <v>80</v>
      </c>
      <c r="E73" s="54">
        <v>-157211</v>
      </c>
      <c r="F73" s="54">
        <v>-207061.7</v>
      </c>
      <c r="G73" s="54">
        <v>-209992.90000000002</v>
      </c>
      <c r="I73" s="50"/>
    </row>
    <row r="74" spans="2:9" s="3" customFormat="1" ht="36.75" customHeight="1" x14ac:dyDescent="0.3">
      <c r="B74" s="42"/>
      <c r="C74" s="47"/>
      <c r="D74" s="174" t="s">
        <v>6</v>
      </c>
      <c r="E74" s="27">
        <v>157211</v>
      </c>
      <c r="F74" s="27">
        <v>207061.7</v>
      </c>
      <c r="G74" s="27">
        <v>209992.90000000002</v>
      </c>
    </row>
    <row r="75" spans="2:9" ht="51.75" x14ac:dyDescent="0.3">
      <c r="B75" s="45"/>
      <c r="C75" s="191"/>
      <c r="D75" s="137" t="s">
        <v>144</v>
      </c>
      <c r="E75" s="85">
        <v>80078.7</v>
      </c>
      <c r="F75" s="85">
        <v>100098.4</v>
      </c>
      <c r="G75" s="85">
        <v>100098.4</v>
      </c>
    </row>
    <row r="76" spans="2:9" ht="69" x14ac:dyDescent="0.3">
      <c r="B76" s="45"/>
      <c r="C76" s="191"/>
      <c r="D76" s="131" t="s">
        <v>145</v>
      </c>
      <c r="E76" s="194">
        <v>32327.200000000001</v>
      </c>
      <c r="F76" s="194">
        <v>40409</v>
      </c>
      <c r="G76" s="194">
        <v>40409</v>
      </c>
    </row>
    <row r="77" spans="2:9" ht="51.75" x14ac:dyDescent="0.3">
      <c r="B77" s="45"/>
      <c r="C77" s="191"/>
      <c r="D77" s="131" t="s">
        <v>146</v>
      </c>
      <c r="E77" s="24">
        <v>0</v>
      </c>
      <c r="F77" s="200">
        <v>300.60000000000002</v>
      </c>
      <c r="G77" s="200">
        <v>300.60000000000002</v>
      </c>
    </row>
    <row r="78" spans="2:9" ht="51.75" x14ac:dyDescent="0.3">
      <c r="B78" s="45"/>
      <c r="C78" s="191"/>
      <c r="D78" s="131" t="s">
        <v>147</v>
      </c>
      <c r="E78" s="201">
        <v>0</v>
      </c>
      <c r="F78" s="85">
        <v>4432</v>
      </c>
      <c r="G78" s="201">
        <v>4432</v>
      </c>
    </row>
    <row r="79" spans="2:9" ht="86.25" x14ac:dyDescent="0.3">
      <c r="B79" s="45"/>
      <c r="C79" s="191"/>
      <c r="D79" s="131" t="s">
        <v>148</v>
      </c>
      <c r="E79" s="85">
        <v>2368.6</v>
      </c>
      <c r="F79" s="85">
        <v>2368.6</v>
      </c>
      <c r="G79" s="85">
        <v>2368.6</v>
      </c>
    </row>
    <row r="80" spans="2:9" ht="86.25" x14ac:dyDescent="0.3">
      <c r="B80" s="45"/>
      <c r="C80" s="191"/>
      <c r="D80" s="131" t="s">
        <v>227</v>
      </c>
      <c r="E80" s="194">
        <v>650</v>
      </c>
      <c r="F80" s="194">
        <v>650</v>
      </c>
      <c r="G80" s="194">
        <v>650</v>
      </c>
    </row>
    <row r="81" spans="2:7" ht="63.75" customHeight="1" x14ac:dyDescent="0.3">
      <c r="B81" s="45"/>
      <c r="C81" s="191"/>
      <c r="D81" s="131" t="s">
        <v>149</v>
      </c>
      <c r="E81" s="194">
        <v>750</v>
      </c>
      <c r="F81" s="194">
        <v>750</v>
      </c>
      <c r="G81" s="194">
        <v>750</v>
      </c>
    </row>
    <row r="82" spans="2:7" ht="69" x14ac:dyDescent="0.3">
      <c r="B82" s="45"/>
      <c r="C82" s="191"/>
      <c r="D82" s="132" t="s">
        <v>150</v>
      </c>
      <c r="E82" s="24">
        <v>0</v>
      </c>
      <c r="F82" s="194">
        <v>2360.6999999999998</v>
      </c>
      <c r="G82" s="194">
        <v>2360.6999999999998</v>
      </c>
    </row>
    <row r="83" spans="2:7" ht="69" x14ac:dyDescent="0.3">
      <c r="B83" s="45"/>
      <c r="C83" s="191"/>
      <c r="D83" s="132" t="s">
        <v>151</v>
      </c>
      <c r="E83" s="85">
        <v>41036.5</v>
      </c>
      <c r="F83" s="85">
        <v>55692.4</v>
      </c>
      <c r="G83" s="85">
        <v>58623.6</v>
      </c>
    </row>
    <row r="84" spans="2:7" ht="32.25" customHeight="1" x14ac:dyDescent="0.3">
      <c r="B84" s="195" t="s">
        <v>100</v>
      </c>
      <c r="C84" s="195" t="s">
        <v>153</v>
      </c>
      <c r="D84" s="235" t="s">
        <v>209</v>
      </c>
      <c r="E84" s="202">
        <v>0</v>
      </c>
      <c r="F84" s="202">
        <v>0</v>
      </c>
      <c r="G84" s="202">
        <v>0</v>
      </c>
    </row>
    <row r="85" spans="2:7" ht="24.75" customHeight="1" x14ac:dyDescent="0.3">
      <c r="B85" s="45"/>
      <c r="C85" s="191"/>
      <c r="D85" s="184" t="s">
        <v>97</v>
      </c>
      <c r="E85" s="203"/>
      <c r="F85" s="203"/>
      <c r="G85" s="28"/>
    </row>
    <row r="86" spans="2:7" ht="24.75" customHeight="1" x14ac:dyDescent="0.3">
      <c r="B86" s="45"/>
      <c r="C86" s="191"/>
      <c r="D86" s="199" t="s">
        <v>80</v>
      </c>
      <c r="E86" s="202">
        <v>-142216.79999999999</v>
      </c>
      <c r="F86" s="202">
        <v>-142216.79999999999</v>
      </c>
      <c r="G86" s="202">
        <v>-142216.79999999999</v>
      </c>
    </row>
    <row r="87" spans="2:7" ht="34.5" customHeight="1" x14ac:dyDescent="0.3">
      <c r="B87" s="45"/>
      <c r="C87" s="191"/>
      <c r="D87" s="174" t="s">
        <v>6</v>
      </c>
      <c r="E87" s="202">
        <v>142216.79999999999</v>
      </c>
      <c r="F87" s="202">
        <v>142216.79999999999</v>
      </c>
      <c r="G87" s="202">
        <v>142216.79999999999</v>
      </c>
    </row>
    <row r="88" spans="2:7" ht="53.25" customHeight="1" x14ac:dyDescent="0.3">
      <c r="B88" s="45"/>
      <c r="C88" s="191"/>
      <c r="D88" s="114" t="s">
        <v>154</v>
      </c>
      <c r="E88" s="193">
        <v>92416.8</v>
      </c>
      <c r="F88" s="193">
        <v>92416.8</v>
      </c>
      <c r="G88" s="28">
        <v>92416.8</v>
      </c>
    </row>
    <row r="89" spans="2:7" ht="69.75" customHeight="1" x14ac:dyDescent="0.3">
      <c r="B89" s="45"/>
      <c r="C89" s="191"/>
      <c r="D89" s="114" t="s">
        <v>155</v>
      </c>
      <c r="E89" s="193">
        <v>49800</v>
      </c>
      <c r="F89" s="193">
        <v>49800</v>
      </c>
      <c r="G89" s="28">
        <v>49800</v>
      </c>
    </row>
    <row r="90" spans="2:7" ht="24.75" customHeight="1" x14ac:dyDescent="0.3">
      <c r="B90" s="51"/>
      <c r="C90" s="204"/>
      <c r="D90" s="205"/>
      <c r="E90" s="205"/>
      <c r="F90" s="205"/>
      <c r="G90" s="86"/>
    </row>
    <row r="91" spans="2:7" ht="24.75" customHeight="1" x14ac:dyDescent="0.3">
      <c r="B91" s="51"/>
      <c r="C91" s="204"/>
      <c r="D91" s="205"/>
      <c r="E91" s="205"/>
      <c r="F91" s="205"/>
      <c r="G91" s="86"/>
    </row>
    <row r="92" spans="2:7" s="3" customFormat="1" ht="69" customHeight="1" x14ac:dyDescent="0.3">
      <c r="B92" s="52"/>
      <c r="C92" s="173"/>
      <c r="D92" s="206" t="s">
        <v>72</v>
      </c>
      <c r="E92" s="259"/>
      <c r="F92" s="259"/>
      <c r="G92" s="111"/>
    </row>
  </sheetData>
  <mergeCells count="5">
    <mergeCell ref="A5:G5"/>
    <mergeCell ref="B8:C8"/>
    <mergeCell ref="D8:D9"/>
    <mergeCell ref="E8:G8"/>
    <mergeCell ref="E92:F92"/>
  </mergeCells>
  <phoneticPr fontId="15" type="noConversion"/>
  <pageMargins left="0.25" right="0.25" top="0.75" bottom="0.75" header="0.3" footer="0.3"/>
  <pageSetup paperSize="9" scale="82" orientation="landscape" verticalDpi="300" r:id="rId1"/>
  <colBreaks count="1" manualBreakCount="1">
    <brk id="8" max="7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CC29"/>
  <sheetViews>
    <sheetView topLeftCell="A10" zoomScaleNormal="100" workbookViewId="0">
      <selection activeCell="A26" sqref="A26:XFD29"/>
    </sheetView>
  </sheetViews>
  <sheetFormatPr defaultRowHeight="33.75" customHeight="1" x14ac:dyDescent="0.3"/>
  <cols>
    <col min="1" max="1" width="9.140625" style="1"/>
    <col min="2" max="2" width="8.140625" style="1" customWidth="1"/>
    <col min="3" max="3" width="10.5703125" style="1" customWidth="1"/>
    <col min="4" max="4" width="15" style="1" customWidth="1"/>
    <col min="5" max="5" width="16" style="1" customWidth="1"/>
    <col min="6" max="6" width="13.7109375" style="1" customWidth="1"/>
    <col min="7" max="7" width="22.42578125" style="1" customWidth="1"/>
    <col min="8" max="8" width="10.7109375" style="1" customWidth="1"/>
    <col min="9" max="9" width="21" style="1" customWidth="1"/>
    <col min="10" max="10" width="48.140625" style="1" customWidth="1"/>
    <col min="11" max="11" width="13.28515625" style="1" customWidth="1"/>
    <col min="12" max="12" width="13.140625" style="1" customWidth="1"/>
    <col min="13" max="13" width="14.7109375" style="1" customWidth="1"/>
    <col min="14" max="14" width="19.140625" style="1" customWidth="1"/>
    <col min="15" max="15" width="17.42578125" style="1" customWidth="1"/>
    <col min="16" max="16384" width="9.140625" style="1"/>
  </cols>
  <sheetData>
    <row r="1" spans="2:81" ht="17.25" x14ac:dyDescent="0.3">
      <c r="M1" s="87" t="s">
        <v>87</v>
      </c>
    </row>
    <row r="2" spans="2:81" ht="17.25" x14ac:dyDescent="0.3">
      <c r="M2" s="12" t="s">
        <v>83</v>
      </c>
    </row>
    <row r="3" spans="2:81" ht="17.25" x14ac:dyDescent="0.3">
      <c r="D3" s="88"/>
      <c r="H3" s="89"/>
      <c r="I3" s="89"/>
      <c r="J3" s="89"/>
      <c r="K3" s="89"/>
      <c r="L3" s="89"/>
      <c r="M3" s="12" t="s">
        <v>45</v>
      </c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  <c r="BP3" s="89"/>
      <c r="BQ3" s="89"/>
      <c r="BR3" s="89"/>
      <c r="BS3" s="89"/>
      <c r="BT3" s="89"/>
      <c r="BU3" s="89"/>
      <c r="BV3" s="89"/>
      <c r="BW3" s="89"/>
      <c r="BX3" s="89"/>
      <c r="BY3" s="89"/>
      <c r="BZ3" s="89"/>
      <c r="CA3" s="89"/>
      <c r="CB3" s="89"/>
      <c r="CC3" s="89"/>
    </row>
    <row r="4" spans="2:81" ht="30" customHeight="1" x14ac:dyDescent="0.3"/>
    <row r="5" spans="2:81" ht="41.25" customHeight="1" x14ac:dyDescent="0.3">
      <c r="B5" s="262" t="s">
        <v>86</v>
      </c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</row>
    <row r="6" spans="2:81" ht="22.5" customHeight="1" x14ac:dyDescent="0.3"/>
    <row r="7" spans="2:81" ht="19.5" customHeight="1" x14ac:dyDescent="0.3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25" t="s">
        <v>23</v>
      </c>
    </row>
    <row r="8" spans="2:81" s="11" customFormat="1" ht="96" customHeight="1" x14ac:dyDescent="0.3">
      <c r="B8" s="263" t="s">
        <v>11</v>
      </c>
      <c r="C8" s="263" t="s">
        <v>12</v>
      </c>
      <c r="D8" s="263"/>
      <c r="E8" s="263" t="s">
        <v>13</v>
      </c>
      <c r="F8" s="263"/>
      <c r="G8" s="263"/>
      <c r="H8" s="263"/>
      <c r="I8" s="263" t="s">
        <v>14</v>
      </c>
      <c r="J8" s="263" t="s">
        <v>15</v>
      </c>
      <c r="K8" s="258" t="s">
        <v>27</v>
      </c>
      <c r="L8" s="258"/>
      <c r="M8" s="258"/>
    </row>
    <row r="9" spans="2:81" s="11" customFormat="1" ht="33.75" customHeight="1" x14ac:dyDescent="0.3">
      <c r="B9" s="263"/>
      <c r="C9" s="7" t="s">
        <v>36</v>
      </c>
      <c r="D9" s="7" t="s">
        <v>37</v>
      </c>
      <c r="E9" s="7" t="s">
        <v>16</v>
      </c>
      <c r="F9" s="7" t="s">
        <v>37</v>
      </c>
      <c r="G9" s="7" t="s">
        <v>38</v>
      </c>
      <c r="H9" s="7" t="s">
        <v>17</v>
      </c>
      <c r="I9" s="263"/>
      <c r="J9" s="263"/>
      <c r="K9" s="7" t="s">
        <v>89</v>
      </c>
      <c r="L9" s="7" t="s">
        <v>90</v>
      </c>
      <c r="M9" s="7" t="s">
        <v>7</v>
      </c>
    </row>
    <row r="10" spans="2:81" s="11" customFormat="1" ht="19.5" customHeight="1" x14ac:dyDescent="0.3">
      <c r="B10" s="264" t="s">
        <v>18</v>
      </c>
      <c r="C10" s="264"/>
      <c r="D10" s="264"/>
      <c r="E10" s="264"/>
      <c r="F10" s="264"/>
      <c r="G10" s="264"/>
      <c r="H10" s="264"/>
      <c r="I10" s="19"/>
      <c r="J10" s="19"/>
      <c r="K10" s="90">
        <f t="shared" ref="K10:M12" si="0">K11</f>
        <v>0</v>
      </c>
      <c r="L10" s="90">
        <f t="shared" si="0"/>
        <v>0</v>
      </c>
      <c r="M10" s="90">
        <f t="shared" si="0"/>
        <v>0</v>
      </c>
    </row>
    <row r="11" spans="2:81" s="11" customFormat="1" ht="21.75" customHeight="1" x14ac:dyDescent="0.3">
      <c r="B11" s="265" t="s">
        <v>9</v>
      </c>
      <c r="C11" s="266"/>
      <c r="D11" s="266"/>
      <c r="E11" s="266"/>
      <c r="F11" s="266"/>
      <c r="G11" s="266"/>
      <c r="H11" s="266"/>
      <c r="I11" s="266"/>
      <c r="J11" s="267"/>
      <c r="K11" s="91">
        <f t="shared" si="0"/>
        <v>0</v>
      </c>
      <c r="L11" s="91">
        <f t="shared" si="0"/>
        <v>0</v>
      </c>
      <c r="M11" s="91">
        <f t="shared" si="0"/>
        <v>0</v>
      </c>
    </row>
    <row r="12" spans="2:81" s="11" customFormat="1" ht="23.25" customHeight="1" x14ac:dyDescent="0.3">
      <c r="B12" s="92"/>
      <c r="C12" s="7">
        <v>1049</v>
      </c>
      <c r="D12" s="260" t="s">
        <v>22</v>
      </c>
      <c r="E12" s="260"/>
      <c r="F12" s="260"/>
      <c r="G12" s="260"/>
      <c r="H12" s="260"/>
      <c r="I12" s="260"/>
      <c r="J12" s="260"/>
      <c r="K12" s="93">
        <f t="shared" si="0"/>
        <v>0</v>
      </c>
      <c r="L12" s="93">
        <f t="shared" si="0"/>
        <v>0</v>
      </c>
      <c r="M12" s="93">
        <f t="shared" si="0"/>
        <v>0</v>
      </c>
    </row>
    <row r="13" spans="2:81" s="11" customFormat="1" ht="21" customHeight="1" x14ac:dyDescent="0.3">
      <c r="B13" s="92"/>
      <c r="C13" s="92"/>
      <c r="D13" s="94"/>
      <c r="E13" s="4" t="s">
        <v>40</v>
      </c>
      <c r="F13" s="260" t="s">
        <v>41</v>
      </c>
      <c r="G13" s="260"/>
      <c r="H13" s="260"/>
      <c r="I13" s="260"/>
      <c r="J13" s="260"/>
      <c r="K13" s="95">
        <v>0</v>
      </c>
      <c r="L13" s="95">
        <v>0</v>
      </c>
      <c r="M13" s="95">
        <v>0</v>
      </c>
    </row>
    <row r="14" spans="2:81" ht="39" customHeight="1" x14ac:dyDescent="0.3">
      <c r="B14" s="96"/>
      <c r="C14" s="96"/>
      <c r="D14" s="97"/>
      <c r="E14" s="16"/>
      <c r="F14" s="16"/>
      <c r="G14" s="260" t="s">
        <v>42</v>
      </c>
      <c r="H14" s="260"/>
      <c r="I14" s="260"/>
      <c r="J14" s="260"/>
      <c r="K14" s="260"/>
      <c r="L14" s="260"/>
      <c r="M14" s="260"/>
    </row>
    <row r="15" spans="2:81" ht="18" customHeight="1" x14ac:dyDescent="0.3">
      <c r="B15" s="96"/>
      <c r="C15" s="96"/>
      <c r="D15" s="97"/>
      <c r="E15" s="16"/>
      <c r="F15" s="16"/>
      <c r="G15" s="16"/>
      <c r="H15" s="260" t="s">
        <v>43</v>
      </c>
      <c r="I15" s="260"/>
      <c r="J15" s="260"/>
      <c r="K15" s="260"/>
      <c r="L15" s="260"/>
      <c r="M15" s="260"/>
    </row>
    <row r="16" spans="2:81" ht="24.75" customHeight="1" x14ac:dyDescent="0.3">
      <c r="B16" s="96"/>
      <c r="C16" s="96"/>
      <c r="D16" s="97"/>
      <c r="E16" s="16"/>
      <c r="F16" s="16"/>
      <c r="G16" s="16"/>
      <c r="H16" s="16"/>
      <c r="I16" s="260" t="s">
        <v>44</v>
      </c>
      <c r="J16" s="260"/>
      <c r="K16" s="260"/>
      <c r="L16" s="260"/>
      <c r="M16" s="260"/>
    </row>
    <row r="17" spans="2:13" ht="37.5" customHeight="1" x14ac:dyDescent="0.3">
      <c r="B17" s="96"/>
      <c r="C17" s="96"/>
      <c r="D17" s="96"/>
      <c r="E17" s="16"/>
      <c r="F17" s="16"/>
      <c r="G17" s="16"/>
      <c r="H17" s="16"/>
      <c r="I17" s="4"/>
      <c r="J17" s="4" t="s">
        <v>105</v>
      </c>
      <c r="K17" s="7">
        <v>1</v>
      </c>
      <c r="L17" s="7"/>
      <c r="M17" s="7">
        <v>1</v>
      </c>
    </row>
    <row r="18" spans="2:13" ht="24" customHeight="1" x14ac:dyDescent="0.3">
      <c r="B18" s="96"/>
      <c r="C18" s="96"/>
      <c r="D18" s="96"/>
      <c r="E18" s="115" t="s">
        <v>156</v>
      </c>
      <c r="F18" s="260" t="s">
        <v>209</v>
      </c>
      <c r="G18" s="260"/>
      <c r="H18" s="260"/>
      <c r="I18" s="260"/>
      <c r="J18" s="260"/>
      <c r="K18" s="95">
        <v>0</v>
      </c>
      <c r="L18" s="95">
        <v>0</v>
      </c>
      <c r="M18" s="95">
        <v>0</v>
      </c>
    </row>
    <row r="19" spans="2:13" ht="36" customHeight="1" x14ac:dyDescent="0.3">
      <c r="B19" s="96"/>
      <c r="C19" s="96"/>
      <c r="D19" s="96"/>
      <c r="E19" s="112"/>
      <c r="F19" s="16"/>
      <c r="G19" s="260" t="s">
        <v>216</v>
      </c>
      <c r="H19" s="260"/>
      <c r="I19" s="260"/>
      <c r="J19" s="260"/>
      <c r="K19" s="260"/>
      <c r="L19" s="260"/>
      <c r="M19" s="260"/>
    </row>
    <row r="20" spans="2:13" ht="24" customHeight="1" x14ac:dyDescent="0.3">
      <c r="B20" s="96"/>
      <c r="C20" s="96"/>
      <c r="D20" s="96"/>
      <c r="E20" s="112"/>
      <c r="F20" s="16"/>
      <c r="G20" s="16"/>
      <c r="H20" s="260" t="s">
        <v>43</v>
      </c>
      <c r="I20" s="260"/>
      <c r="J20" s="260"/>
      <c r="K20" s="260"/>
      <c r="L20" s="260"/>
      <c r="M20" s="260"/>
    </row>
    <row r="21" spans="2:13" ht="33.75" customHeight="1" x14ac:dyDescent="0.3">
      <c r="B21" s="96"/>
      <c r="C21" s="96"/>
      <c r="D21" s="96"/>
      <c r="E21" s="112"/>
      <c r="F21" s="112"/>
      <c r="G21" s="112"/>
      <c r="H21" s="112"/>
      <c r="I21" s="261" t="s">
        <v>167</v>
      </c>
      <c r="J21" s="261"/>
      <c r="K21" s="261"/>
      <c r="L21" s="261"/>
      <c r="M21" s="261"/>
    </row>
    <row r="22" spans="2:13" ht="33.75" customHeight="1" x14ac:dyDescent="0.3">
      <c r="B22" s="96"/>
      <c r="C22" s="96"/>
      <c r="D22" s="96"/>
      <c r="E22" s="112"/>
      <c r="F22" s="112"/>
      <c r="G22" s="112"/>
      <c r="H22" s="112"/>
      <c r="I22" s="112"/>
      <c r="J22" s="112" t="s">
        <v>158</v>
      </c>
      <c r="K22" s="117">
        <v>-94</v>
      </c>
      <c r="L22" s="116" t="s">
        <v>157</v>
      </c>
      <c r="M22" s="116"/>
    </row>
    <row r="23" spans="2:13" ht="33.75" customHeight="1" x14ac:dyDescent="0.3">
      <c r="B23" s="96"/>
      <c r="C23" s="96"/>
      <c r="D23" s="96"/>
      <c r="E23" s="4"/>
      <c r="F23" s="4"/>
      <c r="G23" s="4"/>
      <c r="H23" s="4"/>
      <c r="I23" s="4"/>
      <c r="J23" s="16" t="s">
        <v>159</v>
      </c>
      <c r="K23" s="118">
        <v>3.7</v>
      </c>
      <c r="L23" s="118"/>
      <c r="M23" s="118">
        <v>3.7</v>
      </c>
    </row>
    <row r="24" spans="2:13" ht="33.75" customHeight="1" x14ac:dyDescent="0.3">
      <c r="B24" s="98"/>
      <c r="C24" s="98"/>
      <c r="D24" s="98"/>
      <c r="E24" s="6"/>
      <c r="F24" s="6"/>
      <c r="G24" s="6"/>
      <c r="H24" s="6"/>
      <c r="I24" s="99"/>
      <c r="J24" s="99"/>
      <c r="K24" s="99"/>
      <c r="L24" s="99"/>
      <c r="M24" s="99"/>
    </row>
    <row r="26" spans="2:13" ht="17.25" x14ac:dyDescent="0.3">
      <c r="D26" s="8" t="s">
        <v>24</v>
      </c>
      <c r="E26" s="5"/>
      <c r="F26" s="9"/>
    </row>
    <row r="27" spans="2:13" ht="17.25" x14ac:dyDescent="0.3">
      <c r="D27" s="8" t="s">
        <v>25</v>
      </c>
      <c r="E27" s="5"/>
      <c r="F27" s="9"/>
    </row>
    <row r="28" spans="2:13" ht="17.25" x14ac:dyDescent="0.3">
      <c r="D28" s="3"/>
      <c r="E28" s="10" t="s">
        <v>26</v>
      </c>
      <c r="F28" s="9"/>
    </row>
    <row r="29" spans="2:13" ht="17.25" x14ac:dyDescent="0.3">
      <c r="F29" s="2"/>
    </row>
  </sheetData>
  <mergeCells count="18">
    <mergeCell ref="G14:M14"/>
    <mergeCell ref="H15:M15"/>
    <mergeCell ref="F13:J13"/>
    <mergeCell ref="B5:M5"/>
    <mergeCell ref="B8:B9"/>
    <mergeCell ref="C8:D8"/>
    <mergeCell ref="E8:H8"/>
    <mergeCell ref="I8:I9"/>
    <mergeCell ref="J8:J9"/>
    <mergeCell ref="K8:M8"/>
    <mergeCell ref="B10:H10"/>
    <mergeCell ref="B11:J11"/>
    <mergeCell ref="D12:J12"/>
    <mergeCell ref="F18:J18"/>
    <mergeCell ref="G19:M19"/>
    <mergeCell ref="H20:M20"/>
    <mergeCell ref="I21:M21"/>
    <mergeCell ref="I16:M16"/>
  </mergeCells>
  <pageMargins left="0.7" right="0.7" top="0.75" bottom="0.75" header="0.3" footer="0.3"/>
  <pageSetup paperSize="9" scale="40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CG65"/>
  <sheetViews>
    <sheetView topLeftCell="D38" zoomScaleNormal="100" workbookViewId="0">
      <selection activeCell="G34" sqref="G34:M34"/>
    </sheetView>
  </sheetViews>
  <sheetFormatPr defaultRowHeight="17.25" x14ac:dyDescent="0.3"/>
  <cols>
    <col min="1" max="1" width="4.42578125" style="11" customWidth="1"/>
    <col min="2" max="2" width="8.140625" style="11" customWidth="1"/>
    <col min="3" max="3" width="10.5703125" style="11" customWidth="1"/>
    <col min="4" max="4" width="13.140625" style="11" customWidth="1"/>
    <col min="5" max="5" width="17.7109375" style="11" customWidth="1"/>
    <col min="6" max="6" width="13.7109375" style="11" customWidth="1"/>
    <col min="7" max="7" width="21.140625" style="11" customWidth="1"/>
    <col min="8" max="8" width="10.7109375" style="11" customWidth="1"/>
    <col min="9" max="9" width="21" style="11" customWidth="1"/>
    <col min="10" max="10" width="41.5703125" style="11" customWidth="1"/>
    <col min="11" max="11" width="16.85546875" style="11" customWidth="1"/>
    <col min="12" max="12" width="18" style="11" customWidth="1"/>
    <col min="13" max="13" width="20.42578125" style="11" customWidth="1"/>
    <col min="14" max="14" width="17.7109375" style="11" bestFit="1" customWidth="1"/>
    <col min="15" max="15" width="18.7109375" style="11" bestFit="1" customWidth="1"/>
    <col min="16" max="16" width="18.5703125" style="11" bestFit="1" customWidth="1"/>
    <col min="17" max="17" width="19.5703125" style="11" bestFit="1" customWidth="1"/>
    <col min="18" max="16384" width="9.140625" style="11"/>
  </cols>
  <sheetData>
    <row r="1" spans="2:85" x14ac:dyDescent="0.3">
      <c r="K1" s="1"/>
      <c r="L1" s="1"/>
      <c r="M1" s="87" t="s">
        <v>215</v>
      </c>
    </row>
    <row r="2" spans="2:85" x14ac:dyDescent="0.3">
      <c r="K2" s="1"/>
      <c r="L2" s="1"/>
      <c r="M2" s="12" t="s">
        <v>83</v>
      </c>
    </row>
    <row r="3" spans="2:85" x14ac:dyDescent="0.3">
      <c r="D3" s="21"/>
      <c r="H3" s="100"/>
      <c r="I3" s="100"/>
      <c r="J3" s="100"/>
      <c r="K3" s="89"/>
      <c r="L3" s="89"/>
      <c r="M3" s="12" t="s">
        <v>45</v>
      </c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</row>
    <row r="4" spans="2:85" x14ac:dyDescent="0.3">
      <c r="K4" s="1"/>
      <c r="L4" s="1"/>
      <c r="M4" s="1"/>
    </row>
    <row r="5" spans="2:85" s="101" customFormat="1" ht="46.5" customHeight="1" x14ac:dyDescent="0.25">
      <c r="B5" s="239" t="s">
        <v>104</v>
      </c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</row>
    <row r="6" spans="2:85" ht="17.25" customHeight="1" x14ac:dyDescent="0.3">
      <c r="M6" s="102" t="s">
        <v>23</v>
      </c>
    </row>
    <row r="7" spans="2:85" ht="68.25" customHeight="1" x14ac:dyDescent="0.3">
      <c r="B7" s="263" t="s">
        <v>34</v>
      </c>
      <c r="C7" s="263" t="s">
        <v>12</v>
      </c>
      <c r="D7" s="263"/>
      <c r="E7" s="263" t="s">
        <v>13</v>
      </c>
      <c r="F7" s="263"/>
      <c r="G7" s="263"/>
      <c r="H7" s="263"/>
      <c r="I7" s="263" t="s">
        <v>14</v>
      </c>
      <c r="J7" s="263" t="s">
        <v>15</v>
      </c>
      <c r="K7" s="241" t="s">
        <v>35</v>
      </c>
      <c r="L7" s="241"/>
      <c r="M7" s="242"/>
    </row>
    <row r="8" spans="2:85" ht="34.5" x14ac:dyDescent="0.3">
      <c r="B8" s="263"/>
      <c r="C8" s="7" t="s">
        <v>36</v>
      </c>
      <c r="D8" s="7" t="s">
        <v>37</v>
      </c>
      <c r="E8" s="7" t="s">
        <v>16</v>
      </c>
      <c r="F8" s="7" t="s">
        <v>37</v>
      </c>
      <c r="G8" s="7" t="s">
        <v>38</v>
      </c>
      <c r="H8" s="7" t="s">
        <v>17</v>
      </c>
      <c r="I8" s="263"/>
      <c r="J8" s="263"/>
      <c r="K8" s="7" t="s">
        <v>89</v>
      </c>
      <c r="L8" s="7" t="s">
        <v>90</v>
      </c>
      <c r="M8" s="7" t="s">
        <v>7</v>
      </c>
    </row>
    <row r="9" spans="2:85" ht="21" customHeight="1" x14ac:dyDescent="0.3">
      <c r="B9" s="264" t="s">
        <v>18</v>
      </c>
      <c r="C9" s="264"/>
      <c r="D9" s="264"/>
      <c r="E9" s="264"/>
      <c r="F9" s="264"/>
      <c r="G9" s="264"/>
      <c r="H9" s="264"/>
      <c r="I9" s="19"/>
      <c r="J9" s="19"/>
      <c r="K9" s="103">
        <f>K10+K31</f>
        <v>0</v>
      </c>
      <c r="L9" s="103">
        <f t="shared" ref="L9:M9" si="0">L10+L31</f>
        <v>0</v>
      </c>
      <c r="M9" s="103">
        <f t="shared" si="0"/>
        <v>0</v>
      </c>
      <c r="O9" s="20"/>
    </row>
    <row r="10" spans="2:85" ht="18" customHeight="1" x14ac:dyDescent="0.3">
      <c r="B10" s="92" t="s">
        <v>9</v>
      </c>
      <c r="C10" s="92"/>
      <c r="D10" s="92"/>
      <c r="E10" s="92"/>
      <c r="F10" s="19"/>
      <c r="G10" s="19"/>
      <c r="H10" s="104"/>
      <c r="I10" s="105"/>
      <c r="J10" s="106"/>
      <c r="K10" s="107">
        <f>K11</f>
        <v>5214583.0999999987</v>
      </c>
      <c r="L10" s="107">
        <f t="shared" ref="L10:M10" si="1">L11</f>
        <v>10489439.199999999</v>
      </c>
      <c r="M10" s="107">
        <f t="shared" si="1"/>
        <v>13030688.1</v>
      </c>
    </row>
    <row r="11" spans="2:85" ht="22.5" customHeight="1" x14ac:dyDescent="0.3">
      <c r="B11" s="19"/>
      <c r="C11" s="15" t="s">
        <v>39</v>
      </c>
      <c r="D11" s="260" t="s">
        <v>22</v>
      </c>
      <c r="E11" s="260"/>
      <c r="F11" s="260"/>
      <c r="G11" s="260"/>
      <c r="H11" s="260"/>
      <c r="I11" s="260"/>
      <c r="J11" s="260"/>
      <c r="K11" s="31">
        <f>K12+K21+K25</f>
        <v>5214583.0999999987</v>
      </c>
      <c r="L11" s="31">
        <f t="shared" ref="L11:M11" si="2">L12+L21+L25</f>
        <v>10489439.199999999</v>
      </c>
      <c r="M11" s="31">
        <f t="shared" si="2"/>
        <v>13030688.1</v>
      </c>
    </row>
    <row r="12" spans="2:85" ht="24.75" customHeight="1" x14ac:dyDescent="0.3">
      <c r="B12" s="19"/>
      <c r="C12" s="15"/>
      <c r="D12" s="4"/>
      <c r="E12" s="4" t="s">
        <v>40</v>
      </c>
      <c r="F12" s="260" t="s">
        <v>41</v>
      </c>
      <c r="G12" s="260"/>
      <c r="H12" s="260"/>
      <c r="I12" s="260"/>
      <c r="J12" s="260"/>
      <c r="K12" s="108">
        <f>'1'!H26</f>
        <v>4915155.2999999989</v>
      </c>
      <c r="L12" s="108">
        <f>'1'!I26</f>
        <v>10140160.699999999</v>
      </c>
      <c r="M12" s="108">
        <f>'1'!J26</f>
        <v>12678478.399999999</v>
      </c>
    </row>
    <row r="13" spans="2:85" ht="36" customHeight="1" x14ac:dyDescent="0.3">
      <c r="B13" s="19"/>
      <c r="C13" s="15"/>
      <c r="D13" s="4"/>
      <c r="E13" s="4"/>
      <c r="F13" s="4"/>
      <c r="G13" s="260" t="s">
        <v>42</v>
      </c>
      <c r="H13" s="260"/>
      <c r="I13" s="260"/>
      <c r="J13" s="260"/>
      <c r="K13" s="260"/>
      <c r="L13" s="260"/>
      <c r="M13" s="260"/>
    </row>
    <row r="14" spans="2:85" ht="31.5" customHeight="1" x14ac:dyDescent="0.3">
      <c r="B14" s="19"/>
      <c r="C14" s="15"/>
      <c r="D14" s="4"/>
      <c r="E14" s="4"/>
      <c r="F14" s="4"/>
      <c r="G14" s="4"/>
      <c r="H14" s="260" t="s">
        <v>43</v>
      </c>
      <c r="I14" s="260"/>
      <c r="J14" s="260"/>
      <c r="K14" s="260"/>
      <c r="L14" s="260"/>
      <c r="M14" s="260"/>
    </row>
    <row r="15" spans="2:85" ht="23.25" customHeight="1" x14ac:dyDescent="0.3">
      <c r="B15" s="19"/>
      <c r="C15" s="15"/>
      <c r="D15" s="4"/>
      <c r="E15" s="4"/>
      <c r="F15" s="4"/>
      <c r="G15" s="4"/>
      <c r="H15" s="4"/>
      <c r="I15" s="260" t="s">
        <v>44</v>
      </c>
      <c r="J15" s="260"/>
      <c r="K15" s="260"/>
      <c r="L15" s="260"/>
      <c r="M15" s="260"/>
    </row>
    <row r="16" spans="2:85" ht="38.25" customHeight="1" x14ac:dyDescent="0.3">
      <c r="B16" s="19"/>
      <c r="C16" s="15"/>
      <c r="D16" s="4"/>
      <c r="E16" s="4"/>
      <c r="F16" s="4"/>
      <c r="G16" s="4"/>
      <c r="H16" s="4"/>
      <c r="I16" s="4"/>
      <c r="J16" s="4" t="s">
        <v>105</v>
      </c>
      <c r="K16" s="121">
        <v>1</v>
      </c>
      <c r="L16" s="121"/>
      <c r="M16" s="121">
        <v>1</v>
      </c>
    </row>
    <row r="17" spans="2:13" ht="36" customHeight="1" x14ac:dyDescent="0.3">
      <c r="B17" s="19"/>
      <c r="C17" s="15"/>
      <c r="D17" s="4"/>
      <c r="E17" s="4"/>
      <c r="F17" s="4"/>
      <c r="G17" s="4"/>
      <c r="H17" s="4"/>
      <c r="I17" s="4"/>
      <c r="J17" s="4" t="s">
        <v>160</v>
      </c>
      <c r="K17" s="121" t="s">
        <v>157</v>
      </c>
      <c r="L17" s="121" t="s">
        <v>157</v>
      </c>
      <c r="M17" s="236">
        <f>M18+M19+M20</f>
        <v>57.5</v>
      </c>
    </row>
    <row r="18" spans="2:13" ht="36" customHeight="1" x14ac:dyDescent="0.3">
      <c r="B18" s="19"/>
      <c r="C18" s="15"/>
      <c r="D18" s="4"/>
      <c r="E18" s="4"/>
      <c r="F18" s="4"/>
      <c r="G18" s="4"/>
      <c r="H18" s="4"/>
      <c r="I18" s="4"/>
      <c r="J18" s="16" t="s">
        <v>161</v>
      </c>
      <c r="K18" s="118" t="s">
        <v>157</v>
      </c>
      <c r="L18" s="118"/>
      <c r="M18" s="118">
        <v>0.9</v>
      </c>
    </row>
    <row r="19" spans="2:13" ht="36" customHeight="1" x14ac:dyDescent="0.3">
      <c r="B19" s="19"/>
      <c r="C19" s="15"/>
      <c r="D19" s="4"/>
      <c r="E19" s="4"/>
      <c r="F19" s="4"/>
      <c r="G19" s="4"/>
      <c r="H19" s="4"/>
      <c r="I19" s="4"/>
      <c r="J19" s="16" t="s">
        <v>162</v>
      </c>
      <c r="K19" s="118" t="s">
        <v>157</v>
      </c>
      <c r="L19" s="118"/>
      <c r="M19" s="74">
        <f>-M39</f>
        <v>26.7</v>
      </c>
    </row>
    <row r="20" spans="2:13" ht="36" customHeight="1" x14ac:dyDescent="0.3">
      <c r="B20" s="19"/>
      <c r="C20" s="15"/>
      <c r="D20" s="4"/>
      <c r="E20" s="4"/>
      <c r="F20" s="4"/>
      <c r="G20" s="4"/>
      <c r="H20" s="4"/>
      <c r="I20" s="4"/>
      <c r="J20" s="16" t="s">
        <v>163</v>
      </c>
      <c r="K20" s="118" t="s">
        <v>157</v>
      </c>
      <c r="L20" s="118"/>
      <c r="M20" s="118">
        <v>29.9</v>
      </c>
    </row>
    <row r="21" spans="2:13" ht="21" customHeight="1" x14ac:dyDescent="0.3">
      <c r="B21" s="19"/>
      <c r="C21" s="15"/>
      <c r="D21" s="4"/>
      <c r="E21" s="4" t="s">
        <v>101</v>
      </c>
      <c r="F21" s="260" t="s">
        <v>99</v>
      </c>
      <c r="G21" s="260"/>
      <c r="H21" s="260"/>
      <c r="I21" s="260"/>
      <c r="J21" s="260"/>
      <c r="K21" s="95">
        <f>'1'!H45</f>
        <v>157211</v>
      </c>
      <c r="L21" s="95">
        <f>'1'!I45</f>
        <v>207061.7</v>
      </c>
      <c r="M21" s="95">
        <f>'1'!J45</f>
        <v>209992.90000000002</v>
      </c>
    </row>
    <row r="22" spans="2:13" ht="25.5" customHeight="1" x14ac:dyDescent="0.3">
      <c r="B22" s="19"/>
      <c r="C22" s="15"/>
      <c r="D22" s="4"/>
      <c r="E22" s="16"/>
      <c r="F22" s="16"/>
      <c r="G22" s="260" t="s">
        <v>102</v>
      </c>
      <c r="H22" s="260"/>
      <c r="I22" s="260"/>
      <c r="J22" s="260"/>
      <c r="K22" s="260"/>
      <c r="L22" s="260"/>
      <c r="M22" s="260"/>
    </row>
    <row r="23" spans="2:13" ht="21.75" customHeight="1" x14ac:dyDescent="0.3">
      <c r="B23" s="19"/>
      <c r="C23" s="15"/>
      <c r="D23" s="4"/>
      <c r="E23" s="16"/>
      <c r="F23" s="16"/>
      <c r="G23" s="16"/>
      <c r="H23" s="260" t="s">
        <v>43</v>
      </c>
      <c r="I23" s="260"/>
      <c r="J23" s="260"/>
      <c r="K23" s="260"/>
      <c r="L23" s="260"/>
      <c r="M23" s="260"/>
    </row>
    <row r="24" spans="2:13" ht="23.25" customHeight="1" x14ac:dyDescent="0.3">
      <c r="B24" s="19"/>
      <c r="C24" s="15"/>
      <c r="D24" s="4"/>
      <c r="E24" s="16"/>
      <c r="F24" s="16"/>
      <c r="G24" s="16"/>
      <c r="H24" s="16"/>
      <c r="I24" s="260" t="s">
        <v>44</v>
      </c>
      <c r="J24" s="260"/>
      <c r="K24" s="260"/>
      <c r="L24" s="260"/>
      <c r="M24" s="260"/>
    </row>
    <row r="25" spans="2:13" ht="21.75" customHeight="1" x14ac:dyDescent="0.3">
      <c r="B25" s="19"/>
      <c r="C25" s="15"/>
      <c r="D25" s="4"/>
      <c r="E25" s="4" t="s">
        <v>156</v>
      </c>
      <c r="F25" s="260" t="s">
        <v>209</v>
      </c>
      <c r="G25" s="260"/>
      <c r="H25" s="260"/>
      <c r="I25" s="260"/>
      <c r="J25" s="260"/>
      <c r="K25" s="123">
        <f>'1'!H61</f>
        <v>142216.79999999999</v>
      </c>
      <c r="L25" s="123">
        <f>'1'!I61</f>
        <v>142216.79999999999</v>
      </c>
      <c r="M25" s="123">
        <f>'1'!J61</f>
        <v>142216.79999999999</v>
      </c>
    </row>
    <row r="26" spans="2:13" ht="38.25" customHeight="1" x14ac:dyDescent="0.3">
      <c r="B26" s="19"/>
      <c r="C26" s="15"/>
      <c r="D26" s="4"/>
      <c r="E26" s="16"/>
      <c r="F26" s="16"/>
      <c r="G26" s="260" t="s">
        <v>216</v>
      </c>
      <c r="H26" s="260"/>
      <c r="I26" s="260"/>
      <c r="J26" s="260"/>
      <c r="K26" s="260"/>
      <c r="L26" s="260"/>
      <c r="M26" s="260"/>
    </row>
    <row r="27" spans="2:13" ht="27" customHeight="1" x14ac:dyDescent="0.3">
      <c r="B27" s="19"/>
      <c r="C27" s="15"/>
      <c r="D27" s="4"/>
      <c r="E27" s="16"/>
      <c r="F27" s="16"/>
      <c r="G27" s="16"/>
      <c r="H27" s="260" t="s">
        <v>43</v>
      </c>
      <c r="I27" s="260"/>
      <c r="J27" s="260"/>
      <c r="K27" s="260"/>
      <c r="L27" s="260"/>
      <c r="M27" s="260"/>
    </row>
    <row r="28" spans="2:13" ht="38.25" customHeight="1" x14ac:dyDescent="0.3">
      <c r="B28" s="19"/>
      <c r="C28" s="15"/>
      <c r="D28" s="4"/>
      <c r="E28" s="16"/>
      <c r="F28" s="16"/>
      <c r="G28" s="16"/>
      <c r="H28" s="16"/>
      <c r="I28" s="260" t="s">
        <v>165</v>
      </c>
      <c r="J28" s="260"/>
      <c r="K28" s="260"/>
      <c r="L28" s="260"/>
      <c r="M28" s="260"/>
    </row>
    <row r="29" spans="2:13" ht="38.25" customHeight="1" x14ac:dyDescent="0.3">
      <c r="B29" s="19"/>
      <c r="C29" s="15"/>
      <c r="D29" s="4"/>
      <c r="E29" s="16"/>
      <c r="F29" s="16"/>
      <c r="G29" s="16"/>
      <c r="H29" s="16"/>
      <c r="I29" s="16"/>
      <c r="J29" s="4" t="s">
        <v>158</v>
      </c>
      <c r="K29" s="117">
        <v>-94</v>
      </c>
      <c r="L29" s="118" t="s">
        <v>157</v>
      </c>
      <c r="M29" s="118"/>
    </row>
    <row r="30" spans="2:13" ht="38.25" customHeight="1" x14ac:dyDescent="0.3">
      <c r="B30" s="19"/>
      <c r="C30" s="15"/>
      <c r="D30" s="4"/>
      <c r="E30" s="4"/>
      <c r="F30" s="4"/>
      <c r="G30" s="4"/>
      <c r="H30" s="4"/>
      <c r="I30" s="4"/>
      <c r="J30" s="16" t="s">
        <v>159</v>
      </c>
      <c r="K30" s="118">
        <v>3.7</v>
      </c>
      <c r="L30" s="118"/>
      <c r="M30" s="118">
        <v>3.7</v>
      </c>
    </row>
    <row r="31" spans="2:13" ht="21.75" customHeight="1" x14ac:dyDescent="0.3">
      <c r="B31" s="268" t="s">
        <v>79</v>
      </c>
      <c r="C31" s="268"/>
      <c r="D31" s="268"/>
      <c r="E31" s="268"/>
      <c r="F31" s="268"/>
      <c r="G31" s="268"/>
      <c r="H31" s="268"/>
      <c r="I31" s="268"/>
      <c r="J31" s="268"/>
      <c r="K31" s="95">
        <f>K32</f>
        <v>-5214583.0999999996</v>
      </c>
      <c r="L31" s="95">
        <f t="shared" ref="L31:M31" si="3">L32</f>
        <v>-10489439.199999999</v>
      </c>
      <c r="M31" s="95">
        <f t="shared" si="3"/>
        <v>-13030688.1</v>
      </c>
    </row>
    <row r="32" spans="2:13" ht="18.75" customHeight="1" x14ac:dyDescent="0.3">
      <c r="B32" s="16"/>
      <c r="C32" s="4" t="s">
        <v>39</v>
      </c>
      <c r="D32" s="260" t="s">
        <v>22</v>
      </c>
      <c r="E32" s="260"/>
      <c r="F32" s="260"/>
      <c r="G32" s="260"/>
      <c r="H32" s="260"/>
      <c r="I32" s="260"/>
      <c r="J32" s="260"/>
      <c r="K32" s="95">
        <f>K33+K41+K45</f>
        <v>-5214583.0999999996</v>
      </c>
      <c r="L32" s="95">
        <f t="shared" ref="L32:M32" si="4">L33+L41+L45</f>
        <v>-10489439.199999999</v>
      </c>
      <c r="M32" s="95">
        <f t="shared" si="4"/>
        <v>-13030688.1</v>
      </c>
    </row>
    <row r="33" spans="2:13" ht="21.75" customHeight="1" x14ac:dyDescent="0.3">
      <c r="B33" s="16"/>
      <c r="C33" s="16"/>
      <c r="D33" s="16"/>
      <c r="E33" s="4" t="s">
        <v>40</v>
      </c>
      <c r="F33" s="260" t="s">
        <v>41</v>
      </c>
      <c r="G33" s="260"/>
      <c r="H33" s="260"/>
      <c r="I33" s="260"/>
      <c r="J33" s="260"/>
      <c r="K33" s="95">
        <f>'1'!H36</f>
        <v>-4915155.3</v>
      </c>
      <c r="L33" s="95">
        <f>'1'!I36</f>
        <v>-10140160.699999999</v>
      </c>
      <c r="M33" s="95">
        <f>'1'!J36</f>
        <v>-12678478.399999999</v>
      </c>
    </row>
    <row r="34" spans="2:13" ht="20.25" customHeight="1" x14ac:dyDescent="0.3">
      <c r="B34" s="16"/>
      <c r="C34" s="16"/>
      <c r="D34" s="16"/>
      <c r="E34" s="16"/>
      <c r="F34" s="16"/>
      <c r="G34" s="260" t="s">
        <v>42</v>
      </c>
      <c r="H34" s="260"/>
      <c r="I34" s="260"/>
      <c r="J34" s="260"/>
      <c r="K34" s="260"/>
      <c r="L34" s="260"/>
      <c r="M34" s="260"/>
    </row>
    <row r="35" spans="2:13" ht="17.25" customHeight="1" x14ac:dyDescent="0.3">
      <c r="B35" s="16"/>
      <c r="C35" s="16"/>
      <c r="D35" s="16"/>
      <c r="E35" s="16"/>
      <c r="F35" s="16"/>
      <c r="G35" s="16"/>
      <c r="H35" s="260" t="s">
        <v>43</v>
      </c>
      <c r="I35" s="260"/>
      <c r="J35" s="260"/>
      <c r="K35" s="260"/>
      <c r="L35" s="260"/>
      <c r="M35" s="260"/>
    </row>
    <row r="36" spans="2:13" x14ac:dyDescent="0.3">
      <c r="B36" s="16"/>
      <c r="C36" s="16"/>
      <c r="D36" s="16"/>
      <c r="E36" s="16"/>
      <c r="F36" s="16"/>
      <c r="G36" s="16"/>
      <c r="H36" s="16"/>
      <c r="I36" s="260" t="s">
        <v>44</v>
      </c>
      <c r="J36" s="260"/>
      <c r="K36" s="260"/>
      <c r="L36" s="260"/>
      <c r="M36" s="260"/>
    </row>
    <row r="37" spans="2:13" ht="34.5" x14ac:dyDescent="0.3">
      <c r="B37" s="16"/>
      <c r="C37" s="16"/>
      <c r="D37" s="16"/>
      <c r="E37" s="16"/>
      <c r="F37" s="16"/>
      <c r="G37" s="16"/>
      <c r="H37" s="16"/>
      <c r="I37" s="4"/>
      <c r="J37" s="4" t="s">
        <v>160</v>
      </c>
      <c r="K37" s="121" t="s">
        <v>157</v>
      </c>
      <c r="L37" s="121" t="s">
        <v>157</v>
      </c>
      <c r="M37" s="236">
        <f>M38+M39+M40</f>
        <v>-57.5</v>
      </c>
    </row>
    <row r="38" spans="2:13" ht="34.5" x14ac:dyDescent="0.3">
      <c r="B38" s="16"/>
      <c r="C38" s="16"/>
      <c r="D38" s="16"/>
      <c r="E38" s="16"/>
      <c r="F38" s="16"/>
      <c r="G38" s="16"/>
      <c r="H38" s="16"/>
      <c r="I38" s="4"/>
      <c r="J38" s="16" t="s">
        <v>161</v>
      </c>
      <c r="K38" s="118" t="s">
        <v>157</v>
      </c>
      <c r="L38" s="118"/>
      <c r="M38" s="122">
        <v>-0.9</v>
      </c>
    </row>
    <row r="39" spans="2:13" ht="34.5" x14ac:dyDescent="0.3">
      <c r="B39" s="16"/>
      <c r="C39" s="16"/>
      <c r="D39" s="16"/>
      <c r="E39" s="16"/>
      <c r="F39" s="16"/>
      <c r="G39" s="16"/>
      <c r="H39" s="16"/>
      <c r="I39" s="4"/>
      <c r="J39" s="16" t="s">
        <v>162</v>
      </c>
      <c r="K39" s="118" t="s">
        <v>157</v>
      </c>
      <c r="L39" s="118"/>
      <c r="M39" s="122">
        <v>-26.7</v>
      </c>
    </row>
    <row r="40" spans="2:13" ht="36.75" customHeight="1" x14ac:dyDescent="0.3">
      <c r="B40" s="16"/>
      <c r="C40" s="16"/>
      <c r="D40" s="16"/>
      <c r="E40" s="16"/>
      <c r="F40" s="16"/>
      <c r="G40" s="16"/>
      <c r="H40" s="16"/>
      <c r="I40" s="4"/>
      <c r="J40" s="16" t="s">
        <v>163</v>
      </c>
      <c r="K40" s="118" t="s">
        <v>157</v>
      </c>
      <c r="L40" s="118"/>
      <c r="M40" s="122">
        <v>-29.9</v>
      </c>
    </row>
    <row r="41" spans="2:13" ht="19.5" customHeight="1" x14ac:dyDescent="0.3">
      <c r="B41" s="19"/>
      <c r="C41" s="15"/>
      <c r="D41" s="4"/>
      <c r="E41" s="4" t="s">
        <v>101</v>
      </c>
      <c r="F41" s="260" t="s">
        <v>99</v>
      </c>
      <c r="G41" s="260"/>
      <c r="H41" s="260"/>
      <c r="I41" s="260"/>
      <c r="J41" s="260"/>
      <c r="K41" s="95">
        <f>'3'!E73</f>
        <v>-157211</v>
      </c>
      <c r="L41" s="95">
        <f>'3'!F73</f>
        <v>-207061.7</v>
      </c>
      <c r="M41" s="95">
        <f>'3'!G73</f>
        <v>-209992.90000000002</v>
      </c>
    </row>
    <row r="42" spans="2:13" ht="17.25" customHeight="1" x14ac:dyDescent="0.3">
      <c r="B42" s="19"/>
      <c r="C42" s="15"/>
      <c r="D42" s="4"/>
      <c r="E42" s="16"/>
      <c r="F42" s="16"/>
      <c r="G42" s="260" t="s">
        <v>102</v>
      </c>
      <c r="H42" s="260"/>
      <c r="I42" s="260"/>
      <c r="J42" s="260"/>
      <c r="K42" s="260"/>
      <c r="L42" s="260"/>
      <c r="M42" s="260"/>
    </row>
    <row r="43" spans="2:13" ht="17.25" customHeight="1" x14ac:dyDescent="0.3">
      <c r="B43" s="19"/>
      <c r="C43" s="15"/>
      <c r="D43" s="4"/>
      <c r="E43" s="16"/>
      <c r="F43" s="16"/>
      <c r="G43" s="16"/>
      <c r="H43" s="260" t="s">
        <v>43</v>
      </c>
      <c r="I43" s="260"/>
      <c r="J43" s="260"/>
      <c r="K43" s="260"/>
      <c r="L43" s="260"/>
      <c r="M43" s="260"/>
    </row>
    <row r="44" spans="2:13" ht="17.25" customHeight="1" x14ac:dyDescent="0.3">
      <c r="B44" s="19"/>
      <c r="C44" s="15"/>
      <c r="D44" s="4"/>
      <c r="E44" s="16"/>
      <c r="F44" s="16"/>
      <c r="G44" s="16"/>
      <c r="H44" s="16"/>
      <c r="I44" s="260" t="s">
        <v>44</v>
      </c>
      <c r="J44" s="260"/>
      <c r="K44" s="260"/>
      <c r="L44" s="260"/>
      <c r="M44" s="260"/>
    </row>
    <row r="45" spans="2:13" ht="17.25" customHeight="1" x14ac:dyDescent="0.3">
      <c r="B45" s="19"/>
      <c r="C45" s="15"/>
      <c r="D45" s="4"/>
      <c r="E45" s="4" t="s">
        <v>156</v>
      </c>
      <c r="F45" s="260" t="s">
        <v>209</v>
      </c>
      <c r="G45" s="260"/>
      <c r="H45" s="260"/>
      <c r="I45" s="260"/>
      <c r="J45" s="260"/>
      <c r="K45" s="95">
        <f>'1'!H68</f>
        <v>-142216.79999999999</v>
      </c>
      <c r="L45" s="95">
        <f>'1'!I68</f>
        <v>-142216.79999999999</v>
      </c>
      <c r="M45" s="95">
        <f>'1'!J68</f>
        <v>-142216.79999999999</v>
      </c>
    </row>
    <row r="46" spans="2:13" ht="38.25" customHeight="1" x14ac:dyDescent="0.3">
      <c r="B46" s="19"/>
      <c r="C46" s="15"/>
      <c r="D46" s="4"/>
      <c r="E46" s="16"/>
      <c r="F46" s="16"/>
      <c r="G46" s="260" t="s">
        <v>216</v>
      </c>
      <c r="H46" s="260"/>
      <c r="I46" s="260"/>
      <c r="J46" s="260"/>
      <c r="K46" s="260"/>
      <c r="L46" s="260"/>
      <c r="M46" s="260"/>
    </row>
    <row r="47" spans="2:13" ht="17.25" customHeight="1" x14ac:dyDescent="0.3">
      <c r="B47" s="19"/>
      <c r="C47" s="15"/>
      <c r="D47" s="4"/>
      <c r="E47" s="16"/>
      <c r="F47" s="16"/>
      <c r="G47" s="16"/>
      <c r="H47" s="260" t="s">
        <v>43</v>
      </c>
      <c r="I47" s="260"/>
      <c r="J47" s="260"/>
      <c r="K47" s="260"/>
      <c r="L47" s="260"/>
      <c r="M47" s="260"/>
    </row>
    <row r="48" spans="2:13" ht="17.25" customHeight="1" x14ac:dyDescent="0.3">
      <c r="B48" s="19"/>
      <c r="C48" s="15"/>
      <c r="D48" s="4"/>
      <c r="E48" s="16"/>
      <c r="F48" s="16"/>
      <c r="G48" s="16"/>
      <c r="H48" s="16"/>
      <c r="I48" s="260" t="s">
        <v>166</v>
      </c>
      <c r="J48" s="260"/>
      <c r="K48" s="260"/>
      <c r="L48" s="260"/>
      <c r="M48" s="260"/>
    </row>
    <row r="49" spans="2:13" ht="34.5" x14ac:dyDescent="0.3">
      <c r="B49" s="19"/>
      <c r="C49" s="15"/>
      <c r="D49" s="4"/>
      <c r="E49" s="16"/>
      <c r="F49" s="16"/>
      <c r="G49" s="16"/>
      <c r="H49" s="16"/>
      <c r="I49" s="16"/>
      <c r="J49" s="16" t="s">
        <v>158</v>
      </c>
      <c r="K49" s="117">
        <v>-94</v>
      </c>
      <c r="L49" s="118" t="s">
        <v>157</v>
      </c>
      <c r="M49" s="118"/>
    </row>
    <row r="50" spans="2:13" x14ac:dyDescent="0.3">
      <c r="C50" s="109"/>
      <c r="D50" s="99"/>
      <c r="E50" s="99"/>
      <c r="F50" s="99"/>
      <c r="G50" s="99"/>
      <c r="H50" s="99"/>
      <c r="I50" s="99"/>
      <c r="J50" s="6"/>
      <c r="K50" s="110"/>
      <c r="L50" s="110"/>
      <c r="M50" s="110"/>
    </row>
    <row r="51" spans="2:13" x14ac:dyDescent="0.3">
      <c r="C51" s="109"/>
      <c r="D51" s="99"/>
      <c r="E51" s="99"/>
      <c r="F51" s="99"/>
      <c r="G51" s="99"/>
      <c r="H51" s="99"/>
      <c r="I51" s="99"/>
      <c r="J51" s="6"/>
      <c r="K51" s="110"/>
      <c r="L51" s="110"/>
      <c r="M51" s="110"/>
    </row>
    <row r="52" spans="2:13" x14ac:dyDescent="0.3">
      <c r="C52" s="109"/>
      <c r="D52" s="99"/>
      <c r="E52" s="99"/>
      <c r="F52" s="99"/>
      <c r="G52" s="99"/>
      <c r="H52" s="99"/>
      <c r="I52" s="99"/>
      <c r="J52" s="6"/>
      <c r="K52" s="110"/>
      <c r="L52" s="110"/>
      <c r="M52" s="110"/>
    </row>
    <row r="53" spans="2:13" x14ac:dyDescent="0.3">
      <c r="C53" s="109"/>
      <c r="D53" s="99"/>
      <c r="E53" s="99"/>
      <c r="F53" s="99"/>
      <c r="G53" s="99"/>
      <c r="H53" s="99"/>
      <c r="I53" s="99"/>
      <c r="J53" s="6"/>
      <c r="K53" s="110"/>
      <c r="L53" s="110"/>
      <c r="M53" s="110"/>
    </row>
    <row r="54" spans="2:13" x14ac:dyDescent="0.3">
      <c r="C54" s="109"/>
      <c r="D54" s="99"/>
      <c r="E54" s="99"/>
      <c r="F54" s="99"/>
      <c r="G54" s="99"/>
      <c r="H54" s="99"/>
      <c r="I54" s="99"/>
      <c r="J54" s="6"/>
      <c r="K54" s="110"/>
      <c r="L54" s="110"/>
      <c r="M54" s="110"/>
    </row>
    <row r="55" spans="2:13" x14ac:dyDescent="0.3">
      <c r="C55" s="109"/>
      <c r="D55" s="99"/>
      <c r="E55" s="99"/>
      <c r="F55" s="99"/>
      <c r="G55" s="99"/>
      <c r="H55" s="99"/>
      <c r="I55" s="99"/>
      <c r="J55" s="6"/>
      <c r="K55" s="110"/>
      <c r="L55" s="110"/>
      <c r="M55" s="110"/>
    </row>
    <row r="56" spans="2:13" x14ac:dyDescent="0.3">
      <c r="D56" s="8" t="s">
        <v>24</v>
      </c>
      <c r="E56" s="5"/>
      <c r="F56" s="9"/>
    </row>
    <row r="57" spans="2:13" x14ac:dyDescent="0.3">
      <c r="D57" s="8" t="s">
        <v>25</v>
      </c>
      <c r="E57" s="5"/>
      <c r="F57" s="9"/>
    </row>
    <row r="58" spans="2:13" x14ac:dyDescent="0.3">
      <c r="D58" s="3"/>
      <c r="E58" s="10" t="s">
        <v>26</v>
      </c>
      <c r="F58" s="9"/>
    </row>
    <row r="62" spans="2:13" x14ac:dyDescent="0.3">
      <c r="D62" s="8"/>
      <c r="E62" s="5"/>
      <c r="F62" s="9"/>
    </row>
    <row r="63" spans="2:13" x14ac:dyDescent="0.3">
      <c r="D63" s="8"/>
      <c r="E63" s="5"/>
      <c r="F63" s="9"/>
    </row>
    <row r="64" spans="2:13" x14ac:dyDescent="0.3">
      <c r="D64" s="3"/>
      <c r="E64" s="10"/>
      <c r="F64" s="9"/>
    </row>
    <row r="65" spans="6:6" x14ac:dyDescent="0.3">
      <c r="F65" s="9"/>
    </row>
  </sheetData>
  <mergeCells count="35">
    <mergeCell ref="B5:M5"/>
    <mergeCell ref="B7:B8"/>
    <mergeCell ref="C7:D7"/>
    <mergeCell ref="E7:H7"/>
    <mergeCell ref="I7:I8"/>
    <mergeCell ref="J7:J8"/>
    <mergeCell ref="K7:M7"/>
    <mergeCell ref="G13:M13"/>
    <mergeCell ref="H14:M14"/>
    <mergeCell ref="F33:J33"/>
    <mergeCell ref="G34:M34"/>
    <mergeCell ref="B9:H9"/>
    <mergeCell ref="D11:J11"/>
    <mergeCell ref="F12:J12"/>
    <mergeCell ref="B31:J31"/>
    <mergeCell ref="D32:J32"/>
    <mergeCell ref="I15:M15"/>
    <mergeCell ref="F21:J21"/>
    <mergeCell ref="G22:M22"/>
    <mergeCell ref="H23:M23"/>
    <mergeCell ref="I24:M24"/>
    <mergeCell ref="F45:J45"/>
    <mergeCell ref="G46:M46"/>
    <mergeCell ref="H47:M47"/>
    <mergeCell ref="I48:M48"/>
    <mergeCell ref="F25:J25"/>
    <mergeCell ref="G26:M26"/>
    <mergeCell ref="H27:M27"/>
    <mergeCell ref="I28:M28"/>
    <mergeCell ref="F41:J41"/>
    <mergeCell ref="G42:M42"/>
    <mergeCell ref="H43:M43"/>
    <mergeCell ref="I44:M44"/>
    <mergeCell ref="H35:M35"/>
    <mergeCell ref="I36:M36"/>
  </mergeCells>
  <pageMargins left="0.7" right="0.7" top="0.75" bottom="0.75" header="0.3" footer="0.3"/>
  <pageSetup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147"/>
  <sheetViews>
    <sheetView topLeftCell="A25" workbookViewId="0">
      <selection activeCell="C124" sqref="C124:G124"/>
    </sheetView>
  </sheetViews>
  <sheetFormatPr defaultRowHeight="17.25" x14ac:dyDescent="0.25"/>
  <cols>
    <col min="1" max="1" width="4.85546875" style="145" customWidth="1"/>
    <col min="2" max="2" width="16" style="144" customWidth="1"/>
    <col min="3" max="3" width="60.140625" style="145" customWidth="1"/>
    <col min="4" max="4" width="13" style="145" customWidth="1"/>
    <col min="5" max="5" width="10.7109375" style="145" customWidth="1"/>
    <col min="6" max="6" width="19.7109375" style="146" customWidth="1"/>
    <col min="7" max="7" width="10.85546875" style="146" customWidth="1"/>
    <col min="8" max="8" width="19.5703125" style="146" customWidth="1"/>
    <col min="9" max="9" width="9.140625" style="145"/>
    <col min="10" max="10" width="25.42578125" style="145" bestFit="1" customWidth="1"/>
    <col min="11" max="11" width="9.140625" style="145"/>
    <col min="12" max="12" width="20.7109375" style="145" customWidth="1"/>
    <col min="13" max="14" width="9.140625" style="145"/>
    <col min="15" max="15" width="11.28515625" style="145" bestFit="1" customWidth="1"/>
    <col min="16" max="16384" width="9.140625" style="145"/>
  </cols>
  <sheetData>
    <row r="1" spans="2:10" s="143" customFormat="1" x14ac:dyDescent="0.3">
      <c r="B1" s="141"/>
      <c r="C1" s="141"/>
      <c r="D1" s="141"/>
      <c r="E1" s="141"/>
      <c r="F1" s="141"/>
      <c r="G1" s="141"/>
      <c r="H1" s="142" t="s">
        <v>214</v>
      </c>
    </row>
    <row r="2" spans="2:10" s="143" customFormat="1" x14ac:dyDescent="0.3">
      <c r="B2" s="141"/>
      <c r="C2" s="141"/>
      <c r="D2" s="141"/>
      <c r="E2" s="141"/>
      <c r="F2" s="141"/>
      <c r="G2" s="163"/>
      <c r="H2" s="164" t="s">
        <v>88</v>
      </c>
      <c r="I2" s="165"/>
    </row>
    <row r="3" spans="2:10" s="143" customFormat="1" x14ac:dyDescent="0.3">
      <c r="B3" s="141"/>
      <c r="C3" s="141"/>
      <c r="D3" s="141"/>
      <c r="E3" s="141"/>
      <c r="F3" s="141"/>
      <c r="G3" s="163"/>
      <c r="H3" s="164" t="s">
        <v>45</v>
      </c>
      <c r="I3" s="165"/>
    </row>
    <row r="4" spans="2:10" ht="15" customHeight="1" x14ac:dyDescent="0.25"/>
    <row r="5" spans="2:10" ht="34.5" customHeight="1" x14ac:dyDescent="0.25">
      <c r="B5" s="276" t="s">
        <v>211</v>
      </c>
      <c r="C5" s="276"/>
      <c r="D5" s="276"/>
      <c r="E5" s="276"/>
      <c r="F5" s="276"/>
      <c r="G5" s="276"/>
      <c r="H5" s="276"/>
    </row>
    <row r="6" spans="2:10" ht="22.5" customHeight="1" x14ac:dyDescent="0.25">
      <c r="B6" s="162"/>
      <c r="C6" s="162"/>
      <c r="D6" s="162"/>
      <c r="E6" s="162"/>
      <c r="F6" s="162"/>
      <c r="G6" s="162"/>
      <c r="H6" s="162"/>
    </row>
    <row r="7" spans="2:10" ht="75" customHeight="1" x14ac:dyDescent="0.25">
      <c r="B7" s="277" t="s">
        <v>168</v>
      </c>
      <c r="C7" s="278" t="s">
        <v>169</v>
      </c>
      <c r="D7" s="278" t="s">
        <v>170</v>
      </c>
      <c r="E7" s="278" t="s">
        <v>171</v>
      </c>
      <c r="F7" s="279" t="s">
        <v>172</v>
      </c>
      <c r="G7" s="279" t="s">
        <v>173</v>
      </c>
      <c r="H7" s="279"/>
    </row>
    <row r="8" spans="2:10" ht="50.25" customHeight="1" x14ac:dyDescent="0.25">
      <c r="B8" s="277"/>
      <c r="C8" s="278"/>
      <c r="D8" s="278"/>
      <c r="E8" s="278"/>
      <c r="F8" s="279"/>
      <c r="G8" s="166" t="s">
        <v>174</v>
      </c>
      <c r="H8" s="166" t="s">
        <v>175</v>
      </c>
    </row>
    <row r="9" spans="2:10" ht="24" customHeight="1" x14ac:dyDescent="0.25">
      <c r="B9" s="272" t="s">
        <v>6</v>
      </c>
      <c r="C9" s="272"/>
      <c r="D9" s="272"/>
      <c r="E9" s="272"/>
      <c r="F9" s="272"/>
      <c r="G9" s="272"/>
      <c r="H9" s="147">
        <f>+H10</f>
        <v>12396765.624</v>
      </c>
      <c r="I9" s="148"/>
    </row>
    <row r="10" spans="2:10" x14ac:dyDescent="0.25">
      <c r="B10" s="149" t="s">
        <v>176</v>
      </c>
      <c r="C10" s="150" t="s">
        <v>177</v>
      </c>
      <c r="D10" s="150" t="s">
        <v>178</v>
      </c>
      <c r="E10" s="272" t="s">
        <v>21</v>
      </c>
      <c r="F10" s="272"/>
      <c r="G10" s="272"/>
      <c r="H10" s="147">
        <f>H11+H107+H124</f>
        <v>12396765.624</v>
      </c>
    </row>
    <row r="11" spans="2:10" x14ac:dyDescent="0.25">
      <c r="B11" s="149" t="s">
        <v>179</v>
      </c>
      <c r="C11" s="272" t="s">
        <v>41</v>
      </c>
      <c r="D11" s="272"/>
      <c r="E11" s="272"/>
      <c r="F11" s="272"/>
      <c r="G11" s="272"/>
      <c r="H11" s="147">
        <f>+H12+H38</f>
        <v>12053587.452</v>
      </c>
      <c r="J11" s="147"/>
    </row>
    <row r="12" spans="2:10" s="168" customFormat="1" ht="21.75" customHeight="1" x14ac:dyDescent="0.25">
      <c r="B12" s="273" t="s">
        <v>180</v>
      </c>
      <c r="C12" s="274"/>
      <c r="D12" s="274"/>
      <c r="E12" s="274"/>
      <c r="F12" s="274"/>
      <c r="G12" s="275"/>
      <c r="H12" s="147">
        <f>SUM(H13:H37)</f>
        <v>11853863.899</v>
      </c>
      <c r="J12" s="237"/>
    </row>
    <row r="13" spans="2:10" x14ac:dyDescent="0.25">
      <c r="B13" s="151" t="s">
        <v>181</v>
      </c>
      <c r="C13" s="152" t="s">
        <v>182</v>
      </c>
      <c r="D13" s="153" t="s">
        <v>183</v>
      </c>
      <c r="E13" s="153" t="s">
        <v>184</v>
      </c>
      <c r="F13" s="154">
        <v>117643332</v>
      </c>
      <c r="G13" s="154">
        <v>1</v>
      </c>
      <c r="H13" s="155">
        <f t="shared" ref="H13:H37" si="0">+G13*F13/1000</f>
        <v>117643.33199999999</v>
      </c>
    </row>
    <row r="14" spans="2:10" x14ac:dyDescent="0.25">
      <c r="B14" s="151" t="s">
        <v>181</v>
      </c>
      <c r="C14" s="152" t="s">
        <v>182</v>
      </c>
      <c r="D14" s="153" t="s">
        <v>185</v>
      </c>
      <c r="E14" s="153" t="s">
        <v>184</v>
      </c>
      <c r="F14" s="154">
        <v>1946103484</v>
      </c>
      <c r="G14" s="154">
        <v>1</v>
      </c>
      <c r="H14" s="155">
        <f t="shared" si="0"/>
        <v>1946103.4839999999</v>
      </c>
    </row>
    <row r="15" spans="2:10" x14ac:dyDescent="0.25">
      <c r="B15" s="151" t="s">
        <v>181</v>
      </c>
      <c r="C15" s="152" t="s">
        <v>182</v>
      </c>
      <c r="D15" s="153" t="s">
        <v>183</v>
      </c>
      <c r="E15" s="153" t="s">
        <v>184</v>
      </c>
      <c r="F15" s="154">
        <v>698541865</v>
      </c>
      <c r="G15" s="154">
        <v>1</v>
      </c>
      <c r="H15" s="155">
        <f t="shared" si="0"/>
        <v>698541.86499999999</v>
      </c>
    </row>
    <row r="16" spans="2:10" x14ac:dyDescent="0.25">
      <c r="B16" s="151" t="s">
        <v>181</v>
      </c>
      <c r="C16" s="152" t="s">
        <v>182</v>
      </c>
      <c r="D16" s="153" t="s">
        <v>183</v>
      </c>
      <c r="E16" s="153" t="s">
        <v>184</v>
      </c>
      <c r="F16" s="154">
        <v>972259900</v>
      </c>
      <c r="G16" s="154">
        <v>1</v>
      </c>
      <c r="H16" s="155">
        <f t="shared" si="0"/>
        <v>972259.9</v>
      </c>
    </row>
    <row r="17" spans="2:8" x14ac:dyDescent="0.25">
      <c r="B17" s="151" t="s">
        <v>181</v>
      </c>
      <c r="C17" s="152" t="s">
        <v>182</v>
      </c>
      <c r="D17" s="153" t="s">
        <v>183</v>
      </c>
      <c r="E17" s="153" t="s">
        <v>184</v>
      </c>
      <c r="F17" s="154">
        <v>561267366</v>
      </c>
      <c r="G17" s="154">
        <v>1</v>
      </c>
      <c r="H17" s="155">
        <f t="shared" si="0"/>
        <v>561267.36600000004</v>
      </c>
    </row>
    <row r="18" spans="2:8" x14ac:dyDescent="0.25">
      <c r="B18" s="151" t="s">
        <v>186</v>
      </c>
      <c r="C18" s="152" t="s">
        <v>182</v>
      </c>
      <c r="D18" s="153" t="s">
        <v>185</v>
      </c>
      <c r="E18" s="153" t="s">
        <v>184</v>
      </c>
      <c r="F18" s="154">
        <v>444291000</v>
      </c>
      <c r="G18" s="154">
        <v>1</v>
      </c>
      <c r="H18" s="155">
        <f t="shared" si="0"/>
        <v>444291</v>
      </c>
    </row>
    <row r="19" spans="2:8" x14ac:dyDescent="0.25">
      <c r="B19" s="151" t="s">
        <v>181</v>
      </c>
      <c r="C19" s="152" t="s">
        <v>182</v>
      </c>
      <c r="D19" s="153" t="s">
        <v>183</v>
      </c>
      <c r="E19" s="153" t="s">
        <v>184</v>
      </c>
      <c r="F19" s="154">
        <v>103529808</v>
      </c>
      <c r="G19" s="154">
        <v>1</v>
      </c>
      <c r="H19" s="155">
        <f t="shared" si="0"/>
        <v>103529.808</v>
      </c>
    </row>
    <row r="20" spans="2:8" x14ac:dyDescent="0.25">
      <c r="B20" s="151" t="s">
        <v>181</v>
      </c>
      <c r="C20" s="152" t="s">
        <v>182</v>
      </c>
      <c r="D20" s="153" t="s">
        <v>183</v>
      </c>
      <c r="E20" s="153" t="s">
        <v>184</v>
      </c>
      <c r="F20" s="154">
        <v>174510940</v>
      </c>
      <c r="G20" s="154">
        <v>1</v>
      </c>
      <c r="H20" s="155">
        <f t="shared" si="0"/>
        <v>174510.94</v>
      </c>
    </row>
    <row r="21" spans="2:8" x14ac:dyDescent="0.25">
      <c r="B21" s="151" t="s">
        <v>181</v>
      </c>
      <c r="C21" s="152" t="s">
        <v>182</v>
      </c>
      <c r="D21" s="153" t="s">
        <v>185</v>
      </c>
      <c r="E21" s="153" t="s">
        <v>184</v>
      </c>
      <c r="F21" s="154">
        <v>310000000</v>
      </c>
      <c r="G21" s="154">
        <v>1</v>
      </c>
      <c r="H21" s="155">
        <f t="shared" si="0"/>
        <v>310000</v>
      </c>
    </row>
    <row r="22" spans="2:8" x14ac:dyDescent="0.25">
      <c r="B22" s="151" t="s">
        <v>181</v>
      </c>
      <c r="C22" s="152" t="s">
        <v>182</v>
      </c>
      <c r="D22" s="153" t="s">
        <v>185</v>
      </c>
      <c r="E22" s="153" t="s">
        <v>184</v>
      </c>
      <c r="F22" s="154">
        <v>535909100</v>
      </c>
      <c r="G22" s="154">
        <v>1</v>
      </c>
      <c r="H22" s="155">
        <f t="shared" si="0"/>
        <v>535909.1</v>
      </c>
    </row>
    <row r="23" spans="2:8" x14ac:dyDescent="0.25">
      <c r="B23" s="151" t="s">
        <v>181</v>
      </c>
      <c r="C23" s="152" t="s">
        <v>182</v>
      </c>
      <c r="D23" s="153" t="s">
        <v>185</v>
      </c>
      <c r="E23" s="153" t="s">
        <v>184</v>
      </c>
      <c r="F23" s="154">
        <v>404979032</v>
      </c>
      <c r="G23" s="154">
        <v>1</v>
      </c>
      <c r="H23" s="155">
        <f t="shared" si="0"/>
        <v>404979.03200000001</v>
      </c>
    </row>
    <row r="24" spans="2:8" x14ac:dyDescent="0.25">
      <c r="B24" s="151" t="s">
        <v>187</v>
      </c>
      <c r="C24" s="152" t="s">
        <v>182</v>
      </c>
      <c r="D24" s="153" t="s">
        <v>185</v>
      </c>
      <c r="E24" s="153" t="s">
        <v>184</v>
      </c>
      <c r="F24" s="154">
        <v>490680000</v>
      </c>
      <c r="G24" s="154">
        <v>1</v>
      </c>
      <c r="H24" s="155">
        <f t="shared" si="0"/>
        <v>490680</v>
      </c>
    </row>
    <row r="25" spans="2:8" x14ac:dyDescent="0.25">
      <c r="B25" s="151" t="s">
        <v>212</v>
      </c>
      <c r="C25" s="152" t="s">
        <v>213</v>
      </c>
      <c r="D25" s="153" t="s">
        <v>183</v>
      </c>
      <c r="E25" s="153" t="s">
        <v>184</v>
      </c>
      <c r="F25" s="154">
        <v>77470072</v>
      </c>
      <c r="G25" s="154">
        <v>1</v>
      </c>
      <c r="H25" s="155">
        <f t="shared" si="0"/>
        <v>77470.072</v>
      </c>
    </row>
    <row r="26" spans="2:8" x14ac:dyDescent="0.25">
      <c r="B26" s="151" t="s">
        <v>181</v>
      </c>
      <c r="C26" s="152" t="s">
        <v>182</v>
      </c>
      <c r="D26" s="153" t="s">
        <v>183</v>
      </c>
      <c r="E26" s="153" t="s">
        <v>184</v>
      </c>
      <c r="F26" s="154">
        <v>637466898</v>
      </c>
      <c r="G26" s="154">
        <v>1</v>
      </c>
      <c r="H26" s="155">
        <f t="shared" si="0"/>
        <v>637466.89800000004</v>
      </c>
    </row>
    <row r="27" spans="2:8" x14ac:dyDescent="0.25">
      <c r="B27" s="151" t="s">
        <v>181</v>
      </c>
      <c r="C27" s="152" t="s">
        <v>182</v>
      </c>
      <c r="D27" s="153" t="s">
        <v>183</v>
      </c>
      <c r="E27" s="153" t="s">
        <v>184</v>
      </c>
      <c r="F27" s="154">
        <v>422796062</v>
      </c>
      <c r="G27" s="154">
        <v>1</v>
      </c>
      <c r="H27" s="155">
        <f t="shared" si="0"/>
        <v>422796.06199999998</v>
      </c>
    </row>
    <row r="28" spans="2:8" x14ac:dyDescent="0.25">
      <c r="B28" s="151" t="s">
        <v>181</v>
      </c>
      <c r="C28" s="152" t="s">
        <v>182</v>
      </c>
      <c r="D28" s="153" t="s">
        <v>183</v>
      </c>
      <c r="E28" s="153" t="s">
        <v>184</v>
      </c>
      <c r="F28" s="154">
        <v>72244132</v>
      </c>
      <c r="G28" s="154">
        <v>1</v>
      </c>
      <c r="H28" s="155">
        <f t="shared" si="0"/>
        <v>72244.131999999998</v>
      </c>
    </row>
    <row r="29" spans="2:8" x14ac:dyDescent="0.25">
      <c r="B29" s="151" t="s">
        <v>181</v>
      </c>
      <c r="C29" s="152" t="s">
        <v>182</v>
      </c>
      <c r="D29" s="153" t="s">
        <v>183</v>
      </c>
      <c r="E29" s="153" t="s">
        <v>184</v>
      </c>
      <c r="F29" s="154">
        <v>84879754</v>
      </c>
      <c r="G29" s="154">
        <v>1</v>
      </c>
      <c r="H29" s="155">
        <f t="shared" si="0"/>
        <v>84879.754000000001</v>
      </c>
    </row>
    <row r="30" spans="2:8" x14ac:dyDescent="0.25">
      <c r="B30" s="151" t="s">
        <v>188</v>
      </c>
      <c r="C30" s="152" t="s">
        <v>182</v>
      </c>
      <c r="D30" s="153" t="s">
        <v>185</v>
      </c>
      <c r="E30" s="153" t="s">
        <v>184</v>
      </c>
      <c r="F30" s="154">
        <v>146900000</v>
      </c>
      <c r="G30" s="154">
        <v>1</v>
      </c>
      <c r="H30" s="155">
        <f t="shared" si="0"/>
        <v>146900</v>
      </c>
    </row>
    <row r="31" spans="2:8" x14ac:dyDescent="0.25">
      <c r="B31" s="151" t="s">
        <v>189</v>
      </c>
      <c r="C31" s="152" t="s">
        <v>182</v>
      </c>
      <c r="D31" s="153" t="s">
        <v>185</v>
      </c>
      <c r="E31" s="153" t="s">
        <v>184</v>
      </c>
      <c r="F31" s="154">
        <v>485340000</v>
      </c>
      <c r="G31" s="154">
        <v>1</v>
      </c>
      <c r="H31" s="155">
        <f t="shared" si="0"/>
        <v>485340</v>
      </c>
    </row>
    <row r="32" spans="2:8" x14ac:dyDescent="0.25">
      <c r="B32" s="151" t="s">
        <v>190</v>
      </c>
      <c r="C32" s="152" t="s">
        <v>182</v>
      </c>
      <c r="D32" s="153" t="s">
        <v>185</v>
      </c>
      <c r="E32" s="153" t="s">
        <v>184</v>
      </c>
      <c r="F32" s="154">
        <v>1011600000</v>
      </c>
      <c r="G32" s="154">
        <v>1</v>
      </c>
      <c r="H32" s="155">
        <f t="shared" si="0"/>
        <v>1011600</v>
      </c>
    </row>
    <row r="33" spans="2:8" x14ac:dyDescent="0.25">
      <c r="B33" s="151" t="s">
        <v>181</v>
      </c>
      <c r="C33" s="152" t="s">
        <v>182</v>
      </c>
      <c r="D33" s="153" t="s">
        <v>183</v>
      </c>
      <c r="E33" s="153" t="s">
        <v>184</v>
      </c>
      <c r="F33" s="154">
        <v>35800200</v>
      </c>
      <c r="G33" s="154">
        <v>1</v>
      </c>
      <c r="H33" s="155">
        <f t="shared" si="0"/>
        <v>35800.199999999997</v>
      </c>
    </row>
    <row r="34" spans="2:8" x14ac:dyDescent="0.25">
      <c r="B34" s="151" t="s">
        <v>181</v>
      </c>
      <c r="C34" s="152" t="s">
        <v>182</v>
      </c>
      <c r="D34" s="153" t="s">
        <v>183</v>
      </c>
      <c r="E34" s="153" t="s">
        <v>184</v>
      </c>
      <c r="F34" s="154">
        <v>22402468</v>
      </c>
      <c r="G34" s="154">
        <v>1</v>
      </c>
      <c r="H34" s="155">
        <f t="shared" si="0"/>
        <v>22402.468000000001</v>
      </c>
    </row>
    <row r="35" spans="2:8" x14ac:dyDescent="0.25">
      <c r="B35" s="151" t="s">
        <v>181</v>
      </c>
      <c r="C35" s="152" t="s">
        <v>182</v>
      </c>
      <c r="D35" s="153" t="s">
        <v>185</v>
      </c>
      <c r="E35" s="153" t="s">
        <v>184</v>
      </c>
      <c r="F35" s="154">
        <v>376740447</v>
      </c>
      <c r="G35" s="154">
        <v>1</v>
      </c>
      <c r="H35" s="155">
        <f t="shared" si="0"/>
        <v>376740.44699999999</v>
      </c>
    </row>
    <row r="36" spans="2:8" x14ac:dyDescent="0.25">
      <c r="B36" s="151" t="s">
        <v>181</v>
      </c>
      <c r="C36" s="152" t="s">
        <v>182</v>
      </c>
      <c r="D36" s="153" t="s">
        <v>183</v>
      </c>
      <c r="E36" s="153" t="s">
        <v>184</v>
      </c>
      <c r="F36" s="154">
        <v>596181856</v>
      </c>
      <c r="G36" s="154">
        <v>1</v>
      </c>
      <c r="H36" s="155">
        <f t="shared" si="0"/>
        <v>596181.85600000003</v>
      </c>
    </row>
    <row r="37" spans="2:8" x14ac:dyDescent="0.25">
      <c r="B37" s="151" t="s">
        <v>181</v>
      </c>
      <c r="C37" s="152" t="s">
        <v>182</v>
      </c>
      <c r="D37" s="153" t="s">
        <v>185</v>
      </c>
      <c r="E37" s="153" t="s">
        <v>184</v>
      </c>
      <c r="F37" s="154">
        <v>1124326183</v>
      </c>
      <c r="G37" s="154">
        <v>1</v>
      </c>
      <c r="H37" s="155">
        <f t="shared" si="0"/>
        <v>1124326.183</v>
      </c>
    </row>
    <row r="38" spans="2:8" s="167" customFormat="1" x14ac:dyDescent="0.25">
      <c r="B38" s="273" t="s">
        <v>191</v>
      </c>
      <c r="C38" s="274"/>
      <c r="D38" s="274"/>
      <c r="E38" s="274"/>
      <c r="F38" s="274"/>
      <c r="G38" s="275"/>
      <c r="H38" s="147">
        <f>SUM(H39:H106)</f>
        <v>199723.55299999993</v>
      </c>
    </row>
    <row r="39" spans="2:8" x14ac:dyDescent="0.25">
      <c r="B39" s="156" t="s">
        <v>192</v>
      </c>
      <c r="C39" s="157" t="s">
        <v>193</v>
      </c>
      <c r="D39" s="153" t="s">
        <v>185</v>
      </c>
      <c r="E39" s="153" t="s">
        <v>184</v>
      </c>
      <c r="F39" s="154">
        <v>444120</v>
      </c>
      <c r="G39" s="153">
        <v>1</v>
      </c>
      <c r="H39" s="158">
        <f t="shared" ref="H39:H104" si="1">+G39*F39/1000</f>
        <v>444.12</v>
      </c>
    </row>
    <row r="40" spans="2:8" x14ac:dyDescent="0.25">
      <c r="B40" s="156" t="s">
        <v>192</v>
      </c>
      <c r="C40" s="157" t="s">
        <v>193</v>
      </c>
      <c r="D40" s="153" t="s">
        <v>183</v>
      </c>
      <c r="E40" s="153" t="s">
        <v>184</v>
      </c>
      <c r="F40" s="154">
        <v>1495000</v>
      </c>
      <c r="G40" s="153">
        <v>1</v>
      </c>
      <c r="H40" s="158">
        <f t="shared" si="1"/>
        <v>1495</v>
      </c>
    </row>
    <row r="41" spans="2:8" x14ac:dyDescent="0.25">
      <c r="B41" s="156" t="s">
        <v>192</v>
      </c>
      <c r="C41" s="157" t="s">
        <v>193</v>
      </c>
      <c r="D41" s="153" t="s">
        <v>183</v>
      </c>
      <c r="E41" s="153" t="s">
        <v>184</v>
      </c>
      <c r="F41" s="154">
        <v>1641600</v>
      </c>
      <c r="G41" s="153">
        <v>1</v>
      </c>
      <c r="H41" s="158">
        <f t="shared" si="1"/>
        <v>1641.6</v>
      </c>
    </row>
    <row r="42" spans="2:8" x14ac:dyDescent="0.25">
      <c r="B42" s="156" t="s">
        <v>192</v>
      </c>
      <c r="C42" s="157" t="s">
        <v>193</v>
      </c>
      <c r="D42" s="153" t="s">
        <v>185</v>
      </c>
      <c r="E42" s="153" t="s">
        <v>184</v>
      </c>
      <c r="F42" s="154">
        <v>8756700</v>
      </c>
      <c r="G42" s="153">
        <v>1</v>
      </c>
      <c r="H42" s="158">
        <f t="shared" si="1"/>
        <v>8756.7000000000007</v>
      </c>
    </row>
    <row r="43" spans="2:8" x14ac:dyDescent="0.25">
      <c r="B43" s="156" t="s">
        <v>192</v>
      </c>
      <c r="C43" s="157" t="s">
        <v>193</v>
      </c>
      <c r="D43" s="153" t="s">
        <v>183</v>
      </c>
      <c r="E43" s="153" t="s">
        <v>184</v>
      </c>
      <c r="F43" s="154">
        <v>1829732</v>
      </c>
      <c r="G43" s="153">
        <v>1</v>
      </c>
      <c r="H43" s="158">
        <f t="shared" si="1"/>
        <v>1829.732</v>
      </c>
    </row>
    <row r="44" spans="2:8" x14ac:dyDescent="0.25">
      <c r="B44" s="156" t="s">
        <v>192</v>
      </c>
      <c r="C44" s="157" t="s">
        <v>193</v>
      </c>
      <c r="D44" s="153" t="s">
        <v>183</v>
      </c>
      <c r="E44" s="153" t="s">
        <v>184</v>
      </c>
      <c r="F44" s="154">
        <v>3818608</v>
      </c>
      <c r="G44" s="153">
        <v>1</v>
      </c>
      <c r="H44" s="158">
        <f t="shared" si="1"/>
        <v>3818.6080000000002</v>
      </c>
    </row>
    <row r="45" spans="2:8" x14ac:dyDescent="0.25">
      <c r="B45" s="156" t="s">
        <v>192</v>
      </c>
      <c r="C45" s="157" t="s">
        <v>193</v>
      </c>
      <c r="D45" s="153" t="s">
        <v>183</v>
      </c>
      <c r="E45" s="153" t="s">
        <v>184</v>
      </c>
      <c r="F45" s="154">
        <v>8700000</v>
      </c>
      <c r="G45" s="153">
        <v>1</v>
      </c>
      <c r="H45" s="158">
        <f t="shared" si="1"/>
        <v>8700</v>
      </c>
    </row>
    <row r="46" spans="2:8" x14ac:dyDescent="0.25">
      <c r="B46" s="156" t="s">
        <v>194</v>
      </c>
      <c r="C46" s="157" t="s">
        <v>193</v>
      </c>
      <c r="D46" s="153" t="s">
        <v>185</v>
      </c>
      <c r="E46" s="153" t="s">
        <v>184</v>
      </c>
      <c r="F46" s="154">
        <v>2000000</v>
      </c>
      <c r="G46" s="153">
        <v>1</v>
      </c>
      <c r="H46" s="158">
        <f t="shared" si="1"/>
        <v>2000</v>
      </c>
    </row>
    <row r="47" spans="2:8" x14ac:dyDescent="0.25">
      <c r="B47" s="156" t="s">
        <v>192</v>
      </c>
      <c r="C47" s="157" t="s">
        <v>193</v>
      </c>
      <c r="D47" s="153" t="s">
        <v>183</v>
      </c>
      <c r="E47" s="153" t="s">
        <v>184</v>
      </c>
      <c r="F47" s="154">
        <v>132000</v>
      </c>
      <c r="G47" s="153">
        <v>1</v>
      </c>
      <c r="H47" s="158">
        <f t="shared" si="1"/>
        <v>132</v>
      </c>
    </row>
    <row r="48" spans="2:8" x14ac:dyDescent="0.25">
      <c r="B48" s="156" t="s">
        <v>192</v>
      </c>
      <c r="C48" s="157" t="s">
        <v>193</v>
      </c>
      <c r="D48" s="153" t="s">
        <v>183</v>
      </c>
      <c r="E48" s="153" t="s">
        <v>184</v>
      </c>
      <c r="F48" s="154">
        <v>900000</v>
      </c>
      <c r="G48" s="153">
        <v>1</v>
      </c>
      <c r="H48" s="158">
        <f t="shared" si="1"/>
        <v>900</v>
      </c>
    </row>
    <row r="49" spans="2:8" x14ac:dyDescent="0.25">
      <c r="B49" s="156" t="s">
        <v>192</v>
      </c>
      <c r="C49" s="157" t="s">
        <v>193</v>
      </c>
      <c r="D49" s="153" t="s">
        <v>195</v>
      </c>
      <c r="E49" s="153" t="s">
        <v>184</v>
      </c>
      <c r="F49" s="154">
        <v>1593496</v>
      </c>
      <c r="G49" s="153">
        <v>1</v>
      </c>
      <c r="H49" s="158">
        <f t="shared" si="1"/>
        <v>1593.4960000000001</v>
      </c>
    </row>
    <row r="50" spans="2:8" x14ac:dyDescent="0.25">
      <c r="B50" s="156" t="s">
        <v>192</v>
      </c>
      <c r="C50" s="157" t="s">
        <v>193</v>
      </c>
      <c r="D50" s="153" t="s">
        <v>185</v>
      </c>
      <c r="E50" s="153" t="s">
        <v>184</v>
      </c>
      <c r="F50" s="154">
        <v>2024000</v>
      </c>
      <c r="G50" s="153">
        <v>1</v>
      </c>
      <c r="H50" s="158">
        <f t="shared" si="1"/>
        <v>2024</v>
      </c>
    </row>
    <row r="51" spans="2:8" x14ac:dyDescent="0.25">
      <c r="B51" s="156" t="s">
        <v>192</v>
      </c>
      <c r="C51" s="157" t="s">
        <v>193</v>
      </c>
      <c r="D51" s="153" t="s">
        <v>185</v>
      </c>
      <c r="E51" s="153" t="s">
        <v>184</v>
      </c>
      <c r="F51" s="154">
        <v>1368000</v>
      </c>
      <c r="G51" s="153">
        <v>1</v>
      </c>
      <c r="H51" s="158">
        <f t="shared" si="1"/>
        <v>1368</v>
      </c>
    </row>
    <row r="52" spans="2:8" x14ac:dyDescent="0.25">
      <c r="B52" s="156" t="s">
        <v>192</v>
      </c>
      <c r="C52" s="157" t="s">
        <v>193</v>
      </c>
      <c r="D52" s="153" t="s">
        <v>185</v>
      </c>
      <c r="E52" s="153" t="s">
        <v>184</v>
      </c>
      <c r="F52" s="154">
        <v>1601991</v>
      </c>
      <c r="G52" s="153">
        <v>1</v>
      </c>
      <c r="H52" s="158">
        <f t="shared" si="1"/>
        <v>1601.991</v>
      </c>
    </row>
    <row r="53" spans="2:8" x14ac:dyDescent="0.25">
      <c r="B53" s="156" t="s">
        <v>196</v>
      </c>
      <c r="C53" s="157" t="s">
        <v>193</v>
      </c>
      <c r="D53" s="153" t="s">
        <v>185</v>
      </c>
      <c r="E53" s="153" t="s">
        <v>184</v>
      </c>
      <c r="F53" s="154">
        <v>2000000</v>
      </c>
      <c r="G53" s="153">
        <v>1</v>
      </c>
      <c r="H53" s="158">
        <f t="shared" si="1"/>
        <v>2000</v>
      </c>
    </row>
    <row r="54" spans="2:8" x14ac:dyDescent="0.25">
      <c r="B54" s="156" t="s">
        <v>192</v>
      </c>
      <c r="C54" s="157" t="s">
        <v>193</v>
      </c>
      <c r="D54" s="153" t="s">
        <v>183</v>
      </c>
      <c r="E54" s="153" t="s">
        <v>184</v>
      </c>
      <c r="F54" s="154">
        <v>730000</v>
      </c>
      <c r="G54" s="153">
        <v>1</v>
      </c>
      <c r="H54" s="158">
        <f t="shared" si="1"/>
        <v>730</v>
      </c>
    </row>
    <row r="55" spans="2:8" x14ac:dyDescent="0.25">
      <c r="B55" s="156" t="s">
        <v>192</v>
      </c>
      <c r="C55" s="157" t="s">
        <v>193</v>
      </c>
      <c r="D55" s="153" t="s">
        <v>183</v>
      </c>
      <c r="E55" s="153" t="s">
        <v>184</v>
      </c>
      <c r="F55" s="154">
        <v>1228500</v>
      </c>
      <c r="G55" s="153">
        <v>1</v>
      </c>
      <c r="H55" s="158">
        <f t="shared" si="1"/>
        <v>1228.5</v>
      </c>
    </row>
    <row r="56" spans="2:8" x14ac:dyDescent="0.25">
      <c r="B56" s="156" t="s">
        <v>192</v>
      </c>
      <c r="C56" s="157" t="s">
        <v>193</v>
      </c>
      <c r="D56" s="153" t="s">
        <v>183</v>
      </c>
      <c r="E56" s="153" t="s">
        <v>184</v>
      </c>
      <c r="F56" s="154">
        <v>1988200</v>
      </c>
      <c r="G56" s="153">
        <v>1</v>
      </c>
      <c r="H56" s="158">
        <f t="shared" si="1"/>
        <v>1988.2</v>
      </c>
    </row>
    <row r="57" spans="2:8" x14ac:dyDescent="0.25">
      <c r="B57" s="156" t="s">
        <v>192</v>
      </c>
      <c r="C57" s="157" t="s">
        <v>193</v>
      </c>
      <c r="D57" s="153" t="s">
        <v>183</v>
      </c>
      <c r="E57" s="153" t="s">
        <v>184</v>
      </c>
      <c r="F57" s="154">
        <v>309600</v>
      </c>
      <c r="G57" s="153">
        <v>1</v>
      </c>
      <c r="H57" s="158">
        <f t="shared" si="1"/>
        <v>309.60000000000002</v>
      </c>
    </row>
    <row r="58" spans="2:8" x14ac:dyDescent="0.25">
      <c r="B58" s="156" t="s">
        <v>192</v>
      </c>
      <c r="C58" s="157" t="s">
        <v>193</v>
      </c>
      <c r="D58" s="153" t="s">
        <v>183</v>
      </c>
      <c r="E58" s="153" t="s">
        <v>184</v>
      </c>
      <c r="F58" s="154">
        <v>746830</v>
      </c>
      <c r="G58" s="153">
        <v>1</v>
      </c>
      <c r="H58" s="158">
        <f t="shared" si="1"/>
        <v>746.83</v>
      </c>
    </row>
    <row r="59" spans="2:8" x14ac:dyDescent="0.25">
      <c r="B59" s="156" t="s">
        <v>197</v>
      </c>
      <c r="C59" s="157" t="s">
        <v>193</v>
      </c>
      <c r="D59" s="153" t="s">
        <v>185</v>
      </c>
      <c r="E59" s="153" t="s">
        <v>184</v>
      </c>
      <c r="F59" s="154">
        <v>900000</v>
      </c>
      <c r="G59" s="153">
        <v>1</v>
      </c>
      <c r="H59" s="158">
        <f t="shared" si="1"/>
        <v>900</v>
      </c>
    </row>
    <row r="60" spans="2:8" x14ac:dyDescent="0.25">
      <c r="B60" s="156" t="s">
        <v>198</v>
      </c>
      <c r="C60" s="157" t="s">
        <v>193</v>
      </c>
      <c r="D60" s="153" t="s">
        <v>185</v>
      </c>
      <c r="E60" s="153" t="s">
        <v>184</v>
      </c>
      <c r="F60" s="154">
        <v>1980000</v>
      </c>
      <c r="G60" s="153">
        <v>1</v>
      </c>
      <c r="H60" s="158">
        <f t="shared" si="1"/>
        <v>1980</v>
      </c>
    </row>
    <row r="61" spans="2:8" x14ac:dyDescent="0.25">
      <c r="B61" s="156" t="s">
        <v>199</v>
      </c>
      <c r="C61" s="157" t="s">
        <v>193</v>
      </c>
      <c r="D61" s="153" t="s">
        <v>185</v>
      </c>
      <c r="E61" s="153" t="s">
        <v>184</v>
      </c>
      <c r="F61" s="154">
        <v>3999600</v>
      </c>
      <c r="G61" s="153">
        <v>1</v>
      </c>
      <c r="H61" s="158">
        <f t="shared" si="1"/>
        <v>3999.6</v>
      </c>
    </row>
    <row r="62" spans="2:8" x14ac:dyDescent="0.25">
      <c r="B62" s="156" t="s">
        <v>192</v>
      </c>
      <c r="C62" s="157" t="s">
        <v>193</v>
      </c>
      <c r="D62" s="153" t="s">
        <v>185</v>
      </c>
      <c r="E62" s="153" t="s">
        <v>184</v>
      </c>
      <c r="F62" s="154">
        <v>470000</v>
      </c>
      <c r="G62" s="153">
        <v>1</v>
      </c>
      <c r="H62" s="158">
        <f t="shared" si="1"/>
        <v>470</v>
      </c>
    </row>
    <row r="63" spans="2:8" x14ac:dyDescent="0.25">
      <c r="B63" s="156" t="s">
        <v>192</v>
      </c>
      <c r="C63" s="157" t="s">
        <v>193</v>
      </c>
      <c r="D63" s="153" t="s">
        <v>183</v>
      </c>
      <c r="E63" s="153" t="s">
        <v>184</v>
      </c>
      <c r="F63" s="154">
        <v>422273</v>
      </c>
      <c r="G63" s="153">
        <v>1</v>
      </c>
      <c r="H63" s="158">
        <f t="shared" si="1"/>
        <v>422.27300000000002</v>
      </c>
    </row>
    <row r="64" spans="2:8" x14ac:dyDescent="0.25">
      <c r="B64" s="156" t="s">
        <v>192</v>
      </c>
      <c r="C64" s="157" t="s">
        <v>193</v>
      </c>
      <c r="D64" s="153" t="s">
        <v>185</v>
      </c>
      <c r="E64" s="153" t="s">
        <v>184</v>
      </c>
      <c r="F64" s="154">
        <v>237168</v>
      </c>
      <c r="G64" s="153">
        <v>1</v>
      </c>
      <c r="H64" s="158">
        <f t="shared" si="1"/>
        <v>237.16800000000001</v>
      </c>
    </row>
    <row r="65" spans="2:8" x14ac:dyDescent="0.25">
      <c r="B65" s="156" t="s">
        <v>192</v>
      </c>
      <c r="C65" s="157" t="s">
        <v>193</v>
      </c>
      <c r="D65" s="153" t="s">
        <v>185</v>
      </c>
      <c r="E65" s="153" t="s">
        <v>184</v>
      </c>
      <c r="F65" s="154">
        <v>208250</v>
      </c>
      <c r="G65" s="153">
        <v>1</v>
      </c>
      <c r="H65" s="158">
        <f t="shared" si="1"/>
        <v>208.25</v>
      </c>
    </row>
    <row r="66" spans="2:8" x14ac:dyDescent="0.25">
      <c r="B66" s="156" t="s">
        <v>192</v>
      </c>
      <c r="C66" s="157" t="s">
        <v>193</v>
      </c>
      <c r="D66" s="153" t="s">
        <v>183</v>
      </c>
      <c r="E66" s="153" t="s">
        <v>184</v>
      </c>
      <c r="F66" s="154">
        <v>2800000</v>
      </c>
      <c r="G66" s="153">
        <v>1</v>
      </c>
      <c r="H66" s="158">
        <f t="shared" si="1"/>
        <v>2800</v>
      </c>
    </row>
    <row r="67" spans="2:8" x14ac:dyDescent="0.25">
      <c r="B67" s="156" t="s">
        <v>192</v>
      </c>
      <c r="C67" s="157" t="s">
        <v>193</v>
      </c>
      <c r="D67" s="153" t="s">
        <v>183</v>
      </c>
      <c r="E67" s="153" t="s">
        <v>184</v>
      </c>
      <c r="F67" s="154">
        <v>3900000</v>
      </c>
      <c r="G67" s="153">
        <v>1</v>
      </c>
      <c r="H67" s="158">
        <f t="shared" si="1"/>
        <v>3900</v>
      </c>
    </row>
    <row r="68" spans="2:8" x14ac:dyDescent="0.25">
      <c r="B68" s="156" t="s">
        <v>192</v>
      </c>
      <c r="C68" s="157" t="s">
        <v>193</v>
      </c>
      <c r="D68" s="153" t="s">
        <v>185</v>
      </c>
      <c r="E68" s="153" t="s">
        <v>184</v>
      </c>
      <c r="F68" s="154">
        <v>957108</v>
      </c>
      <c r="G68" s="153">
        <v>1</v>
      </c>
      <c r="H68" s="158">
        <f t="shared" si="1"/>
        <v>957.10799999999995</v>
      </c>
    </row>
    <row r="69" spans="2:8" x14ac:dyDescent="0.25">
      <c r="B69" s="156" t="s">
        <v>192</v>
      </c>
      <c r="C69" s="157" t="s">
        <v>193</v>
      </c>
      <c r="D69" s="153" t="s">
        <v>185</v>
      </c>
      <c r="E69" s="153" t="s">
        <v>184</v>
      </c>
      <c r="F69" s="154">
        <v>1357364</v>
      </c>
      <c r="G69" s="153">
        <v>1</v>
      </c>
      <c r="H69" s="158">
        <f t="shared" si="1"/>
        <v>1357.364</v>
      </c>
    </row>
    <row r="70" spans="2:8" x14ac:dyDescent="0.25">
      <c r="B70" s="156" t="s">
        <v>192</v>
      </c>
      <c r="C70" s="157" t="s">
        <v>193</v>
      </c>
      <c r="D70" s="153" t="s">
        <v>195</v>
      </c>
      <c r="E70" s="153" t="s">
        <v>184</v>
      </c>
      <c r="F70" s="154">
        <v>263703</v>
      </c>
      <c r="G70" s="153">
        <v>1</v>
      </c>
      <c r="H70" s="158">
        <f t="shared" si="1"/>
        <v>263.70299999999997</v>
      </c>
    </row>
    <row r="71" spans="2:8" x14ac:dyDescent="0.25">
      <c r="B71" s="156" t="s">
        <v>192</v>
      </c>
      <c r="C71" s="157" t="s">
        <v>193</v>
      </c>
      <c r="D71" s="153" t="s">
        <v>183</v>
      </c>
      <c r="E71" s="153" t="s">
        <v>184</v>
      </c>
      <c r="F71" s="154">
        <v>2661340</v>
      </c>
      <c r="G71" s="153">
        <v>1</v>
      </c>
      <c r="H71" s="158">
        <f t="shared" si="1"/>
        <v>2661.34</v>
      </c>
    </row>
    <row r="72" spans="2:8" x14ac:dyDescent="0.25">
      <c r="B72" s="156" t="s">
        <v>192</v>
      </c>
      <c r="C72" s="157" t="s">
        <v>193</v>
      </c>
      <c r="D72" s="153" t="s">
        <v>185</v>
      </c>
      <c r="E72" s="153" t="s">
        <v>184</v>
      </c>
      <c r="F72" s="154">
        <v>5297880</v>
      </c>
      <c r="G72" s="153">
        <v>1</v>
      </c>
      <c r="H72" s="158">
        <f t="shared" si="1"/>
        <v>5297.88</v>
      </c>
    </row>
    <row r="73" spans="2:8" x14ac:dyDescent="0.25">
      <c r="B73" s="156" t="s">
        <v>200</v>
      </c>
      <c r="C73" s="157" t="s">
        <v>201</v>
      </c>
      <c r="D73" s="153" t="s">
        <v>202</v>
      </c>
      <c r="E73" s="153" t="s">
        <v>184</v>
      </c>
      <c r="F73" s="154">
        <v>1341840</v>
      </c>
      <c r="G73" s="153">
        <v>1</v>
      </c>
      <c r="H73" s="158">
        <f t="shared" si="1"/>
        <v>1341.84</v>
      </c>
    </row>
    <row r="74" spans="2:8" x14ac:dyDescent="0.25">
      <c r="B74" s="156" t="s">
        <v>200</v>
      </c>
      <c r="C74" s="157" t="s">
        <v>201</v>
      </c>
      <c r="D74" s="153" t="s">
        <v>202</v>
      </c>
      <c r="E74" s="153" t="s">
        <v>184</v>
      </c>
      <c r="F74" s="154">
        <v>507600</v>
      </c>
      <c r="G74" s="153">
        <v>1</v>
      </c>
      <c r="H74" s="158">
        <f t="shared" si="1"/>
        <v>507.6</v>
      </c>
    </row>
    <row r="75" spans="2:8" x14ac:dyDescent="0.25">
      <c r="B75" s="156" t="s">
        <v>200</v>
      </c>
      <c r="C75" s="157" t="s">
        <v>201</v>
      </c>
      <c r="D75" s="153" t="s">
        <v>202</v>
      </c>
      <c r="E75" s="153" t="s">
        <v>184</v>
      </c>
      <c r="F75" s="154">
        <v>17170638</v>
      </c>
      <c r="G75" s="153">
        <v>1</v>
      </c>
      <c r="H75" s="158">
        <f t="shared" si="1"/>
        <v>17170.637999999999</v>
      </c>
    </row>
    <row r="76" spans="2:8" x14ac:dyDescent="0.25">
      <c r="B76" s="156" t="s">
        <v>200</v>
      </c>
      <c r="C76" s="157" t="s">
        <v>201</v>
      </c>
      <c r="D76" s="153" t="s">
        <v>202</v>
      </c>
      <c r="E76" s="153" t="s">
        <v>184</v>
      </c>
      <c r="F76" s="154">
        <v>6400000</v>
      </c>
      <c r="G76" s="153">
        <v>1</v>
      </c>
      <c r="H76" s="158">
        <f t="shared" si="1"/>
        <v>6400</v>
      </c>
    </row>
    <row r="77" spans="2:8" x14ac:dyDescent="0.25">
      <c r="B77" s="156" t="s">
        <v>200</v>
      </c>
      <c r="C77" s="157" t="s">
        <v>201</v>
      </c>
      <c r="D77" s="153" t="s">
        <v>202</v>
      </c>
      <c r="E77" s="153" t="s">
        <v>184</v>
      </c>
      <c r="F77" s="154">
        <v>6793688</v>
      </c>
      <c r="G77" s="153">
        <v>1</v>
      </c>
      <c r="H77" s="158">
        <f t="shared" si="1"/>
        <v>6793.6880000000001</v>
      </c>
    </row>
    <row r="78" spans="2:8" x14ac:dyDescent="0.25">
      <c r="B78" s="156" t="s">
        <v>200</v>
      </c>
      <c r="C78" s="157" t="s">
        <v>201</v>
      </c>
      <c r="D78" s="153" t="s">
        <v>202</v>
      </c>
      <c r="E78" s="153" t="s">
        <v>184</v>
      </c>
      <c r="F78" s="154">
        <v>9328000</v>
      </c>
      <c r="G78" s="153">
        <v>1</v>
      </c>
      <c r="H78" s="158">
        <f t="shared" si="1"/>
        <v>9328</v>
      </c>
    </row>
    <row r="79" spans="2:8" x14ac:dyDescent="0.25">
      <c r="B79" s="156" t="s">
        <v>200</v>
      </c>
      <c r="C79" s="157" t="s">
        <v>201</v>
      </c>
      <c r="D79" s="153" t="s">
        <v>202</v>
      </c>
      <c r="E79" s="153" t="s">
        <v>184</v>
      </c>
      <c r="F79" s="154">
        <v>4404966</v>
      </c>
      <c r="G79" s="153">
        <v>1</v>
      </c>
      <c r="H79" s="158">
        <f t="shared" si="1"/>
        <v>4404.9660000000003</v>
      </c>
    </row>
    <row r="80" spans="2:8" x14ac:dyDescent="0.25">
      <c r="B80" s="156" t="s">
        <v>200</v>
      </c>
      <c r="C80" s="157" t="s">
        <v>201</v>
      </c>
      <c r="D80" s="153" t="s">
        <v>202</v>
      </c>
      <c r="E80" s="153" t="s">
        <v>184</v>
      </c>
      <c r="F80" s="154">
        <v>826200</v>
      </c>
      <c r="G80" s="153">
        <v>1</v>
      </c>
      <c r="H80" s="158">
        <f t="shared" si="1"/>
        <v>826.2</v>
      </c>
    </row>
    <row r="81" spans="2:8" x14ac:dyDescent="0.25">
      <c r="B81" s="156" t="s">
        <v>200</v>
      </c>
      <c r="C81" s="157" t="s">
        <v>201</v>
      </c>
      <c r="D81" s="153" t="s">
        <v>202</v>
      </c>
      <c r="E81" s="153" t="s">
        <v>184</v>
      </c>
      <c r="F81" s="154">
        <v>1700000</v>
      </c>
      <c r="G81" s="153">
        <v>1</v>
      </c>
      <c r="H81" s="158">
        <f t="shared" si="1"/>
        <v>1700</v>
      </c>
    </row>
    <row r="82" spans="2:8" x14ac:dyDescent="0.25">
      <c r="B82" s="156" t="s">
        <v>200</v>
      </c>
      <c r="C82" s="157" t="s">
        <v>201</v>
      </c>
      <c r="D82" s="153" t="s">
        <v>202</v>
      </c>
      <c r="E82" s="153" t="s">
        <v>184</v>
      </c>
      <c r="F82" s="154">
        <v>4000000</v>
      </c>
      <c r="G82" s="153">
        <v>1</v>
      </c>
      <c r="H82" s="158">
        <f t="shared" si="1"/>
        <v>4000</v>
      </c>
    </row>
    <row r="83" spans="2:8" x14ac:dyDescent="0.25">
      <c r="B83" s="156" t="s">
        <v>200</v>
      </c>
      <c r="C83" s="157" t="s">
        <v>201</v>
      </c>
      <c r="D83" s="153" t="s">
        <v>202</v>
      </c>
      <c r="E83" s="153" t="s">
        <v>184</v>
      </c>
      <c r="F83" s="154">
        <v>4098200</v>
      </c>
      <c r="G83" s="153">
        <v>1</v>
      </c>
      <c r="H83" s="158">
        <f t="shared" si="1"/>
        <v>4098.2</v>
      </c>
    </row>
    <row r="84" spans="2:8" x14ac:dyDescent="0.25">
      <c r="B84" s="156" t="s">
        <v>200</v>
      </c>
      <c r="C84" s="157" t="s">
        <v>201</v>
      </c>
      <c r="D84" s="153" t="s">
        <v>202</v>
      </c>
      <c r="E84" s="153" t="s">
        <v>184</v>
      </c>
      <c r="F84" s="154">
        <v>2720000</v>
      </c>
      <c r="G84" s="153">
        <v>1</v>
      </c>
      <c r="H84" s="158">
        <f t="shared" si="1"/>
        <v>2720</v>
      </c>
    </row>
    <row r="85" spans="2:8" x14ac:dyDescent="0.25">
      <c r="B85" s="156" t="s">
        <v>200</v>
      </c>
      <c r="C85" s="157" t="s">
        <v>201</v>
      </c>
      <c r="D85" s="153" t="s">
        <v>202</v>
      </c>
      <c r="E85" s="153" t="s">
        <v>184</v>
      </c>
      <c r="F85" s="154">
        <v>6691800</v>
      </c>
      <c r="G85" s="153">
        <v>1</v>
      </c>
      <c r="H85" s="158">
        <f t="shared" si="1"/>
        <v>6691.8</v>
      </c>
    </row>
    <row r="86" spans="2:8" x14ac:dyDescent="0.25">
      <c r="B86" s="156" t="s">
        <v>200</v>
      </c>
      <c r="C86" s="157" t="s">
        <v>201</v>
      </c>
      <c r="D86" s="153" t="s">
        <v>202</v>
      </c>
      <c r="E86" s="153" t="s">
        <v>184</v>
      </c>
      <c r="F86" s="154">
        <v>1380000</v>
      </c>
      <c r="G86" s="153">
        <v>1</v>
      </c>
      <c r="H86" s="158">
        <f t="shared" si="1"/>
        <v>1380</v>
      </c>
    </row>
    <row r="87" spans="2:8" x14ac:dyDescent="0.25">
      <c r="B87" s="156" t="s">
        <v>200</v>
      </c>
      <c r="C87" s="157" t="s">
        <v>201</v>
      </c>
      <c r="D87" s="153" t="s">
        <v>202</v>
      </c>
      <c r="E87" s="153" t="s">
        <v>184</v>
      </c>
      <c r="F87" s="154">
        <v>2034408</v>
      </c>
      <c r="G87" s="153">
        <v>1</v>
      </c>
      <c r="H87" s="158">
        <f t="shared" si="1"/>
        <v>2034.4079999999999</v>
      </c>
    </row>
    <row r="88" spans="2:8" x14ac:dyDescent="0.25">
      <c r="B88" s="156" t="s">
        <v>200</v>
      </c>
      <c r="C88" s="157" t="s">
        <v>201</v>
      </c>
      <c r="D88" s="153" t="s">
        <v>202</v>
      </c>
      <c r="E88" s="153" t="s">
        <v>184</v>
      </c>
      <c r="F88" s="154">
        <v>4956800</v>
      </c>
      <c r="G88" s="153">
        <v>1</v>
      </c>
      <c r="H88" s="158">
        <f t="shared" si="1"/>
        <v>4956.8</v>
      </c>
    </row>
    <row r="89" spans="2:8" x14ac:dyDescent="0.25">
      <c r="B89" s="156" t="s">
        <v>200</v>
      </c>
      <c r="C89" s="157" t="s">
        <v>201</v>
      </c>
      <c r="D89" s="153" t="s">
        <v>202</v>
      </c>
      <c r="E89" s="153" t="s">
        <v>184</v>
      </c>
      <c r="F89" s="154">
        <v>3811700</v>
      </c>
      <c r="G89" s="153">
        <v>1</v>
      </c>
      <c r="H89" s="158">
        <f t="shared" si="1"/>
        <v>3811.7</v>
      </c>
    </row>
    <row r="90" spans="2:8" x14ac:dyDescent="0.25">
      <c r="B90" s="156" t="s">
        <v>200</v>
      </c>
      <c r="C90" s="157" t="s">
        <v>201</v>
      </c>
      <c r="D90" s="153" t="s">
        <v>202</v>
      </c>
      <c r="E90" s="153" t="s">
        <v>184</v>
      </c>
      <c r="F90" s="154">
        <v>2701440</v>
      </c>
      <c r="G90" s="153">
        <v>1</v>
      </c>
      <c r="H90" s="158">
        <f t="shared" si="1"/>
        <v>2701.44</v>
      </c>
    </row>
    <row r="91" spans="2:8" x14ac:dyDescent="0.25">
      <c r="B91" s="156" t="s">
        <v>200</v>
      </c>
      <c r="C91" s="157" t="s">
        <v>201</v>
      </c>
      <c r="D91" s="153" t="s">
        <v>202</v>
      </c>
      <c r="E91" s="153" t="s">
        <v>184</v>
      </c>
      <c r="F91" s="154">
        <v>3934398</v>
      </c>
      <c r="G91" s="153">
        <v>1</v>
      </c>
      <c r="H91" s="158">
        <f t="shared" si="1"/>
        <v>3934.3980000000001</v>
      </c>
    </row>
    <row r="92" spans="2:8" x14ac:dyDescent="0.25">
      <c r="B92" s="156" t="s">
        <v>200</v>
      </c>
      <c r="C92" s="157" t="s">
        <v>201</v>
      </c>
      <c r="D92" s="153" t="s">
        <v>202</v>
      </c>
      <c r="E92" s="153" t="s">
        <v>184</v>
      </c>
      <c r="F92" s="154">
        <v>1150849</v>
      </c>
      <c r="G92" s="153">
        <v>1</v>
      </c>
      <c r="H92" s="158">
        <f t="shared" si="1"/>
        <v>1150.8489999999999</v>
      </c>
    </row>
    <row r="93" spans="2:8" x14ac:dyDescent="0.25">
      <c r="B93" s="156" t="s">
        <v>200</v>
      </c>
      <c r="C93" s="157" t="s">
        <v>201</v>
      </c>
      <c r="D93" s="153" t="s">
        <v>202</v>
      </c>
      <c r="E93" s="153" t="s">
        <v>184</v>
      </c>
      <c r="F93" s="154">
        <v>3968247</v>
      </c>
      <c r="G93" s="153">
        <v>1</v>
      </c>
      <c r="H93" s="158">
        <f t="shared" si="1"/>
        <v>3968.2469999999998</v>
      </c>
    </row>
    <row r="94" spans="2:8" x14ac:dyDescent="0.25">
      <c r="B94" s="156" t="s">
        <v>200</v>
      </c>
      <c r="C94" s="157" t="s">
        <v>201</v>
      </c>
      <c r="D94" s="153" t="s">
        <v>202</v>
      </c>
      <c r="E94" s="153" t="s">
        <v>184</v>
      </c>
      <c r="F94" s="154">
        <v>8271586</v>
      </c>
      <c r="G94" s="153">
        <v>1</v>
      </c>
      <c r="H94" s="158">
        <f t="shared" si="1"/>
        <v>8271.5859999999993</v>
      </c>
    </row>
    <row r="95" spans="2:8" x14ac:dyDescent="0.25">
      <c r="B95" s="156" t="s">
        <v>200</v>
      </c>
      <c r="C95" s="157" t="s">
        <v>201</v>
      </c>
      <c r="D95" s="153" t="s">
        <v>202</v>
      </c>
      <c r="E95" s="153" t="s">
        <v>184</v>
      </c>
      <c r="F95" s="154">
        <v>700000</v>
      </c>
      <c r="G95" s="153">
        <v>1</v>
      </c>
      <c r="H95" s="158">
        <f t="shared" si="1"/>
        <v>700</v>
      </c>
    </row>
    <row r="96" spans="2:8" x14ac:dyDescent="0.25">
      <c r="B96" s="156" t="s">
        <v>200</v>
      </c>
      <c r="C96" s="157" t="s">
        <v>201</v>
      </c>
      <c r="D96" s="153" t="s">
        <v>202</v>
      </c>
      <c r="E96" s="153" t="s">
        <v>184</v>
      </c>
      <c r="F96" s="154">
        <v>1599879</v>
      </c>
      <c r="G96" s="153">
        <v>1</v>
      </c>
      <c r="H96" s="158">
        <f t="shared" si="1"/>
        <v>1599.8789999999999</v>
      </c>
    </row>
    <row r="97" spans="2:8" x14ac:dyDescent="0.25">
      <c r="B97" s="156" t="s">
        <v>200</v>
      </c>
      <c r="C97" s="157" t="s">
        <v>201</v>
      </c>
      <c r="D97" s="153" t="s">
        <v>202</v>
      </c>
      <c r="E97" s="153" t="s">
        <v>184</v>
      </c>
      <c r="F97" s="154">
        <v>293000</v>
      </c>
      <c r="G97" s="153">
        <v>1</v>
      </c>
      <c r="H97" s="158">
        <f t="shared" si="1"/>
        <v>293</v>
      </c>
    </row>
    <row r="98" spans="2:8" x14ac:dyDescent="0.25">
      <c r="B98" s="156" t="s">
        <v>200</v>
      </c>
      <c r="C98" s="157" t="s">
        <v>201</v>
      </c>
      <c r="D98" s="153" t="s">
        <v>202</v>
      </c>
      <c r="E98" s="153" t="s">
        <v>184</v>
      </c>
      <c r="F98" s="154">
        <v>430551</v>
      </c>
      <c r="G98" s="153">
        <v>1</v>
      </c>
      <c r="H98" s="158">
        <f t="shared" si="1"/>
        <v>430.55099999999999</v>
      </c>
    </row>
    <row r="99" spans="2:8" x14ac:dyDescent="0.25">
      <c r="B99" s="156" t="s">
        <v>200</v>
      </c>
      <c r="C99" s="157" t="s">
        <v>201</v>
      </c>
      <c r="D99" s="153" t="s">
        <v>202</v>
      </c>
      <c r="E99" s="153" t="s">
        <v>184</v>
      </c>
      <c r="F99" s="154">
        <v>800000</v>
      </c>
      <c r="G99" s="153">
        <v>1</v>
      </c>
      <c r="H99" s="158">
        <f t="shared" si="1"/>
        <v>800</v>
      </c>
    </row>
    <row r="100" spans="2:8" x14ac:dyDescent="0.25">
      <c r="B100" s="156" t="s">
        <v>200</v>
      </c>
      <c r="C100" s="157" t="s">
        <v>201</v>
      </c>
      <c r="D100" s="153" t="s">
        <v>202</v>
      </c>
      <c r="E100" s="153" t="s">
        <v>184</v>
      </c>
      <c r="F100" s="154">
        <v>8140800</v>
      </c>
      <c r="G100" s="153">
        <v>1</v>
      </c>
      <c r="H100" s="158">
        <f>+G100*F100/1000</f>
        <v>8140.8</v>
      </c>
    </row>
    <row r="101" spans="2:8" x14ac:dyDescent="0.25">
      <c r="B101" s="156" t="s">
        <v>200</v>
      </c>
      <c r="C101" s="157" t="s">
        <v>201</v>
      </c>
      <c r="D101" s="153" t="s">
        <v>202</v>
      </c>
      <c r="E101" s="153" t="s">
        <v>184</v>
      </c>
      <c r="F101" s="154">
        <v>4806079</v>
      </c>
      <c r="G101" s="153">
        <v>1</v>
      </c>
      <c r="H101" s="158">
        <f t="shared" ref="H101:H103" si="2">+G101*F101/1000</f>
        <v>4806.0789999999997</v>
      </c>
    </row>
    <row r="102" spans="2:8" x14ac:dyDescent="0.25">
      <c r="B102" s="156" t="s">
        <v>200</v>
      </c>
      <c r="C102" s="157" t="s">
        <v>201</v>
      </c>
      <c r="D102" s="153" t="s">
        <v>202</v>
      </c>
      <c r="E102" s="153" t="s">
        <v>184</v>
      </c>
      <c r="F102" s="154">
        <v>1747381</v>
      </c>
      <c r="G102" s="153">
        <v>1</v>
      </c>
      <c r="H102" s="158">
        <f t="shared" si="2"/>
        <v>1747.3810000000001</v>
      </c>
    </row>
    <row r="103" spans="2:8" x14ac:dyDescent="0.25">
      <c r="B103" s="156" t="s">
        <v>200</v>
      </c>
      <c r="C103" s="157" t="s">
        <v>201</v>
      </c>
      <c r="D103" s="153" t="s">
        <v>202</v>
      </c>
      <c r="E103" s="153" t="s">
        <v>184</v>
      </c>
      <c r="F103" s="154">
        <v>4329400</v>
      </c>
      <c r="G103" s="153">
        <v>1</v>
      </c>
      <c r="H103" s="158">
        <f t="shared" si="2"/>
        <v>4329.3999999999996</v>
      </c>
    </row>
    <row r="104" spans="2:8" x14ac:dyDescent="0.25">
      <c r="B104" s="156" t="s">
        <v>200</v>
      </c>
      <c r="C104" s="157" t="s">
        <v>201</v>
      </c>
      <c r="D104" s="153" t="s">
        <v>202</v>
      </c>
      <c r="E104" s="153" t="s">
        <v>184</v>
      </c>
      <c r="F104" s="154">
        <v>540000</v>
      </c>
      <c r="G104" s="153">
        <v>1</v>
      </c>
      <c r="H104" s="158">
        <f t="shared" si="1"/>
        <v>540</v>
      </c>
    </row>
    <row r="105" spans="2:8" x14ac:dyDescent="0.25">
      <c r="B105" s="156" t="s">
        <v>200</v>
      </c>
      <c r="C105" s="157" t="s">
        <v>201</v>
      </c>
      <c r="D105" s="153" t="s">
        <v>202</v>
      </c>
      <c r="E105" s="153" t="s">
        <v>184</v>
      </c>
      <c r="F105" s="154">
        <v>8943300</v>
      </c>
      <c r="G105" s="153">
        <v>1</v>
      </c>
      <c r="H105" s="158">
        <f t="shared" ref="H105:H106" si="3">+G105*F105/1000</f>
        <v>8943.2999999999993</v>
      </c>
    </row>
    <row r="106" spans="2:8" x14ac:dyDescent="0.25">
      <c r="B106" s="156" t="s">
        <v>200</v>
      </c>
      <c r="C106" s="157" t="s">
        <v>201</v>
      </c>
      <c r="D106" s="153" t="s">
        <v>202</v>
      </c>
      <c r="E106" s="153" t="s">
        <v>184</v>
      </c>
      <c r="F106" s="154">
        <v>437740</v>
      </c>
      <c r="G106" s="153">
        <v>1</v>
      </c>
      <c r="H106" s="158">
        <f t="shared" si="3"/>
        <v>437.74</v>
      </c>
    </row>
    <row r="107" spans="2:8" ht="23.25" customHeight="1" x14ac:dyDescent="0.25">
      <c r="B107" s="149" t="s">
        <v>203</v>
      </c>
      <c r="C107" s="272" t="s">
        <v>99</v>
      </c>
      <c r="D107" s="272"/>
      <c r="E107" s="272"/>
      <c r="F107" s="272"/>
      <c r="G107" s="272"/>
      <c r="H107" s="147">
        <f>H108+H112</f>
        <v>200961.43099999998</v>
      </c>
    </row>
    <row r="108" spans="2:8" s="167" customFormat="1" x14ac:dyDescent="0.25">
      <c r="B108" s="269" t="s">
        <v>204</v>
      </c>
      <c r="C108" s="270"/>
      <c r="D108" s="270"/>
      <c r="E108" s="270"/>
      <c r="F108" s="270"/>
      <c r="G108" s="271"/>
      <c r="H108" s="169">
        <f>SUM(H109:H111)</f>
        <v>194383.31899999999</v>
      </c>
    </row>
    <row r="109" spans="2:8" ht="34.5" x14ac:dyDescent="0.25">
      <c r="B109" s="151" t="s">
        <v>218</v>
      </c>
      <c r="C109" s="152" t="s">
        <v>205</v>
      </c>
      <c r="D109" s="153" t="s">
        <v>183</v>
      </c>
      <c r="E109" s="153" t="s">
        <v>184</v>
      </c>
      <c r="F109" s="154">
        <v>97300566</v>
      </c>
      <c r="G109" s="154">
        <v>1</v>
      </c>
      <c r="H109" s="155">
        <f t="shared" ref="H109:H111" si="4">+G109*F109/1000</f>
        <v>97300.566000000006</v>
      </c>
    </row>
    <row r="110" spans="2:8" x14ac:dyDescent="0.25">
      <c r="B110" s="151" t="s">
        <v>181</v>
      </c>
      <c r="C110" s="152" t="s">
        <v>182</v>
      </c>
      <c r="D110" s="153" t="s">
        <v>183</v>
      </c>
      <c r="E110" s="153" t="s">
        <v>184</v>
      </c>
      <c r="F110" s="154">
        <v>39660103</v>
      </c>
      <c r="G110" s="154">
        <v>1</v>
      </c>
      <c r="H110" s="155">
        <f t="shared" si="4"/>
        <v>39660.103000000003</v>
      </c>
    </row>
    <row r="111" spans="2:8" x14ac:dyDescent="0.25">
      <c r="B111" s="151" t="s">
        <v>181</v>
      </c>
      <c r="C111" s="152" t="s">
        <v>182</v>
      </c>
      <c r="D111" s="153" t="s">
        <v>183</v>
      </c>
      <c r="E111" s="153" t="s">
        <v>184</v>
      </c>
      <c r="F111" s="154">
        <v>57422650</v>
      </c>
      <c r="G111" s="154">
        <v>1</v>
      </c>
      <c r="H111" s="155">
        <f t="shared" si="4"/>
        <v>57422.65</v>
      </c>
    </row>
    <row r="112" spans="2:8" s="167" customFormat="1" x14ac:dyDescent="0.25">
      <c r="B112" s="269" t="s">
        <v>206</v>
      </c>
      <c r="C112" s="270"/>
      <c r="D112" s="270"/>
      <c r="E112" s="270"/>
      <c r="F112" s="270"/>
      <c r="G112" s="271"/>
      <c r="H112" s="170">
        <f>SUM(H113:H123)</f>
        <v>6578.112000000001</v>
      </c>
    </row>
    <row r="113" spans="2:8" x14ac:dyDescent="0.25">
      <c r="B113" s="156" t="s">
        <v>192</v>
      </c>
      <c r="C113" s="157" t="s">
        <v>193</v>
      </c>
      <c r="D113" s="153" t="s">
        <v>183</v>
      </c>
      <c r="E113" s="153" t="s">
        <v>184</v>
      </c>
      <c r="F113" s="154">
        <v>1999800</v>
      </c>
      <c r="G113" s="153">
        <v>1</v>
      </c>
      <c r="H113" s="158">
        <f t="shared" ref="H113:H123" si="5">+G113*F113/1000</f>
        <v>1999.8</v>
      </c>
    </row>
    <row r="114" spans="2:8" x14ac:dyDescent="0.25">
      <c r="B114" s="156" t="s">
        <v>192</v>
      </c>
      <c r="C114" s="157" t="s">
        <v>193</v>
      </c>
      <c r="D114" s="153" t="s">
        <v>183</v>
      </c>
      <c r="E114" s="153" t="s">
        <v>184</v>
      </c>
      <c r="F114" s="154">
        <v>498800</v>
      </c>
      <c r="G114" s="153">
        <v>1</v>
      </c>
      <c r="H114" s="158">
        <f t="shared" si="5"/>
        <v>498.8</v>
      </c>
    </row>
    <row r="115" spans="2:8" x14ac:dyDescent="0.25">
      <c r="B115" s="156" t="s">
        <v>192</v>
      </c>
      <c r="C115" s="157" t="s">
        <v>193</v>
      </c>
      <c r="D115" s="153" t="s">
        <v>185</v>
      </c>
      <c r="E115" s="153" t="s">
        <v>184</v>
      </c>
      <c r="F115" s="154">
        <v>80000</v>
      </c>
      <c r="G115" s="153">
        <v>1</v>
      </c>
      <c r="H115" s="158">
        <f t="shared" si="5"/>
        <v>80</v>
      </c>
    </row>
    <row r="116" spans="2:8" x14ac:dyDescent="0.25">
      <c r="B116" s="156" t="s">
        <v>192</v>
      </c>
      <c r="C116" s="157" t="s">
        <v>193</v>
      </c>
      <c r="D116" s="153" t="s">
        <v>207</v>
      </c>
      <c r="E116" s="153" t="s">
        <v>184</v>
      </c>
      <c r="F116" s="154">
        <v>840000</v>
      </c>
      <c r="G116" s="153">
        <v>1</v>
      </c>
      <c r="H116" s="158">
        <f t="shared" si="5"/>
        <v>840</v>
      </c>
    </row>
    <row r="117" spans="2:8" x14ac:dyDescent="0.25">
      <c r="B117" s="156" t="s">
        <v>200</v>
      </c>
      <c r="C117" s="157" t="s">
        <v>201</v>
      </c>
      <c r="D117" s="153" t="s">
        <v>202</v>
      </c>
      <c r="E117" s="153" t="s">
        <v>184</v>
      </c>
      <c r="F117" s="154">
        <v>798000</v>
      </c>
      <c r="G117" s="153">
        <v>1</v>
      </c>
      <c r="H117" s="158">
        <f t="shared" si="5"/>
        <v>798</v>
      </c>
    </row>
    <row r="118" spans="2:8" x14ac:dyDescent="0.25">
      <c r="B118" s="156" t="s">
        <v>200</v>
      </c>
      <c r="C118" s="157" t="s">
        <v>201</v>
      </c>
      <c r="D118" s="153" t="s">
        <v>202</v>
      </c>
      <c r="E118" s="153" t="s">
        <v>184</v>
      </c>
      <c r="F118" s="154">
        <v>250000</v>
      </c>
      <c r="G118" s="153">
        <v>1</v>
      </c>
      <c r="H118" s="158">
        <f t="shared" si="5"/>
        <v>250</v>
      </c>
    </row>
    <row r="119" spans="2:8" x14ac:dyDescent="0.25">
      <c r="B119" s="156" t="s">
        <v>200</v>
      </c>
      <c r="C119" s="157" t="s">
        <v>201</v>
      </c>
      <c r="D119" s="153" t="s">
        <v>202</v>
      </c>
      <c r="E119" s="153" t="s">
        <v>184</v>
      </c>
      <c r="F119" s="154">
        <v>300600</v>
      </c>
      <c r="G119" s="153">
        <v>1</v>
      </c>
      <c r="H119" s="158">
        <f t="shared" si="5"/>
        <v>300.60000000000002</v>
      </c>
    </row>
    <row r="120" spans="2:8" x14ac:dyDescent="0.25">
      <c r="B120" s="156" t="s">
        <v>200</v>
      </c>
      <c r="C120" s="157" t="s">
        <v>201</v>
      </c>
      <c r="D120" s="153" t="s">
        <v>202</v>
      </c>
      <c r="E120" s="153" t="s">
        <v>184</v>
      </c>
      <c r="F120" s="154">
        <v>50000</v>
      </c>
      <c r="G120" s="153">
        <v>1</v>
      </c>
      <c r="H120" s="158">
        <f t="shared" si="5"/>
        <v>50</v>
      </c>
    </row>
    <row r="121" spans="2:8" x14ac:dyDescent="0.25">
      <c r="B121" s="156" t="s">
        <v>200</v>
      </c>
      <c r="C121" s="157" t="s">
        <v>201</v>
      </c>
      <c r="D121" s="153" t="s">
        <v>202</v>
      </c>
      <c r="E121" s="153" t="s">
        <v>184</v>
      </c>
      <c r="F121" s="154">
        <v>650000</v>
      </c>
      <c r="G121" s="153">
        <v>1</v>
      </c>
      <c r="H121" s="158">
        <f t="shared" si="5"/>
        <v>650</v>
      </c>
    </row>
    <row r="122" spans="2:8" x14ac:dyDescent="0.25">
      <c r="B122" s="156" t="s">
        <v>200</v>
      </c>
      <c r="C122" s="157" t="s">
        <v>201</v>
      </c>
      <c r="D122" s="153" t="s">
        <v>202</v>
      </c>
      <c r="E122" s="153" t="s">
        <v>184</v>
      </c>
      <c r="F122" s="154">
        <v>750000</v>
      </c>
      <c r="G122" s="153">
        <v>1</v>
      </c>
      <c r="H122" s="158">
        <f t="shared" si="5"/>
        <v>750</v>
      </c>
    </row>
    <row r="123" spans="2:8" x14ac:dyDescent="0.25">
      <c r="B123" s="156" t="s">
        <v>200</v>
      </c>
      <c r="C123" s="157" t="s">
        <v>201</v>
      </c>
      <c r="D123" s="153" t="s">
        <v>202</v>
      </c>
      <c r="E123" s="153" t="s">
        <v>184</v>
      </c>
      <c r="F123" s="154">
        <v>360912</v>
      </c>
      <c r="G123" s="153">
        <v>1</v>
      </c>
      <c r="H123" s="158">
        <f t="shared" si="5"/>
        <v>360.91199999999998</v>
      </c>
    </row>
    <row r="124" spans="2:8" x14ac:dyDescent="0.25">
      <c r="B124" s="149" t="s">
        <v>208</v>
      </c>
      <c r="C124" s="272" t="s">
        <v>209</v>
      </c>
      <c r="D124" s="272"/>
      <c r="E124" s="272"/>
      <c r="F124" s="272"/>
      <c r="G124" s="272"/>
      <c r="H124" s="147">
        <f>SUM(H126:H127)</f>
        <v>142216.74099999998</v>
      </c>
    </row>
    <row r="125" spans="2:8" x14ac:dyDescent="0.25">
      <c r="B125" s="269" t="s">
        <v>204</v>
      </c>
      <c r="C125" s="270"/>
      <c r="D125" s="270"/>
      <c r="E125" s="270"/>
      <c r="F125" s="270"/>
      <c r="G125" s="271"/>
      <c r="H125" s="147">
        <f>SUM(H126:H127)</f>
        <v>142216.74099999998</v>
      </c>
    </row>
    <row r="126" spans="2:8" x14ac:dyDescent="0.25">
      <c r="B126" s="156" t="s">
        <v>181</v>
      </c>
      <c r="C126" s="152" t="s">
        <v>182</v>
      </c>
      <c r="D126" s="153" t="s">
        <v>185</v>
      </c>
      <c r="E126" s="153" t="s">
        <v>184</v>
      </c>
      <c r="F126" s="154">
        <v>92416741</v>
      </c>
      <c r="G126" s="153">
        <v>1</v>
      </c>
      <c r="H126" s="158">
        <f t="shared" ref="H126:H127" si="6">+G126*F126/1000</f>
        <v>92416.740999999995</v>
      </c>
    </row>
    <row r="127" spans="2:8" ht="34.5" x14ac:dyDescent="0.25">
      <c r="B127" s="156" t="s">
        <v>210</v>
      </c>
      <c r="C127" s="152" t="s">
        <v>205</v>
      </c>
      <c r="D127" s="153" t="s">
        <v>195</v>
      </c>
      <c r="E127" s="153" t="s">
        <v>184</v>
      </c>
      <c r="F127" s="154">
        <v>49800000</v>
      </c>
      <c r="G127" s="153">
        <v>1</v>
      </c>
      <c r="H127" s="158">
        <f t="shared" si="6"/>
        <v>49800</v>
      </c>
    </row>
    <row r="129" spans="2:10" s="1" customFormat="1" x14ac:dyDescent="0.3">
      <c r="B129" s="8" t="s">
        <v>24</v>
      </c>
      <c r="C129" s="5"/>
      <c r="D129" s="9"/>
    </row>
    <row r="130" spans="2:10" s="1" customFormat="1" x14ac:dyDescent="0.3">
      <c r="B130" s="8" t="s">
        <v>25</v>
      </c>
      <c r="C130" s="5"/>
      <c r="D130" s="9"/>
      <c r="J130" s="147"/>
    </row>
    <row r="131" spans="2:10" s="1" customFormat="1" x14ac:dyDescent="0.3">
      <c r="B131" s="3"/>
      <c r="C131" s="10" t="s">
        <v>26</v>
      </c>
      <c r="D131" s="9"/>
      <c r="J131" s="159"/>
    </row>
    <row r="132" spans="2:10" x14ac:dyDescent="0.25">
      <c r="H132" s="160"/>
    </row>
    <row r="133" spans="2:10" x14ac:dyDescent="0.25">
      <c r="H133" s="160"/>
    </row>
    <row r="134" spans="2:10" x14ac:dyDescent="0.25">
      <c r="H134" s="160"/>
    </row>
    <row r="135" spans="2:10" x14ac:dyDescent="0.25">
      <c r="H135" s="160"/>
    </row>
    <row r="136" spans="2:10" x14ac:dyDescent="0.25">
      <c r="H136" s="160"/>
    </row>
    <row r="137" spans="2:10" x14ac:dyDescent="0.25">
      <c r="H137" s="160"/>
      <c r="J137" s="161"/>
    </row>
    <row r="138" spans="2:10" x14ac:dyDescent="0.25">
      <c r="H138" s="160"/>
      <c r="J138" s="148"/>
    </row>
    <row r="139" spans="2:10" x14ac:dyDescent="0.25">
      <c r="H139" s="160"/>
      <c r="J139" s="161"/>
    </row>
    <row r="140" spans="2:10" x14ac:dyDescent="0.25">
      <c r="H140" s="160"/>
    </row>
    <row r="141" spans="2:10" x14ac:dyDescent="0.25">
      <c r="H141" s="160"/>
    </row>
    <row r="142" spans="2:10" x14ac:dyDescent="0.25">
      <c r="H142" s="160"/>
    </row>
    <row r="143" spans="2:10" x14ac:dyDescent="0.25">
      <c r="H143" s="160"/>
    </row>
    <row r="144" spans="2:10" x14ac:dyDescent="0.25">
      <c r="H144" s="160"/>
    </row>
    <row r="145" spans="8:8" x14ac:dyDescent="0.25">
      <c r="H145" s="160"/>
    </row>
    <row r="146" spans="8:8" x14ac:dyDescent="0.25">
      <c r="H146" s="160"/>
    </row>
    <row r="147" spans="8:8" x14ac:dyDescent="0.25">
      <c r="H147" s="160"/>
    </row>
  </sheetData>
  <mergeCells count="17">
    <mergeCell ref="B5:H5"/>
    <mergeCell ref="B7:B8"/>
    <mergeCell ref="C7:C8"/>
    <mergeCell ref="D7:D8"/>
    <mergeCell ref="E7:E8"/>
    <mergeCell ref="F7:F8"/>
    <mergeCell ref="G7:H7"/>
    <mergeCell ref="B108:G108"/>
    <mergeCell ref="B112:G112"/>
    <mergeCell ref="C124:G124"/>
    <mergeCell ref="B125:G125"/>
    <mergeCell ref="B9:G9"/>
    <mergeCell ref="E10:G10"/>
    <mergeCell ref="C11:G11"/>
    <mergeCell ref="B12:G12"/>
    <mergeCell ref="B38:G38"/>
    <mergeCell ref="C107:G10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Siranush Chteyan</cp:lastModifiedBy>
  <cp:lastPrinted>2026-05-06T08:09:46Z</cp:lastPrinted>
  <dcterms:created xsi:type="dcterms:W3CDTF">2020-09-30T12:11:39Z</dcterms:created>
  <dcterms:modified xsi:type="dcterms:W3CDTF">2026-05-06T11:25:20Z</dcterms:modified>
</cp:coreProperties>
</file>