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33223 նիստ\"/>
    </mc:Choice>
  </mc:AlternateContent>
  <bookViews>
    <workbookView xWindow="-120" yWindow="-120" windowWidth="29040" windowHeight="15720" activeTab="1"/>
  </bookViews>
  <sheets>
    <sheet name="1" sheetId="23" r:id="rId1"/>
    <sheet name="2" sheetId="29" r:id="rId2"/>
    <sheet name="3" sheetId="3" r:id="rId3"/>
    <sheet name="4" sheetId="30" r:id="rId4"/>
    <sheet name="5" sheetId="24" r:id="rId5"/>
    <sheet name="6" sheetId="25" r:id="rId6"/>
    <sheet name="7" sheetId="28" r:id="rId7"/>
    <sheet name="8" sheetId="31" r:id="rId8"/>
  </sheets>
  <definedNames>
    <definedName name="_xlnm.Print_Area" localSheetId="4">'5'!$A$1:$L$81</definedName>
    <definedName name="_xlnm.Print_Area" localSheetId="6">'7'!$A$1:$G$39</definedName>
    <definedName name="_xlnm.Print_Area" localSheetId="7">'8'!$A$1:$I$51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23" l="1"/>
  <c r="I21" i="23"/>
  <c r="G23" i="23"/>
  <c r="G130" i="3"/>
  <c r="G121" i="3"/>
  <c r="G76" i="3"/>
  <c r="G78" i="3"/>
  <c r="G49" i="3"/>
  <c r="G48" i="3"/>
  <c r="G39" i="3"/>
  <c r="H139" i="3" l="1"/>
  <c r="H140" i="3"/>
  <c r="L18" i="25" l="1"/>
  <c r="K18" i="25"/>
  <c r="K17" i="24"/>
  <c r="L17" i="24"/>
  <c r="D12" i="30"/>
  <c r="F16" i="30"/>
  <c r="F14" i="30" s="1"/>
  <c r="E16" i="30"/>
  <c r="E14" i="30" s="1"/>
  <c r="D16" i="30"/>
  <c r="D14" i="30" s="1"/>
  <c r="D35" i="30"/>
  <c r="H14" i="23"/>
  <c r="I14" i="23"/>
  <c r="H38" i="3"/>
  <c r="H37" i="3" s="1"/>
  <c r="H36" i="3" s="1"/>
  <c r="H35" i="3" s="1"/>
  <c r="H33" i="3" s="1"/>
  <c r="H31" i="3" s="1"/>
  <c r="I38" i="3"/>
  <c r="I37" i="3" s="1"/>
  <c r="I36" i="3" s="1"/>
  <c r="I35" i="3" s="1"/>
  <c r="I33" i="3" s="1"/>
  <c r="I31" i="3" s="1"/>
  <c r="G38" i="3"/>
  <c r="G37" i="3" s="1"/>
  <c r="G36" i="3" s="1"/>
  <c r="G35" i="3" s="1"/>
  <c r="G33" i="3" s="1"/>
  <c r="G31" i="3" s="1"/>
  <c r="G14" i="23" s="1"/>
  <c r="J17" i="24" s="1"/>
  <c r="G75" i="3"/>
  <c r="J18" i="25" l="1"/>
  <c r="H15" i="23"/>
  <c r="I15" i="23"/>
  <c r="D9" i="29" l="1"/>
  <c r="D10" i="29"/>
  <c r="D12" i="29"/>
  <c r="F10" i="29"/>
  <c r="G10" i="29"/>
  <c r="H10" i="29"/>
  <c r="E10" i="29"/>
  <c r="E12" i="29"/>
  <c r="D32" i="30" l="1"/>
  <c r="D15" i="29"/>
  <c r="H67" i="3"/>
  <c r="H17" i="23" s="1"/>
  <c r="E32" i="30" s="1"/>
  <c r="I67" i="3" l="1"/>
  <c r="I17" i="23" s="1"/>
  <c r="F32" i="30" s="1"/>
  <c r="G27" i="28"/>
  <c r="G13" i="28"/>
  <c r="G12" i="28" s="1"/>
  <c r="K51" i="24"/>
  <c r="K52" i="25" s="1"/>
  <c r="L51" i="24"/>
  <c r="L52" i="25" s="1"/>
  <c r="J51" i="24"/>
  <c r="J52" i="25" s="1"/>
  <c r="J47" i="24"/>
  <c r="J48" i="25" s="1"/>
  <c r="K43" i="24"/>
  <c r="L43" i="24"/>
  <c r="J43" i="24"/>
  <c r="K38" i="24"/>
  <c r="K37" i="24" s="1"/>
  <c r="L38" i="24"/>
  <c r="L37" i="24" s="1"/>
  <c r="J38" i="24"/>
  <c r="J37" i="24" s="1"/>
  <c r="K33" i="24"/>
  <c r="K34" i="25" s="1"/>
  <c r="L33" i="24"/>
  <c r="L34" i="25" s="1"/>
  <c r="K29" i="24"/>
  <c r="K30" i="25" s="1"/>
  <c r="J29" i="24"/>
  <c r="J30" i="25" s="1"/>
  <c r="K21" i="24"/>
  <c r="K22" i="25" s="1"/>
  <c r="L21" i="24"/>
  <c r="L22" i="25" s="1"/>
  <c r="L29" i="24" l="1"/>
  <c r="L30" i="25" s="1"/>
  <c r="J42" i="24"/>
  <c r="J44" i="25"/>
  <c r="J43" i="25" s="1"/>
  <c r="L44" i="25"/>
  <c r="K44" i="25"/>
  <c r="J39" i="25"/>
  <c r="J38" i="25" s="1"/>
  <c r="L39" i="25"/>
  <c r="L38" i="25" s="1"/>
  <c r="K39" i="25"/>
  <c r="K38" i="25" s="1"/>
  <c r="H130" i="3"/>
  <c r="I130" i="3"/>
  <c r="G120" i="3"/>
  <c r="G119" i="3" s="1"/>
  <c r="G118" i="3" s="1"/>
  <c r="G117" i="3" s="1"/>
  <c r="G115" i="3" s="1"/>
  <c r="G113" i="3" s="1"/>
  <c r="H112" i="3"/>
  <c r="H111" i="3" s="1"/>
  <c r="H110" i="3" s="1"/>
  <c r="H109" i="3" s="1"/>
  <c r="H108" i="3" s="1"/>
  <c r="H106" i="3" s="1"/>
  <c r="H104" i="3" s="1"/>
  <c r="I112" i="3"/>
  <c r="I111" i="3" s="1"/>
  <c r="I110" i="3" s="1"/>
  <c r="I109" i="3" s="1"/>
  <c r="I108" i="3" s="1"/>
  <c r="I106" i="3" s="1"/>
  <c r="I104" i="3" s="1"/>
  <c r="G112" i="3"/>
  <c r="G111" i="3" s="1"/>
  <c r="G110" i="3" s="1"/>
  <c r="G109" i="3" s="1"/>
  <c r="G108" i="3" s="1"/>
  <c r="G106" i="3" s="1"/>
  <c r="G104" i="3" s="1"/>
  <c r="H95" i="3"/>
  <c r="H94" i="3" s="1"/>
  <c r="H93" i="3" s="1"/>
  <c r="H92" i="3" s="1"/>
  <c r="H91" i="3" s="1"/>
  <c r="H89" i="3" s="1"/>
  <c r="H87" i="3" s="1"/>
  <c r="H85" i="3" s="1"/>
  <c r="H83" i="3" s="1"/>
  <c r="H81" i="3" s="1"/>
  <c r="H79" i="3" s="1"/>
  <c r="I95" i="3"/>
  <c r="I94" i="3" s="1"/>
  <c r="I93" i="3" s="1"/>
  <c r="I92" i="3" s="1"/>
  <c r="I91" i="3" s="1"/>
  <c r="I89" i="3" s="1"/>
  <c r="I87" i="3" s="1"/>
  <c r="I85" i="3" s="1"/>
  <c r="I83" i="3" s="1"/>
  <c r="I81" i="3" s="1"/>
  <c r="I79" i="3" s="1"/>
  <c r="G95" i="3"/>
  <c r="G94" i="3" s="1"/>
  <c r="G93" i="3" s="1"/>
  <c r="G92" i="3" s="1"/>
  <c r="G91" i="3" s="1"/>
  <c r="G89" i="3" s="1"/>
  <c r="G87" i="3" s="1"/>
  <c r="G85" i="3" s="1"/>
  <c r="G83" i="3" s="1"/>
  <c r="G81" i="3" s="1"/>
  <c r="G79" i="3" s="1"/>
  <c r="H78" i="3"/>
  <c r="H77" i="3" s="1"/>
  <c r="H74" i="3" s="1"/>
  <c r="H73" i="3" s="1"/>
  <c r="H72" i="3" s="1"/>
  <c r="H70" i="3" s="1"/>
  <c r="H68" i="3" s="1"/>
  <c r="I78" i="3"/>
  <c r="I77" i="3" s="1"/>
  <c r="I74" i="3" s="1"/>
  <c r="I73" i="3" s="1"/>
  <c r="I72" i="3" s="1"/>
  <c r="I70" i="3" s="1"/>
  <c r="I68" i="3" s="1"/>
  <c r="H66" i="3" l="1"/>
  <c r="H65" i="3" s="1"/>
  <c r="H64" i="3" s="1"/>
  <c r="H63" i="3" s="1"/>
  <c r="H61" i="3" s="1"/>
  <c r="H59" i="3" s="1"/>
  <c r="I66" i="3"/>
  <c r="I65" i="3" s="1"/>
  <c r="I64" i="3" s="1"/>
  <c r="I63" i="3" s="1"/>
  <c r="I61" i="3" s="1"/>
  <c r="I59" i="3" s="1"/>
  <c r="G67" i="3"/>
  <c r="G66" i="3" s="1"/>
  <c r="G65" i="3" s="1"/>
  <c r="G64" i="3" s="1"/>
  <c r="G63" i="3" s="1"/>
  <c r="G61" i="3" s="1"/>
  <c r="G59" i="3" s="1"/>
  <c r="I129" i="3"/>
  <c r="I128" i="3" s="1"/>
  <c r="I127" i="3" s="1"/>
  <c r="I126" i="3" s="1"/>
  <c r="I124" i="3" s="1"/>
  <c r="I122" i="3" s="1"/>
  <c r="G129" i="3"/>
  <c r="G128" i="3" s="1"/>
  <c r="G127" i="3" s="1"/>
  <c r="G126" i="3" s="1"/>
  <c r="G124" i="3" s="1"/>
  <c r="G122" i="3" s="1"/>
  <c r="G102" i="3" s="1"/>
  <c r="H129" i="3"/>
  <c r="H128" i="3" s="1"/>
  <c r="H127" i="3" s="1"/>
  <c r="H126" i="3" s="1"/>
  <c r="H124" i="3" s="1"/>
  <c r="H122" i="3" s="1"/>
  <c r="G47" i="3"/>
  <c r="G46" i="3" s="1"/>
  <c r="G45" i="3" s="1"/>
  <c r="G44" i="3" s="1"/>
  <c r="G42" i="3" s="1"/>
  <c r="G40" i="3" s="1"/>
  <c r="G15" i="23" s="1"/>
  <c r="J21" i="24" s="1"/>
  <c r="J22" i="25" l="1"/>
  <c r="J12" i="25" s="1"/>
  <c r="J11" i="24"/>
  <c r="D42" i="30"/>
  <c r="D40" i="30" s="1"/>
  <c r="D47" i="30"/>
  <c r="D45" i="30" s="1"/>
  <c r="D21" i="30"/>
  <c r="D19" i="30" s="1"/>
  <c r="E30" i="30"/>
  <c r="F30" i="30"/>
  <c r="D30" i="30"/>
  <c r="D33" i="30"/>
  <c r="G21" i="23" l="1"/>
  <c r="G19" i="23"/>
  <c r="H28" i="23" l="1"/>
  <c r="I28" i="23"/>
  <c r="G28" i="23"/>
  <c r="H169" i="3" l="1"/>
  <c r="H30" i="31"/>
  <c r="G169" i="3"/>
  <c r="G30" i="31"/>
  <c r="I169" i="3"/>
  <c r="I30" i="31"/>
  <c r="G27" i="23"/>
  <c r="G161" i="3" s="1"/>
  <c r="I27" i="23"/>
  <c r="I161" i="3" s="1"/>
  <c r="H27" i="23"/>
  <c r="H161" i="3" s="1"/>
  <c r="I140" i="3"/>
  <c r="D14" i="29"/>
  <c r="H12" i="29"/>
  <c r="F12" i="29"/>
  <c r="H58" i="3" l="1"/>
  <c r="I58" i="3" s="1"/>
  <c r="G26" i="23"/>
  <c r="G25" i="23" s="1"/>
  <c r="H26" i="23"/>
  <c r="H25" i="23" s="1"/>
  <c r="I26" i="23"/>
  <c r="I25" i="23" s="1"/>
  <c r="E25" i="28" l="1"/>
  <c r="G25" i="28" s="1"/>
  <c r="E24" i="28"/>
  <c r="E22" i="28"/>
  <c r="H29" i="31"/>
  <c r="H28" i="31" s="1"/>
  <c r="H27" i="31" s="1"/>
  <c r="H25" i="31" s="1"/>
  <c r="H23" i="31" s="1"/>
  <c r="H21" i="31" s="1"/>
  <c r="H19" i="31" s="1"/>
  <c r="H17" i="31" s="1"/>
  <c r="H15" i="31" s="1"/>
  <c r="H13" i="31" s="1"/>
  <c r="H11" i="31" s="1"/>
  <c r="I29" i="31"/>
  <c r="I28" i="31" s="1"/>
  <c r="I27" i="31" s="1"/>
  <c r="I25" i="31" s="1"/>
  <c r="I23" i="31" s="1"/>
  <c r="I21" i="31" s="1"/>
  <c r="I19" i="31" s="1"/>
  <c r="I17" i="31" s="1"/>
  <c r="I15" i="31" s="1"/>
  <c r="I13" i="31" s="1"/>
  <c r="I11" i="31" s="1"/>
  <c r="G29" i="31"/>
  <c r="G28" i="31" s="1"/>
  <c r="G27" i="31" s="1"/>
  <c r="G25" i="31" s="1"/>
  <c r="G23" i="31" s="1"/>
  <c r="G21" i="31" s="1"/>
  <c r="G19" i="31" s="1"/>
  <c r="G17" i="31" s="1"/>
  <c r="G15" i="31" s="1"/>
  <c r="G13" i="31" s="1"/>
  <c r="G11" i="31" s="1"/>
  <c r="H30" i="3"/>
  <c r="H51" i="31" s="1"/>
  <c r="H50" i="31" s="1"/>
  <c r="H49" i="31" s="1"/>
  <c r="H48" i="31" s="1"/>
  <c r="H47" i="31" s="1"/>
  <c r="H45" i="31" s="1"/>
  <c r="H43" i="31" s="1"/>
  <c r="H41" i="31" s="1"/>
  <c r="H39" i="31" s="1"/>
  <c r="H37" i="31" s="1"/>
  <c r="H35" i="31" s="1"/>
  <c r="H33" i="31" s="1"/>
  <c r="H31" i="31" s="1"/>
  <c r="I30" i="3"/>
  <c r="I51" i="31" s="1"/>
  <c r="I50" i="31" s="1"/>
  <c r="I49" i="31" s="1"/>
  <c r="I48" i="31" s="1"/>
  <c r="I47" i="31" s="1"/>
  <c r="I45" i="31" s="1"/>
  <c r="I43" i="31" s="1"/>
  <c r="I41" i="31" s="1"/>
  <c r="I39" i="31" s="1"/>
  <c r="I37" i="31" s="1"/>
  <c r="I35" i="31" s="1"/>
  <c r="I33" i="31" s="1"/>
  <c r="I31" i="31" s="1"/>
  <c r="G30" i="3"/>
  <c r="G51" i="31" s="1"/>
  <c r="G50" i="31" s="1"/>
  <c r="G49" i="31" s="1"/>
  <c r="G48" i="31" s="1"/>
  <c r="G47" i="31" s="1"/>
  <c r="G45" i="31" s="1"/>
  <c r="G43" i="31" s="1"/>
  <c r="G41" i="31" s="1"/>
  <c r="G39" i="31" s="1"/>
  <c r="G37" i="31" s="1"/>
  <c r="G35" i="31" s="1"/>
  <c r="G33" i="31" s="1"/>
  <c r="G31" i="31" s="1"/>
  <c r="I9" i="31" l="1"/>
  <c r="H9" i="31"/>
  <c r="G9" i="31"/>
  <c r="G18" i="28"/>
  <c r="G17" i="28" s="1"/>
  <c r="G30" i="28" l="1"/>
  <c r="G29" i="28" s="1"/>
  <c r="G26" i="28" s="1"/>
  <c r="H142" i="3" l="1"/>
  <c r="I142" i="3"/>
  <c r="I139" i="3" s="1"/>
  <c r="I138" i="3" s="1"/>
  <c r="G142" i="3"/>
  <c r="G139" i="3" s="1"/>
  <c r="H138" i="3" l="1"/>
  <c r="I137" i="3"/>
  <c r="I135" i="3" s="1"/>
  <c r="I133" i="3" s="1"/>
  <c r="I131" i="3" s="1"/>
  <c r="G138" i="3" l="1"/>
  <c r="G137" i="3" s="1"/>
  <c r="G135" i="3" s="1"/>
  <c r="G133" i="3" s="1"/>
  <c r="G131" i="3" s="1"/>
  <c r="G100" i="3" s="1"/>
  <c r="G98" i="3" s="1"/>
  <c r="G96" i="3" s="1"/>
  <c r="H137" i="3"/>
  <c r="H135" i="3" s="1"/>
  <c r="H133" i="3" s="1"/>
  <c r="H131" i="3" s="1"/>
  <c r="K61" i="24" l="1"/>
  <c r="K62" i="25" s="1"/>
  <c r="L61" i="24"/>
  <c r="L62" i="25" s="1"/>
  <c r="J61" i="24"/>
  <c r="J62" i="25" s="1"/>
  <c r="G168" i="3" l="1"/>
  <c r="G167" i="3" s="1"/>
  <c r="G166" i="3" s="1"/>
  <c r="G164" i="3" s="1"/>
  <c r="G162" i="3" s="1"/>
  <c r="H57" i="3"/>
  <c r="H56" i="3" s="1"/>
  <c r="H55" i="3" s="1"/>
  <c r="H54" i="3" s="1"/>
  <c r="H52" i="3" s="1"/>
  <c r="H50" i="3" s="1"/>
  <c r="H16" i="23" s="1"/>
  <c r="I57" i="3"/>
  <c r="I56" i="3" s="1"/>
  <c r="I55" i="3" s="1"/>
  <c r="I54" i="3" s="1"/>
  <c r="I52" i="3" s="1"/>
  <c r="I50" i="3" s="1"/>
  <c r="I16" i="23" s="1"/>
  <c r="G57" i="3"/>
  <c r="G56" i="3" s="1"/>
  <c r="G55" i="3" s="1"/>
  <c r="G54" i="3" s="1"/>
  <c r="G52" i="3" s="1"/>
  <c r="G50" i="3" s="1"/>
  <c r="G16" i="23" s="1"/>
  <c r="D29" i="30" l="1"/>
  <c r="D27" i="30" s="1"/>
  <c r="D25" i="30" s="1"/>
  <c r="D10" i="30" s="1"/>
  <c r="J25" i="24"/>
  <c r="J26" i="25" s="1"/>
  <c r="F29" i="30"/>
  <c r="F27" i="30" s="1"/>
  <c r="F25" i="30" s="1"/>
  <c r="F12" i="30" s="1"/>
  <c r="F10" i="30" s="1"/>
  <c r="L25" i="24"/>
  <c r="L26" i="25" s="1"/>
  <c r="I12" i="23"/>
  <c r="I11" i="23" s="1"/>
  <c r="E29" i="30"/>
  <c r="E27" i="30" s="1"/>
  <c r="E25" i="30" s="1"/>
  <c r="E12" i="30" s="1"/>
  <c r="E10" i="30" s="1"/>
  <c r="K25" i="24"/>
  <c r="K26" i="25" s="1"/>
  <c r="H12" i="23"/>
  <c r="H11" i="23" s="1"/>
  <c r="H168" i="3"/>
  <c r="H167" i="3" s="1"/>
  <c r="H166" i="3" s="1"/>
  <c r="H164" i="3" s="1"/>
  <c r="H162" i="3" s="1"/>
  <c r="I168" i="3"/>
  <c r="I167" i="3" s="1"/>
  <c r="I166" i="3" s="1"/>
  <c r="I164" i="3" s="1"/>
  <c r="I162" i="3" s="1"/>
  <c r="H9" i="29"/>
  <c r="G9" i="29"/>
  <c r="F9" i="29"/>
  <c r="E9" i="29" l="1"/>
  <c r="G24" i="28" l="1"/>
  <c r="G23" i="28" s="1"/>
  <c r="G22" i="28"/>
  <c r="G21" i="28" s="1"/>
  <c r="G20" i="28" l="1"/>
  <c r="G11" i="28" s="1"/>
  <c r="G10" i="28" l="1"/>
  <c r="G9" i="28" s="1"/>
  <c r="H29" i="3"/>
  <c r="H28" i="3" s="1"/>
  <c r="H27" i="3" s="1"/>
  <c r="H26" i="3" s="1"/>
  <c r="H24" i="3" s="1"/>
  <c r="H22" i="3" s="1"/>
  <c r="H20" i="3" s="1"/>
  <c r="I29" i="3"/>
  <c r="I28" i="3" s="1"/>
  <c r="I27" i="3" s="1"/>
  <c r="I26" i="3" s="1"/>
  <c r="I24" i="3" s="1"/>
  <c r="I22" i="3" s="1"/>
  <c r="I20" i="3" s="1"/>
  <c r="I18" i="3" l="1"/>
  <c r="I16" i="3" s="1"/>
  <c r="I14" i="3" s="1"/>
  <c r="I12" i="3" s="1"/>
  <c r="H18" i="3"/>
  <c r="H16" i="3" s="1"/>
  <c r="H14" i="3" s="1"/>
  <c r="H12" i="3" s="1"/>
  <c r="I160" i="3"/>
  <c r="I159" i="3" s="1"/>
  <c r="I158" i="3" s="1"/>
  <c r="I156" i="3" s="1"/>
  <c r="I154" i="3" s="1"/>
  <c r="I152" i="3" s="1"/>
  <c r="H160" i="3"/>
  <c r="H159" i="3" s="1"/>
  <c r="H158" i="3" s="1"/>
  <c r="H156" i="3" s="1"/>
  <c r="H154" i="3" s="1"/>
  <c r="H152" i="3" s="1"/>
  <c r="L12" i="24" l="1"/>
  <c r="K12" i="24"/>
  <c r="K13" i="25" s="1"/>
  <c r="K12" i="25" s="1"/>
  <c r="I150" i="3"/>
  <c r="I148" i="3" s="1"/>
  <c r="I146" i="3" s="1"/>
  <c r="I144" i="3" s="1"/>
  <c r="H150" i="3"/>
  <c r="H148" i="3" s="1"/>
  <c r="H146" i="3" s="1"/>
  <c r="H144" i="3" s="1"/>
  <c r="L11" i="24" l="1"/>
  <c r="L13" i="25"/>
  <c r="L12" i="25" s="1"/>
  <c r="K11" i="24"/>
  <c r="L57" i="24"/>
  <c r="K57" i="24"/>
  <c r="L56" i="24" l="1"/>
  <c r="L55" i="24" s="1"/>
  <c r="L58" i="25"/>
  <c r="L57" i="25" s="1"/>
  <c r="L56" i="25" s="1"/>
  <c r="K56" i="24"/>
  <c r="K58" i="25"/>
  <c r="K57" i="25" s="1"/>
  <c r="K56" i="25" s="1"/>
  <c r="H10" i="23"/>
  <c r="I10" i="23"/>
  <c r="K55" i="24"/>
  <c r="G29" i="3"/>
  <c r="G28" i="3" s="1"/>
  <c r="G27" i="3" s="1"/>
  <c r="G26" i="3" s="1"/>
  <c r="G24" i="3" s="1"/>
  <c r="G22" i="3" s="1"/>
  <c r="G160" i="3" l="1"/>
  <c r="G159" i="3" s="1"/>
  <c r="G158" i="3" s="1"/>
  <c r="G156" i="3" s="1"/>
  <c r="G154" i="3" s="1"/>
  <c r="G152" i="3" s="1"/>
  <c r="J12" i="24" l="1"/>
  <c r="J13" i="25" s="1"/>
  <c r="G150" i="3"/>
  <c r="G148" i="3" s="1"/>
  <c r="G146" i="3" s="1"/>
  <c r="G144" i="3" s="1"/>
  <c r="J57" i="24" l="1"/>
  <c r="J56" i="24" l="1"/>
  <c r="J55" i="24" s="1"/>
  <c r="J58" i="25"/>
  <c r="J57" i="25" s="1"/>
  <c r="J56" i="25" s="1"/>
  <c r="G12" i="23"/>
  <c r="G11" i="23" s="1"/>
  <c r="G10" i="23" s="1"/>
  <c r="J33" i="24"/>
  <c r="J34" i="25" s="1"/>
  <c r="J11" i="25" s="1"/>
  <c r="J10" i="25" s="1"/>
  <c r="G77" i="3"/>
  <c r="G74" i="3" s="1"/>
  <c r="G73" i="3" s="1"/>
  <c r="G72" i="3" s="1"/>
  <c r="G70" i="3" s="1"/>
  <c r="G68" i="3" s="1"/>
  <c r="G20" i="3" s="1"/>
  <c r="G18" i="3" s="1"/>
  <c r="G16" i="3" s="1"/>
  <c r="G14" i="3" s="1"/>
  <c r="G12" i="3" s="1"/>
  <c r="G10" i="3" s="1"/>
  <c r="G8" i="3" s="1"/>
  <c r="J10" i="24" l="1"/>
  <c r="J9" i="24" s="1"/>
  <c r="L47" i="24"/>
  <c r="L48" i="25" s="1"/>
  <c r="L43" i="25" s="1"/>
  <c r="L11" i="25" s="1"/>
  <c r="L10" i="25" s="1"/>
  <c r="K47" i="24"/>
  <c r="K48" i="25" s="1"/>
  <c r="K43" i="25" s="1"/>
  <c r="K11" i="25" s="1"/>
  <c r="K10" i="25" s="1"/>
  <c r="I121" i="3"/>
  <c r="I120" i="3" s="1"/>
  <c r="I119" i="3" s="1"/>
  <c r="I118" i="3" s="1"/>
  <c r="I117" i="3" s="1"/>
  <c r="I115" i="3" s="1"/>
  <c r="I113" i="3" s="1"/>
  <c r="I102" i="3" s="1"/>
  <c r="I100" i="3" s="1"/>
  <c r="I98" i="3" s="1"/>
  <c r="I96" i="3" s="1"/>
  <c r="I10" i="3" s="1"/>
  <c r="I8" i="3" s="1"/>
  <c r="H121" i="3"/>
  <c r="H120" i="3" s="1"/>
  <c r="H119" i="3" s="1"/>
  <c r="H118" i="3" s="1"/>
  <c r="H117" i="3" s="1"/>
  <c r="H115" i="3" s="1"/>
  <c r="H113" i="3" s="1"/>
  <c r="H102" i="3" s="1"/>
  <c r="H100" i="3" s="1"/>
  <c r="H98" i="3" s="1"/>
  <c r="H96" i="3" s="1"/>
  <c r="H10" i="3" s="1"/>
  <c r="H8" i="3" s="1"/>
  <c r="L42" i="24" l="1"/>
  <c r="L10" i="24" s="1"/>
  <c r="L9" i="24" s="1"/>
  <c r="K42" i="24"/>
  <c r="K10" i="24" s="1"/>
  <c r="K9" i="24" s="1"/>
</calcChain>
</file>

<file path=xl/sharedStrings.xml><?xml version="1.0" encoding="utf-8"?>
<sst xmlns="http://schemas.openxmlformats.org/spreadsheetml/2006/main" count="706" uniqueCount="294">
  <si>
    <t xml:space="preserve">                   -ի N        -Ն որոշման</t>
  </si>
  <si>
    <t>Ծրագիր</t>
  </si>
  <si>
    <t>Միջոցառում</t>
  </si>
  <si>
    <t>Ցուցանիշների փոփոխությունը (ավելացումները նշված են դրական նշանով, իսկ նվազեցումները՝ փակագծերում)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</si>
  <si>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</si>
  <si>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</si>
  <si>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</si>
  <si>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</si>
  <si>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</si>
  <si>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</si>
  <si>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</si>
  <si>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</si>
  <si>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</si>
  <si>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</si>
  <si>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</si>
  <si>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</si>
  <si>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</si>
  <si>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</si>
  <si>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 xml:space="preserve"> Տարի 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</si>
  <si>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</si>
  <si>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</si>
  <si>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</si>
  <si>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</si>
  <si>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</si>
  <si>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</si>
  <si>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</si>
  <si>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ՀՀ  տարածքային կառավարման և ենթակառուցվածքների նախարարության ջրային կոմիտե</t>
  </si>
  <si>
    <t>Ցուցանիշների փոփոխությունը
 (ավելացումները նշված են դրական նշանով, իսկ նվազեցումները՝ փակագծերում)</t>
  </si>
  <si>
    <t>Հավելված N 3</t>
  </si>
  <si>
    <t xml:space="preserve">Հավելված N1 </t>
  </si>
  <si>
    <t>______________ ի    ___Ն որոշման</t>
  </si>
  <si>
    <t xml:space="preserve"> Տարի</t>
  </si>
  <si>
    <t>ԸՆԴԱՄԵՆԸ</t>
  </si>
  <si>
    <t>Ոռոգման համակարգի առողջացում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</si>
  <si>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</si>
  <si>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</si>
  <si>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</si>
  <si>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</si>
  <si>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</si>
  <si>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 xml:space="preserve"> Ինն ամիս</t>
  </si>
  <si>
    <t>1004</t>
  </si>
  <si>
    <t>Ոռոգման ծառայությունների հասանելիության և մատչելիության ապահովում</t>
  </si>
  <si>
    <t>Ոռոգման ջրի մատակարարման արդյունավետության և հասանելիության բարելավում, կորուստների կրճատում</t>
  </si>
  <si>
    <t xml:space="preserve">հազար դրամներով </t>
  </si>
  <si>
    <t>Ինն ամիս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</si>
  <si>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</si>
  <si>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</si>
  <si>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</si>
  <si>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</si>
  <si>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</si>
  <si>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</si>
  <si>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</si>
  <si>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</si>
  <si>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</si>
  <si>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</si>
  <si>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</si>
  <si>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ԸՆԴԱՄԵՆԸ </t>
  </si>
  <si>
    <t xml:space="preserve"> ՀՀ տարածքային կառավարման և ենթակառուցվածքների նախարարություն </t>
  </si>
  <si>
    <t xml:space="preserve"> Ոռոգման համակարգի առողջացում </t>
  </si>
  <si>
    <t>հազար դրամներով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</si>
  <si>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</si>
  <si>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</si>
  <si>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</si>
  <si>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</si>
  <si>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</si>
  <si>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</si>
  <si>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</si>
  <si>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</si>
  <si>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</si>
  <si>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</si>
  <si>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</si>
  <si>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</si>
  <si>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Բաժին N 04</t>
  </si>
  <si>
    <t>Խումբ N 02</t>
  </si>
  <si>
    <t>Դաս N 04</t>
  </si>
  <si>
    <t>Ոռոգում</t>
  </si>
  <si>
    <t>ՄԱՍ II ԱՇԽԱՏԱՆՔՆԵՐ</t>
  </si>
  <si>
    <t>դրամ</t>
  </si>
  <si>
    <t>Հակահեղեղային միջոցառումների քանակ, հատ</t>
  </si>
  <si>
    <t xml:space="preserve"> ՀՀ տարածքային կառավարման և ենթակառուցվածքների նախարարության ջրային կոմիտե</t>
  </si>
  <si>
    <t>տեխնիկական հսկողության ծառայություններ</t>
  </si>
  <si>
    <t>ՀՄԱ</t>
  </si>
  <si>
    <t>Հավելված N 6</t>
  </si>
  <si>
    <t xml:space="preserve"> ԸՆԴԱՄԵՆԸ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</si>
  <si>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</si>
  <si>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</si>
  <si>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</si>
  <si>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Անվանումը </t>
  </si>
  <si>
    <t>գետերի հոսանքների կարգավորման և ջրհեղեղների վերահսկման աշխատանքներ</t>
  </si>
  <si>
    <t xml:space="preserve"> ՄԱՍ III. ԾԱՌԱՅՈՒԹՅՈՒՆՆԵՐ		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</si>
  <si>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</si>
  <si>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</si>
  <si>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</si>
  <si>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</si>
  <si>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</si>
  <si>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</si>
  <si>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</si>
  <si>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</si>
  <si>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1004 - 11020</t>
  </si>
  <si>
    <t>Հակահեղեղային անհետաձգելի միջոցառումներ</t>
  </si>
  <si>
    <t>Գետերի և հեղեղատարների մաքրման, հեղեղների կանխման և վերացման աշխատանքներ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</si>
  <si>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</si>
  <si>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</si>
  <si>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</si>
  <si>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</si>
  <si>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</si>
  <si>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</si>
  <si>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</si>
  <si>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</si>
  <si>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</si>
  <si>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</si>
  <si>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</si>
  <si>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</si>
  <si>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</si>
  <si>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</si>
  <si>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 xml:space="preserve"> Ծառայությունը մատուցողի անվանումը` Մասնագիտացված կազմակերպություններ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</si>
  <si>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</si>
  <si>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</si>
  <si>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</si>
  <si>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</si>
  <si>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</si>
  <si>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</si>
  <si>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</si>
  <si>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1004   11020</t>
  </si>
  <si>
    <t>45241131/1</t>
  </si>
  <si>
    <t>71351540/</t>
  </si>
  <si>
    <t xml:space="preserve">    -ի N        -Ն որոշման</t>
  </si>
  <si>
    <t xml:space="preserve">ՀՀ կառավարության  2026 թվականի </t>
  </si>
  <si>
    <t>ՀՀ կառավարության 2026 թվականի</t>
  </si>
  <si>
    <t xml:space="preserve"> ՀԱՅԱՍՏԱՆԻ ՀԱՆՐԱՊԵՏՈՒԹՅԱՆ ԿԱՌԱՎԱՐՈՒԹՅԱՆ 2025 ԹՎԱԿԱՆԻ ԴԵԿՏԵՄԲԵՐԻ 25-Ի N 1910-Ն ՈՐՈՇՄԱՆ N 3 ԵՎ N 4 ՀԱՎԵԼՎԱԾՆԵՐՈՒՄ ԿԱՏԱՐՎՈՂ ՓՈՓՈԽՈՒԹՅՈՒՆՆԵՐԸ ԵՎ ԼՐԱՑՈՒՄՆԵՐԸ</t>
  </si>
  <si>
    <t>Հավելված N 2</t>
  </si>
  <si>
    <t>98111140/</t>
  </si>
  <si>
    <t>հեղինակային հսկողության ծառայություններ</t>
  </si>
  <si>
    <t>ՄԱ</t>
  </si>
  <si>
    <t>Փոքր և միջին ջրամբարների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</si>
  <si>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</si>
  <si>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</si>
  <si>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</si>
  <si>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</si>
  <si>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</si>
  <si>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</si>
  <si>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</si>
  <si>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</si>
  <si>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</si>
  <si>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</si>
  <si>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>ՀՀ ՏԱՐԱԾՔԱՅԻՆ ԿԱՌԱՎԱՐՄԱՆ ԵՎ ԵՆԹԱԿԱՌՈՒՑՎԱԾՔՆԵՐԻ ՆԱԽԱՐԱՐՈՒԹՅՈՒՆ</t>
  </si>
  <si>
    <t>այդ թվում`</t>
  </si>
  <si>
    <t>Հավելված N 4</t>
  </si>
  <si>
    <t xml:space="preserve"> հազար դրամներով 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</si>
  <si>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</si>
  <si>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</si>
  <si>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Միջոց առում</t>
  </si>
  <si>
    <t xml:space="preserve"> ՀՀ տարածքային կառավարման և ենթակառուցվածքների նախարարություն</t>
  </si>
  <si>
    <t xml:space="preserve"> այդ թվում՛</t>
  </si>
  <si>
    <t>Ցուցանիշների փոփոխությունը
 (Նվազեցումները նշված են փակագծերում)</t>
  </si>
  <si>
    <t xml:space="preserve"> ՈՉ ՖԻՆԱՆՍԱԿԱՆ ԱԿՏԻՎՆԵՐԻ ԳԾՈՎ ԾԱԽՍԵՐ</t>
  </si>
  <si>
    <t xml:space="preserve"> ՀԻՄՆԱԿԱՆ ՄԻՋՈՑՆԵՐ</t>
  </si>
  <si>
    <t xml:space="preserve"> 1004 - 31013 </t>
  </si>
  <si>
    <t xml:space="preserve"> Փոքր և միջին ջրամբարների կառուցման աշխատանքներ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</si>
  <si>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</si>
  <si>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ՏԿԵՆ ջրային կոմիտե </t>
  </si>
  <si>
    <t>Հավելված N 5</t>
  </si>
  <si>
    <t>Հավելված  N 7</t>
  </si>
  <si>
    <t>ՀԱՅԱՍՏԱՆԻ ՀԱՆՐԱՊԵՏՈՒԹՅԱՆ ԿԱՌԱՎԱՐՈՒԹՅԱՆ 2025 ԹՎԱԿԱՆԻ ԴԵԿՏԵՄԲԵՐԻ 25-Ի N 1910-Ն ՈՐՈՇՄԱՆ N 9 ՀԱՎԵԼՎԱԾՈՒՄ ԿԱՏԱՐՎՈՂ ՓՈՓՈԽՈՒԹՅՈՒՆՆԵՐԸ ԵՎ ԼՐԱՑՈՒՄԸ</t>
  </si>
  <si>
    <t>ՀԱՅԱՍՏԱՆԻ ՀԱՆՐԱՊԵՏՈՒԹՅԱՆ ԿԱՌԱՎԱՐՈՒԹՅԱՆ 2025 ԹՎԱԿԱՆԻ ԴԵԿՏԵՄԲԵՐԻ 25-Ի N 1910-Ն ՈՐՈՇՄԱՆ N 9.1 ՀԱՎԵԼՎԱԾՈՒՄ ԿԱՏԱՐՎՈՂ ՓՈՓՈԽՈՒԹՅՈՒՆՆԵՐԸ ԵՎ ԼՐԱՑՈՒՄԸ</t>
  </si>
  <si>
    <t>Ջրային տնտեսության ոլորտում պետական քաղաքականության մշակում, ծրագրերի համակարգում և մոնիտորինգ</t>
  </si>
  <si>
    <t xml:space="preserve"> 1109</t>
  </si>
  <si>
    <t xml:space="preserve"> Ջրային տնտեսության ոլորտում ծրագրերի համակարգում և մոնիտորինգ</t>
  </si>
  <si>
    <t xml:space="preserve"> Ջրային տնտեսության ոլորտում պետական քաղաքականության մշակում, ծրագրերի համակարգում և մոնիտորինգ</t>
  </si>
  <si>
    <t xml:space="preserve"> - Կառավարչական ծառայություններ</t>
  </si>
  <si>
    <t xml:space="preserve"> 06</t>
  </si>
  <si>
    <t xml:space="preserve"> ԲՆԱԿԱՐԱՆԱՅԻՆ ՇԻՆԱՐԱՐՈՒԹՅՈՒՆ ԵՎ ԿՈՄՈՒՆԱԼ ԾԱՌԱՅՈՒԹՅՈՒՆՆԵՐ</t>
  </si>
  <si>
    <t xml:space="preserve"> 03</t>
  </si>
  <si>
    <t xml:space="preserve"> Ջրամատակարարում</t>
  </si>
  <si>
    <t>Իրավական խորհրդատվության ծառայություններ</t>
  </si>
  <si>
    <t>ԳՀ</t>
  </si>
  <si>
    <t>Բաժին N 06</t>
  </si>
  <si>
    <t>Խումբ N 03</t>
  </si>
  <si>
    <t>Դաս N 01</t>
  </si>
  <si>
    <t>1109     11001</t>
  </si>
  <si>
    <t>Ցուցանիշների փոփոխությունը 
 (Նվազեցումները նշված են փակագծերում)</t>
  </si>
  <si>
    <t>1004    31013</t>
  </si>
  <si>
    <t>71241200/1</t>
  </si>
  <si>
    <t>նախագծերի պատրաստում, ծախսերի գնահատում</t>
  </si>
  <si>
    <t>ԲՄ</t>
  </si>
  <si>
    <t xml:space="preserve"> ՀԱՅԱՍՏԱՆԻ ՀԱՆՐԱՊԵՏՈՒԹՅԱՆ ԿԱՌԱՎԱՐՈՒԹՅԱՆ ՊԱՀՈՒՍՏԱՅԻՆ ՖՈՆԴԻՑ ԿԱՏԱՐՎՈՂ ՀԱՏԿԱՑՈՒՄԸ</t>
  </si>
  <si>
    <t>Ցուցանիշների փոփոխությունը (գումարների ավելացումները նշված են դրական նշանով, իսկ նվազեցումները՝ փակագծերում)</t>
  </si>
  <si>
    <t>Հավելված  N 8</t>
  </si>
  <si>
    <t>Գետերի և հեղեղատարների տեղամասերի ամրացման և մաքրման աշխատանքներ</t>
  </si>
  <si>
    <t>Գետերի և հեղեղատարների տեղամասերի ամրացման և մաքրման համար նախագծերի և աշխատանքների ձեռքբերում</t>
  </si>
  <si>
    <t xml:space="preserve"> 31012</t>
  </si>
  <si>
    <t xml:space="preserve"> Գետերի և հեղեղատարների տեղամասերի ամրացման և մաքրման աշխատանքներ</t>
  </si>
  <si>
    <t>Գավառագետի հունի մաքրման և ափերի ամրացման աշխատանքներ</t>
  </si>
  <si>
    <t xml:space="preserve"> Շարունակական ծախսեր</t>
  </si>
  <si>
    <t xml:space="preserve"> - Արտագերատեսչական ծախսեր</t>
  </si>
  <si>
    <t xml:space="preserve"> ՇԵՆՔԵՐ ԵՎ ՇԻՆՈՒԹՅՈՒՆՆԵՐ</t>
  </si>
  <si>
    <t xml:space="preserve"> - Շենքերի և շինությունների շինարարություն</t>
  </si>
  <si>
    <t>այդ թվում՝ ըստ ուղղությունների</t>
  </si>
  <si>
    <t xml:space="preserve"> 1004 - 31012 </t>
  </si>
  <si>
    <t xml:space="preserve"> Գետերի և հեղեղատարների տեղամասերի ամրացման և մաքրման համար նախագծերի և աշխատանքների ձեռքբերում </t>
  </si>
  <si>
    <t>1004 - 31012</t>
  </si>
  <si>
    <t>1004 - 31013</t>
  </si>
  <si>
    <t>1004 - 31014</t>
  </si>
  <si>
    <t>1004-31009</t>
  </si>
  <si>
    <t>1017- 11001</t>
  </si>
  <si>
    <t>1072 - 11018</t>
  </si>
  <si>
    <t>1072 - 31010</t>
  </si>
  <si>
    <t>1072 - 31013</t>
  </si>
  <si>
    <t>Օրվա կարգավորման ջրավազանների կառուցում և վերակառուցում</t>
  </si>
  <si>
    <t>Օրվա կարգավորման ջրավազանների կառուցման և վերակառուցման համար նախագծերի և աշխատանքների ձեռք բերում</t>
  </si>
  <si>
    <t>Փոքր և միջին ջրամբարների կառուցման աշխատանքներ</t>
  </si>
  <si>
    <t>Ջրամբարների վերականգնման և վերազինման աշխատանքներ</t>
  </si>
  <si>
    <t>Ջրամբարների վերականգնման և վերազինման համար նախագծերի և աշխատանքների ձեռքբերում</t>
  </si>
  <si>
    <t>Որոտան-Արփա-Սևան թունելի ջրային համակարգի կառավարում</t>
  </si>
  <si>
    <t>Որոտան-Արփա-Սևան թունելի ջրային համակարգի պահպանում և շահագործում</t>
  </si>
  <si>
    <t>Որոտան-Արփա-Սևան հիդրոհամակարգի անվտանգության և հուսալիության ապահովում</t>
  </si>
  <si>
    <t>Արփա-Սևան թունելի ընթացիկ շահագործում և պահպանում</t>
  </si>
  <si>
    <t>Որոտան-Արփա-Սևան թունելի շահագործման և պահպանման նպատակով  ծառայությունների մատուցում</t>
  </si>
  <si>
    <t xml:space="preserve">Աուդիտորական ծառայությունների ձեռքբերում	</t>
  </si>
  <si>
    <t>Վարձակալության պայմանագրի շրջանակներում տեխնիկական աուդիտորական կազմակերպության ծառայությունների ձեռքբերում</t>
  </si>
  <si>
    <t>Ջրամատակարարման և ջրահեռացման համակարգի հիմնանորոգում</t>
  </si>
  <si>
    <t>Ջրամատակարարման և ջրահեռացման համակարգի հիմնանորոգման նախագծերի և աշխատանքների ձեռքբերում</t>
  </si>
  <si>
    <t>Ջրամատակարարման և ջրահեռացման համակարգի կառուցում</t>
  </si>
  <si>
    <t>Ջրամատակարարման և ջրահեռացման համակարգի կառուցման նախագծերի և աշխատանքների ձեռքբերում</t>
  </si>
  <si>
    <t>Ջրամատակարարաման և ջրահեռացման բարելավում</t>
  </si>
  <si>
    <t>Ջրամատակարարման ծառայությունների հասանելիության և մատչելիության ապահովում</t>
  </si>
  <si>
    <t>Խմելու ջրի մատակարարման և ջրահեռացման համակարգի բարելավում, կորուստների կրճատում</t>
  </si>
  <si>
    <t xml:space="preserve"> 31013</t>
  </si>
  <si>
    <t xml:space="preserve"> Փոքր և միջին ջրամբարների կառուցում</t>
  </si>
  <si>
    <t xml:space="preserve"> 05</t>
  </si>
  <si>
    <t xml:space="preserve"> 1017</t>
  </si>
  <si>
    <t xml:space="preserve"> ՇՐՋԱԿԱ  ՄԻՋԱՎԱՅՐԻ ՊԱՇՏՊԱՆՈՒԹՅՈՒՆ</t>
  </si>
  <si>
    <t xml:space="preserve"> Կենսաբազմազանության և բնության պաշտպանություն</t>
  </si>
  <si>
    <t xml:space="preserve"> Աուդիտորական ծառայությունների ձեռքբերում	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</si>
  <si>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</si>
  <si>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</si>
  <si>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Ջրամատակարարաման և ջրահեռացման բարելավում</t>
  </si>
  <si>
    <t xml:space="preserve"> Ջրամատակարարման և ջրահեռացման համակարգի հիմնանորոգում</t>
  </si>
  <si>
    <t xml:space="preserve"> - Շենքերի և շինությունների կապիտալ վերանորոգում</t>
  </si>
  <si>
    <t xml:space="preserve"> Ջրամատակարարման և ջրահեռացման համակարգի կառուցում</t>
  </si>
  <si>
    <t xml:space="preserve"> Որոտան-Արփա-Սևան թունելի ջրային համակարգի կառավարում</t>
  </si>
  <si>
    <t xml:space="preserve"> Արփա-Սևան թունելի ընթացիկ շահագործում և պահպանում</t>
  </si>
  <si>
    <t xml:space="preserve"> Օրվա կարգավորման ջրավազանների կառուցում և վերակառուցում</t>
  </si>
  <si>
    <t xml:space="preserve"> ԱՅԼ ՀԻՄՆԱԿԱՆ ՄԻՋՈՑՆԵՐ</t>
  </si>
  <si>
    <t xml:space="preserve"> - Նախագծահետազոտական ծախսեր</t>
  </si>
  <si>
    <t xml:space="preserve"> Ջրամբարների վերականգնման և վերազինման աշխատանքներ</t>
  </si>
  <si>
    <t xml:space="preserve"> 31009</t>
  </si>
  <si>
    <t>Արզնի-Շամիրամ 2-րդ հերթի ջրանցքի վերջնամասում գտնվող, Ներքին Բազմաբերդի պոմպակայանի ջրընդունիչ ավազան հանդիսացող 24 հազ․խմ ծավալով ՕԿՋ-ի հիմնանորոգում</t>
  </si>
  <si>
    <t>Ոսկեպար-Բաղանիս-Ոսկեվան-Կոթի ինքնահոս ջրագծի վրա՝ Բաղանիս-Ոսկեվան № 2 նախկին պոմպակայանի տարածքում, մինչև 8 հազ.խմ ծավալով ՕԿՋ-ի կառուցում</t>
  </si>
  <si>
    <t xml:space="preserve"> 31014</t>
  </si>
  <si>
    <t>ՀՀ Տավուշի մարզի Այգեձորի ջրամբարի տեխնիկական վիճակի ուսումնասիրությունների, հիմնանորոգման ենթակա հիդրոտեխնիկական կառուցվածքների վերականգնման և վերազինման աշխատանքներ</t>
  </si>
  <si>
    <t xml:space="preserve"> 1072</t>
  </si>
  <si>
    <t xml:space="preserve"> 31010</t>
  </si>
  <si>
    <t>ՀՀ Սյունիքի մարզի Ագարակ քաղաքի գոյություն ունեցող ջրի մաքրման կայանի հիմնանորոգում, լրացուցիչ նոր կայանի կառուցում</t>
  </si>
  <si>
    <t>ՀՀ Սյունիքի մարզի Բռնակոթ համայնքի այլընտրանքային աղբյուրից ջրատարի կառուցում</t>
  </si>
  <si>
    <t xml:space="preserve"> 1004 - 31009</t>
  </si>
  <si>
    <t xml:space="preserve"> 1004 - 31014 </t>
  </si>
  <si>
    <t xml:space="preserve"> Օրվա կարգավորման ջրավազանների կառուցման և վերակառուցման համար նախագծերի և աշխատանքների ձեռք բերում </t>
  </si>
  <si>
    <t xml:space="preserve">Ջրամբարների վերականգնման և վերազինման համար նախագծերի և աշխատանքների ձեռքբերում </t>
  </si>
  <si>
    <t xml:space="preserve"> Որոտան-Արփա-Սևան թունելի ջրային համակարգի կառավարում </t>
  </si>
  <si>
    <t xml:space="preserve"> 1017 - 11001 </t>
  </si>
  <si>
    <t xml:space="preserve">Որոտան-Արփա-Սևան թունելի շահագործման և պահպանման նպատակով  ծառայությունների մատուցում </t>
  </si>
  <si>
    <t xml:space="preserve">Ծառայությունների մատուցում </t>
  </si>
  <si>
    <t xml:space="preserve">Ծառայությունը մատուցողի անվանումը` Մասնագիտացված կազմակերպություններ </t>
  </si>
  <si>
    <t xml:space="preserve"> Ջրամատակարարաման և ջրահեռացման բարելավում </t>
  </si>
  <si>
    <t xml:space="preserve"> 1072 - 11018 </t>
  </si>
  <si>
    <t xml:space="preserve">Աուդիտորական ծառայությունների ձեռքբերում </t>
  </si>
  <si>
    <t xml:space="preserve">Վարձակալության պայմանագրի շրջանակներում տեխնիկական աուդիտորական կազմակերպության ծառայությունների ձեռքբերում </t>
  </si>
  <si>
    <t xml:space="preserve">Ծառայությունը մատուցողի անվանումը`  Մասնագիտացված միավոր </t>
  </si>
  <si>
    <t xml:space="preserve"> Ջրամատակարարման և ջրահեռացման համակարգի հիմնանորոգման նախագծերի և աշխատանքների ձեռքբերում </t>
  </si>
  <si>
    <t xml:space="preserve"> 1072 - 31010 </t>
  </si>
  <si>
    <t xml:space="preserve"> 1072 - 31013</t>
  </si>
  <si>
    <t xml:space="preserve"> Ջրամատակարարման և ջրահեռացման համակարգի կառուցման նախագծերի և աշխատանքների ձեռքբերում </t>
  </si>
  <si>
    <t>1004    31012</t>
  </si>
  <si>
    <t>45241133/2</t>
  </si>
  <si>
    <t>գետերի ափերի պաշտպանության աշխատանքներ</t>
  </si>
  <si>
    <t>ՀԲՄ</t>
  </si>
  <si>
    <t>71351540/1</t>
  </si>
  <si>
    <t>98111140/1</t>
  </si>
  <si>
    <t>անվտանգության ապահովման ծառայություններ</t>
  </si>
  <si>
    <t>98111121/501</t>
  </si>
  <si>
    <t>ԷԱՃ</t>
  </si>
  <si>
    <t>«ՀԱՅԱUՏԱՆԻ ՀԱՆՐԱՊԵՏՈՒԹՅԱՆ 2026 ԹՎԱԿԱՆԻ ՊԵՏԱԿԱՆ ԲՅՈՒՋԵԻ ՄԱUԻՆ» OՐԵՆՔԻ N 1 ՀԱՎԵԼՎԱԾԻ N 2 ԱՂՅՈՒՍԱԿՈՒՄ ԿԱՏԱՐՎՈՂ ՎԵՐԱԲԱՇԽՈՒՄԸ, ՓՈՓՈԽՈՒԹՅՈՒՆՆԵՐԸ ԵՎ ԼՐԱՑՈՒՄԸ, ՀԱՅԱՍՏԱՆԻ ՀԱՆՐԱՊԵՏՈՒԹՅԱՆ ԿԱՌԱՎԱՐՈՒԹՅԱՆ 2025 ԹՎԱԿԱՆԻ ԴԵԿՏԵՄԲԵՐԻ 25-Ի N 1910-Ն ՈՐՈՇՄԱՆ N 5 ՀԱՎԵԼՎԱԾԻ N 1 ԱՂՅՈՒՍԱԿՈՒՄ ԿԱՏԱՐՎՈՂ ՓՈՓՈԽՈՒԹՅՈՒՆՆԵՐԸ ԵՎ ԼՐԱՑՈՒՄԸ</t>
  </si>
  <si>
    <t>«ՀԱՅԱՍՏԱՆԻ ՀԱՆՐԱՊԵՏՈՒԹՅԱՆ 2026 ԹՎԱԿԱՆԻ ՊԵՏԱԿԱՆ ԲՅՈՒՋԵԻ ՄԱՍԻՆ» ՀԱՅԱՍՏԱՆԻ ՀԱՆՐԱՊԵՏՈՒԹՅԱՆ ՕՐԵՆՔԻ N 1 ՀԱՎԵԼՎԱԾԻ N 3 ԱՂՅՈՒՍԱԿՈՒՄ ԿԱՏԱՐՎՈՂ  ՓՈՓՈԽՈՒԹՅՈՒՆՆԵՐԸ</t>
  </si>
  <si>
    <t xml:space="preserve">  ՀԱՅԱՍՏԱՆԻ ՀԱՆՐԱՊԵՏՈՒԹՅԱՆ ԿԱՌԱՎԱՐՈՒԹՅԱՆ 2025 ԹՎԱԿԱՆԻ ԴԵԿՏԵՄԲԵՐԻ 27-Ի N 1910-Ն ՈՐՈՇՄԱՆ N 5 ՀԱՎԵԼՎԱԾԻ N 2 ԱՂՅՈՒՍԱԿՈՒՄ ԿԱՏԱՐՎՈՂ ՓՈՓՈԽՈՒԹՅՈՒՆՆԵՐԸ </t>
  </si>
  <si>
    <t>ՀՀ ԿԱՌԱՎԱՐՈՒԹՅԱՆ 2025 ԹՎԱԿԱՆԻ ԴԵԿՏԵՄԲԵՐԻ 25-Ի N 1910-Ն ՈՐՈՇՄԱՆ N 10 ՀԱՎԵԼՎԱԾՈՒՄ ԿԱՏԱՐՎՈՂ ՓՈՓՈԽՈՒԹՅՈՒՆՆԵՐԸ ԵՎ ԼՐԱՑՈՒՄՆԵՐԸ</t>
  </si>
  <si>
    <t>1004-31002</t>
  </si>
  <si>
    <t>Ոռոգման համակարգերի հիմնանորոգում</t>
  </si>
  <si>
    <t xml:space="preserve"> Ոռոգման համակարգերի հիմնանորոգում</t>
  </si>
  <si>
    <t>ՀՀ Շիրակի մարզի Սառնաղբյուրի ջրամբարի պատվարի անվտանգ շահագործման նպատակով նախագծանախահաշվային փաստաթղթերի կազմման ծառայությունների ձեռբերում և շինարարության իրականացում</t>
  </si>
  <si>
    <t xml:space="preserve">ՀՀ Գեղարքունիքի մարզի Գեղարքունիք-2 ջրամբարի վերակառուցում </t>
  </si>
  <si>
    <t>Արազափ 1 պոմպակայանի մղման խողովակաշարի հիմնանորոգում (2-րդ փուլ)</t>
  </si>
  <si>
    <t xml:space="preserve"> 1004 - 31002</t>
  </si>
  <si>
    <t xml:space="preserve"> Ոռոգման համակարգերի հիմնանորոգում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</si>
</sst>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_-;\-* #,##0.00_-;_-* &quot;-&quot;??_-;_-@_-"/>
    <numFmt numFmtId="165" formatCode="_-* #,##0.00\ _դ_ր_._-;\-* #,##0.00\ _դ_ր_._-;_-* &quot;-&quot;??\ _դ_ր_._-;_-@_-"/>
    <numFmt numFmtId="166" formatCode="##,##0.0;\(##,##0.0\);\-"/>
    <numFmt numFmtId="167" formatCode="#,##0.0_);\(#,##0.0\)"/>
    <numFmt numFmtId="168" formatCode="_(* #,##0.0_);_(* \(#,##0.0\);_(* &quot;-&quot;??_);_(@_)"/>
    <numFmt numFmtId="169" formatCode="_(* #,##0.0_);_(* \(#,##0.0\);_(* &quot;-&quot;?_);_(@_)"/>
    <numFmt numFmtId="170" formatCode="[&lt;=9999999]###\-####;\(###\)\ ###\-####"/>
    <numFmt numFmtId="171" formatCode="##,##0;\(##,##0\);\-"/>
    <numFmt numFmtId="172" formatCode="##,##0.00;\(##,##0.00\);\-"/>
  </numFmts>
  <fonts count="54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b/>
      <sz val="11"/>
      <name val="GHEA Grapalat"/>
      <family val="3"/>
    </font>
    <font>
      <i/>
      <sz val="12"/>
      <name val="GHEA Grapalat"/>
      <family val="3"/>
    </font>
    <font>
      <sz val="10"/>
      <name val="GHEA Grapalat"/>
      <family val="2"/>
    </font>
    <font>
      <sz val="10"/>
      <name val="Times Armenian"/>
      <family val="1"/>
    </font>
    <font>
      <b/>
      <sz val="10"/>
      <name val="GHEA Grapalat"/>
      <family val="2"/>
    </font>
    <font>
      <sz val="11"/>
      <color indexed="60"/>
      <name val="Calibri"/>
      <family val="2"/>
    </font>
    <font>
      <i/>
      <sz val="11"/>
      <name val="GHEA Grapalat"/>
      <family val="3"/>
    </font>
    <font>
      <sz val="11"/>
      <color theme="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b/>
      <sz val="12"/>
      <color theme="1"/>
      <name val="GHEA Grapalat"/>
      <family val="3"/>
    </font>
    <font>
      <sz val="11"/>
      <name val="GHEA Grapalat"/>
      <family val="3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sz val="9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sz val="12"/>
      <name val="GHEA Grapalat"/>
      <family val="2"/>
    </font>
    <font>
      <i/>
      <sz val="8"/>
      <name val="GHEA Grapalat"/>
      <family val="2"/>
    </font>
    <font>
      <i/>
      <sz val="11"/>
      <name val="GHEA Grapalat"/>
      <family val="2"/>
    </font>
    <font>
      <sz val="11"/>
      <color indexed="8"/>
      <name val="GHEA Grapalat"/>
      <family val="3"/>
    </font>
    <font>
      <i/>
      <sz val="12"/>
      <name val="GHEA Grapalat"/>
      <family val="2"/>
    </font>
    <font>
      <sz val="11"/>
      <color rgb="FFFF0000"/>
      <name val="GHEA Grapalat"/>
      <family val="3"/>
    </font>
    <font>
      <sz val="11"/>
      <color rgb="FF333333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/>
      <top/>
      <bottom/>
      <diagonal/>
    </border>
  </borders>
  <cellStyleXfs count="69">
    <xf numFmtId="0" fontId="0" fillId="0" borderId="0">
      <alignment horizontal="left" vertical="top" wrapText="1"/>
    </xf>
    <xf numFmtId="165" fontId="19" fillId="0" borderId="0" applyFont="0" applyFill="0" applyBorder="0" applyAlignment="0" applyProtection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>
      <alignment horizontal="left" vertical="top" wrapText="1"/>
    </xf>
    <xf numFmtId="0" fontId="20" fillId="0" borderId="0"/>
    <xf numFmtId="0" fontId="21" fillId="0" borderId="0"/>
    <xf numFmtId="0" fontId="22" fillId="0" borderId="0"/>
    <xf numFmtId="0" fontId="21" fillId="0" borderId="0"/>
    <xf numFmtId="166" fontId="19" fillId="0" borderId="0" applyFill="0" applyBorder="0" applyProtection="0">
      <alignment horizontal="right" vertical="top"/>
    </xf>
    <xf numFmtId="0" fontId="21" fillId="0" borderId="0"/>
    <xf numFmtId="0" fontId="19" fillId="0" borderId="0">
      <alignment horizontal="left" vertical="top" wrapText="1"/>
    </xf>
    <xf numFmtId="0" fontId="22" fillId="0" borderId="0"/>
    <xf numFmtId="0" fontId="22" fillId="0" borderId="0"/>
    <xf numFmtId="0" fontId="19" fillId="0" borderId="0">
      <alignment horizontal="left" vertical="top" wrapText="1"/>
    </xf>
    <xf numFmtId="0" fontId="23" fillId="0" borderId="0"/>
    <xf numFmtId="0" fontId="20" fillId="0" borderId="0"/>
    <xf numFmtId="0" fontId="23" fillId="0" borderId="0"/>
    <xf numFmtId="43" fontId="23" fillId="0" borderId="0" applyFont="0" applyFill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164" fontId="1" fillId="0" borderId="0" applyFont="0" applyFill="0" applyBorder="0" applyAlignment="0" applyProtection="0"/>
    <xf numFmtId="0" fontId="19" fillId="0" borderId="0">
      <alignment horizontal="left" vertical="top" wrapText="1"/>
    </xf>
    <xf numFmtId="0" fontId="32" fillId="35" borderId="0" applyNumberFormat="0" applyBorder="0" applyAlignment="0" applyProtection="0"/>
    <xf numFmtId="166" fontId="36" fillId="0" borderId="0" applyFill="0" applyBorder="0" applyProtection="0">
      <alignment horizontal="right" vertical="top"/>
    </xf>
    <xf numFmtId="166" fontId="31" fillId="0" borderId="0" applyFill="0" applyBorder="0" applyProtection="0">
      <alignment horizontal="right" vertical="top"/>
    </xf>
    <xf numFmtId="0" fontId="23" fillId="0" borderId="0"/>
    <xf numFmtId="166" fontId="48" fillId="0" borderId="0" applyFill="0" applyBorder="0" applyProtection="0">
      <alignment horizontal="right" vertical="top"/>
    </xf>
  </cellStyleXfs>
  <cellXfs count="376">
    <xf numFmtId="0" fontId="0" fillId="0" borderId="0" xfId="0">
      <alignment horizontal="left" vertical="top" wrapText="1"/>
    </xf>
    <xf numFmtId="0" fontId="25" fillId="0" borderId="0" xfId="0" applyFont="1" applyAlignment="1">
      <alignment vertical="center" wrapText="1"/>
    </xf>
    <xf numFmtId="168" fontId="27" fillId="0" borderId="0" xfId="1" applyNumberFormat="1" applyFont="1" applyFill="1" applyBorder="1" applyAlignment="1">
      <alignment horizontal="right" vertical="center"/>
    </xf>
    <xf numFmtId="168" fontId="34" fillId="0" borderId="0" xfId="1" applyNumberFormat="1" applyFont="1" applyFill="1" applyBorder="1" applyAlignment="1">
      <alignment vertical="center"/>
    </xf>
    <xf numFmtId="0" fontId="25" fillId="0" borderId="24" xfId="0" applyFont="1" applyBorder="1">
      <alignment horizontal="left" vertical="top" wrapText="1"/>
    </xf>
    <xf numFmtId="0" fontId="34" fillId="0" borderId="0" xfId="0" applyFont="1" applyAlignment="1">
      <alignment vertical="center"/>
    </xf>
    <xf numFmtId="0" fontId="24" fillId="0" borderId="24" xfId="0" applyFont="1" applyBorder="1">
      <alignment horizontal="left" vertical="top" wrapText="1"/>
    </xf>
    <xf numFmtId="166" fontId="24" fillId="34" borderId="24" xfId="48" applyFont="1" applyFill="1" applyBorder="1">
      <alignment horizontal="right" vertical="top"/>
    </xf>
    <xf numFmtId="0" fontId="27" fillId="0" borderId="0" xfId="0" applyFont="1" applyAlignment="1">
      <alignment horizontal="center" vertical="center" wrapText="1"/>
    </xf>
    <xf numFmtId="0" fontId="24" fillId="0" borderId="0" xfId="0" applyFont="1">
      <alignment horizontal="left" vertical="top" wrapText="1"/>
    </xf>
    <xf numFmtId="166" fontId="35" fillId="0" borderId="24" xfId="65" applyFont="1" applyBorder="1">
      <alignment horizontal="right" vertical="top"/>
    </xf>
    <xf numFmtId="0" fontId="35" fillId="0" borderId="24" xfId="0" applyFont="1" applyBorder="1" applyAlignment="1">
      <alignment horizontal="center" vertical="top" wrapText="1"/>
    </xf>
    <xf numFmtId="0" fontId="35" fillId="0" borderId="24" xfId="0" applyFont="1" applyBorder="1">
      <alignment horizontal="left" vertical="top" wrapText="1"/>
    </xf>
    <xf numFmtId="0" fontId="24" fillId="0" borderId="24" xfId="0" applyFont="1" applyBorder="1" applyAlignment="1">
      <alignment horizontal="center" vertical="top" wrapText="1"/>
    </xf>
    <xf numFmtId="0" fontId="29" fillId="0" borderId="0" xfId="0" applyFont="1">
      <alignment horizontal="left" vertical="top" wrapText="1"/>
    </xf>
    <xf numFmtId="0" fontId="35" fillId="0" borderId="24" xfId="0" applyFont="1" applyBorder="1" applyAlignment="1">
      <alignment horizontal="center" vertical="center" wrapText="1"/>
    </xf>
    <xf numFmtId="166" fontId="35" fillId="34" borderId="24" xfId="65" applyFont="1" applyFill="1" applyBorder="1">
      <alignment horizontal="right" vertical="top"/>
    </xf>
    <xf numFmtId="166" fontId="25" fillId="0" borderId="24" xfId="48" applyFont="1" applyFill="1" applyBorder="1">
      <alignment horizontal="right" vertical="top"/>
    </xf>
    <xf numFmtId="0" fontId="25" fillId="34" borderId="24" xfId="0" applyFont="1" applyFill="1" applyBorder="1">
      <alignment horizontal="left" vertical="top" wrapText="1"/>
    </xf>
    <xf numFmtId="0" fontId="25" fillId="0" borderId="0" xfId="45" applyFont="1" applyAlignment="1">
      <alignment vertical="center"/>
    </xf>
    <xf numFmtId="0" fontId="25" fillId="0" borderId="0" xfId="46" applyFont="1" applyAlignment="1">
      <alignment horizontal="right" vertical="center"/>
    </xf>
    <xf numFmtId="0" fontId="25" fillId="0" borderId="0" xfId="46" applyFont="1" applyAlignment="1">
      <alignment horizontal="center" vertical="center"/>
    </xf>
    <xf numFmtId="166" fontId="26" fillId="34" borderId="24" xfId="65" applyFont="1" applyFill="1" applyBorder="1">
      <alignment horizontal="right" vertical="top"/>
    </xf>
    <xf numFmtId="166" fontId="26" fillId="0" borderId="24" xfId="48" applyFont="1" applyFill="1" applyBorder="1">
      <alignment horizontal="right" vertical="top"/>
    </xf>
    <xf numFmtId="0" fontId="24" fillId="34" borderId="24" xfId="0" applyFont="1" applyFill="1" applyBorder="1">
      <alignment horizontal="left" vertical="top" wrapText="1"/>
    </xf>
    <xf numFmtId="0" fontId="24" fillId="34" borderId="24" xfId="0" applyFont="1" applyFill="1" applyBorder="1" applyAlignment="1">
      <alignment horizontal="center" vertical="top" wrapText="1"/>
    </xf>
    <xf numFmtId="0" fontId="25" fillId="0" borderId="24" xfId="0" applyFont="1" applyBorder="1" applyAlignment="1">
      <alignment horizontal="center" vertical="center" wrapText="1"/>
    </xf>
    <xf numFmtId="0" fontId="25" fillId="0" borderId="0" xfId="0" applyFont="1" applyAlignment="1"/>
    <xf numFmtId="0" fontId="26" fillId="0" borderId="0" xfId="0" applyFont="1" applyAlignment="1">
      <alignment horizontal="left" vertical="top"/>
    </xf>
    <xf numFmtId="0" fontId="26" fillId="0" borderId="0" xfId="0" applyFont="1" applyAlignment="1">
      <alignment vertical="top"/>
    </xf>
    <xf numFmtId="0" fontId="26" fillId="0" borderId="0" xfId="0" applyFont="1" applyAlignment="1">
      <alignment horizontal="center"/>
    </xf>
    <xf numFmtId="0" fontId="37" fillId="0" borderId="0" xfId="0" applyFont="1" applyAlignment="1"/>
    <xf numFmtId="0" fontId="37" fillId="0" borderId="0" xfId="0" applyFont="1" applyAlignment="1">
      <alignment horizontal="left"/>
    </xf>
    <xf numFmtId="0" fontId="25" fillId="0" borderId="0" xfId="0" applyFont="1" applyAlignment="1">
      <alignment horizontal="center"/>
    </xf>
    <xf numFmtId="0" fontId="25" fillId="33" borderId="0" xfId="0" applyFont="1" applyFill="1" applyAlignment="1">
      <alignment vertical="center" wrapText="1"/>
    </xf>
    <xf numFmtId="0" fontId="25" fillId="0" borderId="0" xfId="0" applyFont="1">
      <alignment horizontal="left" vertical="top" wrapText="1"/>
    </xf>
    <xf numFmtId="0" fontId="26" fillId="0" borderId="24" xfId="0" applyFont="1" applyBorder="1" applyAlignment="1">
      <alignment horizontal="center" vertical="center" wrapText="1"/>
    </xf>
    <xf numFmtId="166" fontId="26" fillId="0" borderId="24" xfId="65" applyFont="1" applyBorder="1">
      <alignment horizontal="right" vertical="top"/>
    </xf>
    <xf numFmtId="0" fontId="26" fillId="0" borderId="0" xfId="0" applyFont="1">
      <alignment horizontal="left" vertical="top" wrapText="1"/>
    </xf>
    <xf numFmtId="0" fontId="25" fillId="33" borderId="0" xfId="0" applyFont="1" applyFill="1">
      <alignment horizontal="left" vertical="top" wrapText="1"/>
    </xf>
    <xf numFmtId="0" fontId="28" fillId="0" borderId="0" xfId="0" applyFont="1" applyAlignment="1">
      <alignment horizontal="right" vertical="center"/>
    </xf>
    <xf numFmtId="0" fontId="26" fillId="34" borderId="24" xfId="0" applyFont="1" applyFill="1" applyBorder="1">
      <alignment horizontal="left" vertical="top" wrapText="1"/>
    </xf>
    <xf numFmtId="166" fontId="26" fillId="34" borderId="24" xfId="0" applyNumberFormat="1" applyFont="1" applyFill="1" applyBorder="1" applyAlignment="1">
      <alignment horizontal="right" vertical="top"/>
    </xf>
    <xf numFmtId="0" fontId="26" fillId="0" borderId="0" xfId="45" applyFont="1" applyAlignment="1">
      <alignment vertical="center"/>
    </xf>
    <xf numFmtId="0" fontId="26" fillId="34" borderId="0" xfId="45" applyFont="1" applyFill="1" applyAlignment="1">
      <alignment vertical="center"/>
    </xf>
    <xf numFmtId="0" fontId="26" fillId="0" borderId="24" xfId="0" applyFont="1" applyBorder="1" applyAlignment="1">
      <alignment horizontal="center" vertical="top" wrapText="1"/>
    </xf>
    <xf numFmtId="0" fontId="25" fillId="0" borderId="0" xfId="0" applyFont="1" applyAlignment="1">
      <alignment horizontal="right" vertical="top"/>
    </xf>
    <xf numFmtId="166" fontId="26" fillId="0" borderId="25" xfId="48" applyFont="1" applyFill="1" applyBorder="1">
      <alignment horizontal="right" vertical="top"/>
    </xf>
    <xf numFmtId="0" fontId="26" fillId="0" borderId="12" xfId="0" applyFont="1" applyBorder="1">
      <alignment horizontal="left" vertical="top" wrapText="1"/>
    </xf>
    <xf numFmtId="0" fontId="25" fillId="0" borderId="0" xfId="54" applyFont="1" applyAlignment="1">
      <alignment vertical="center" wrapText="1"/>
    </xf>
    <xf numFmtId="0" fontId="25" fillId="0" borderId="18" xfId="0" applyFont="1" applyBorder="1">
      <alignment horizontal="left" vertical="top" wrapText="1"/>
    </xf>
    <xf numFmtId="0" fontId="25" fillId="0" borderId="13" xfId="0" applyFont="1" applyBorder="1">
      <alignment horizontal="left" vertical="top" wrapText="1"/>
    </xf>
    <xf numFmtId="0" fontId="25" fillId="0" borderId="10" xfId="0" applyFont="1" applyBorder="1">
      <alignment horizontal="left" vertical="top" wrapText="1"/>
    </xf>
    <xf numFmtId="0" fontId="25" fillId="0" borderId="11" xfId="0" applyFont="1" applyBorder="1">
      <alignment horizontal="left" vertical="top" wrapText="1"/>
    </xf>
    <xf numFmtId="0" fontId="25" fillId="0" borderId="12" xfId="0" applyFont="1" applyBorder="1">
      <alignment horizontal="left" vertical="top" wrapText="1"/>
    </xf>
    <xf numFmtId="49" fontId="26" fillId="0" borderId="10" xfId="0" applyNumberFormat="1" applyFont="1" applyBorder="1">
      <alignment horizontal="left" vertical="top" wrapText="1"/>
    </xf>
    <xf numFmtId="168" fontId="25" fillId="0" borderId="24" xfId="0" applyNumberFormat="1" applyFont="1" applyBorder="1">
      <alignment horizontal="left" vertical="top" wrapText="1"/>
    </xf>
    <xf numFmtId="0" fontId="25" fillId="0" borderId="24" xfId="0" applyFont="1" applyBorder="1" applyAlignment="1">
      <alignment horizontal="right" vertical="top" wrapText="1"/>
    </xf>
    <xf numFmtId="49" fontId="26" fillId="0" borderId="31" xfId="0" applyNumberFormat="1" applyFont="1" applyBorder="1">
      <alignment horizontal="left" vertical="top" wrapText="1"/>
    </xf>
    <xf numFmtId="0" fontId="26" fillId="0" borderId="31" xfId="0" applyFont="1" applyBorder="1">
      <alignment horizontal="left" vertical="top" wrapText="1"/>
    </xf>
    <xf numFmtId="0" fontId="26" fillId="0" borderId="17" xfId="0" applyFont="1" applyBorder="1">
      <alignment horizontal="left" vertical="top" wrapText="1"/>
    </xf>
    <xf numFmtId="49" fontId="26" fillId="0" borderId="13" xfId="0" applyNumberFormat="1" applyFont="1" applyBorder="1">
      <alignment horizontal="left" vertical="top" wrapText="1"/>
    </xf>
    <xf numFmtId="0" fontId="25" fillId="0" borderId="12" xfId="0" applyFont="1" applyBorder="1" applyAlignment="1">
      <alignment horizontal="right" vertical="top" wrapText="1"/>
    </xf>
    <xf numFmtId="0" fontId="26" fillId="0" borderId="10" xfId="0" applyFont="1" applyBorder="1">
      <alignment horizontal="left" vertical="top" wrapText="1"/>
    </xf>
    <xf numFmtId="0" fontId="26" fillId="0" borderId="11" xfId="0" applyFont="1" applyBorder="1">
      <alignment horizontal="left" vertical="top" wrapText="1"/>
    </xf>
    <xf numFmtId="49" fontId="26" fillId="0" borderId="12" xfId="0" applyNumberFormat="1" applyFont="1" applyBorder="1">
      <alignment horizontal="left" vertical="top" wrapText="1"/>
    </xf>
    <xf numFmtId="168" fontId="26" fillId="0" borderId="24" xfId="0" applyNumberFormat="1" applyFont="1" applyBorder="1">
      <alignment horizontal="left" vertical="top" wrapText="1"/>
    </xf>
    <xf numFmtId="0" fontId="26" fillId="0" borderId="15" xfId="0" applyFont="1" applyBorder="1">
      <alignment horizontal="left" vertical="top" wrapText="1"/>
    </xf>
    <xf numFmtId="0" fontId="25" fillId="0" borderId="20" xfId="0" applyFont="1" applyBorder="1">
      <alignment horizontal="left" vertical="top" wrapText="1"/>
    </xf>
    <xf numFmtId="168" fontId="25" fillId="0" borderId="24" xfId="0" applyNumberFormat="1" applyFont="1" applyBorder="1" applyAlignment="1">
      <alignment horizontal="right" vertical="top" wrapText="1"/>
    </xf>
    <xf numFmtId="168" fontId="28" fillId="0" borderId="24" xfId="0" applyNumberFormat="1" applyFont="1" applyBorder="1" applyAlignment="1">
      <alignment horizontal="right" vertical="top" wrapText="1"/>
    </xf>
    <xf numFmtId="0" fontId="25" fillId="0" borderId="10" xfId="0" applyFont="1" applyBorder="1" applyAlignment="1">
      <alignment horizontal="center" vertical="center" wrapText="1"/>
    </xf>
    <xf numFmtId="0" fontId="26" fillId="34" borderId="24" xfId="0" applyFont="1" applyFill="1" applyBorder="1">
      <alignment horizontal="left" vertical="top" wrapText="1"/>
    </xf>
    <xf numFmtId="166" fontId="35" fillId="0" borderId="24" xfId="65" applyNumberFormat="1" applyFont="1" applyBorder="1" applyAlignment="1">
      <alignment horizontal="right" vertical="top"/>
    </xf>
    <xf numFmtId="0" fontId="35" fillId="0" borderId="24" xfId="0" applyFont="1" applyBorder="1" applyAlignment="1">
      <alignment horizontal="left" vertical="top" wrapText="1"/>
    </xf>
    <xf numFmtId="0" fontId="24" fillId="0" borderId="24" xfId="0" applyFont="1" applyBorder="1" applyAlignment="1">
      <alignment horizontal="left" vertical="top" wrapText="1"/>
    </xf>
    <xf numFmtId="166" fontId="24" fillId="0" borderId="24" xfId="48" applyNumberFormat="1" applyFont="1" applyBorder="1" applyAlignment="1">
      <alignment horizontal="right" vertical="top"/>
    </xf>
    <xf numFmtId="0" fontId="24" fillId="0" borderId="0" xfId="0" applyFont="1" applyBorder="1">
      <alignment horizontal="left" vertical="top" wrapText="1"/>
    </xf>
    <xf numFmtId="0" fontId="24" fillId="0" borderId="0" xfId="0" applyFont="1" applyBorder="1" applyAlignment="1">
      <alignment horizontal="center" vertical="top" wrapText="1"/>
    </xf>
    <xf numFmtId="0" fontId="24" fillId="0" borderId="0" xfId="0" applyFont="1" applyBorder="1" applyAlignment="1">
      <alignment horizontal="left" vertical="top" wrapText="1"/>
    </xf>
    <xf numFmtId="166" fontId="24" fillId="0" borderId="0" xfId="48" applyNumberFormat="1" applyFont="1" applyBorder="1" applyAlignment="1">
      <alignment horizontal="right" vertical="top"/>
    </xf>
    <xf numFmtId="0" fontId="38" fillId="0" borderId="24" xfId="0" applyFont="1" applyBorder="1">
      <alignment horizontal="left" vertical="top" wrapText="1"/>
    </xf>
    <xf numFmtId="0" fontId="26" fillId="0" borderId="24" xfId="0" applyFont="1" applyFill="1" applyBorder="1">
      <alignment horizontal="left" vertical="top" wrapText="1"/>
    </xf>
    <xf numFmtId="0" fontId="26" fillId="0" borderId="0" xfId="50" applyFont="1" applyAlignment="1">
      <alignment horizontal="left" vertical="center" wrapText="1"/>
    </xf>
    <xf numFmtId="0" fontId="25" fillId="0" borderId="24" xfId="0" applyFont="1" applyFill="1" applyBorder="1">
      <alignment horizontal="left" vertical="top" wrapText="1"/>
    </xf>
    <xf numFmtId="0" fontId="25" fillId="0" borderId="24" xfId="0" applyFont="1" applyFill="1" applyBorder="1" applyAlignment="1">
      <alignment horizontal="right" vertical="top" wrapText="1"/>
    </xf>
    <xf numFmtId="0" fontId="25" fillId="0" borderId="0" xfId="50" applyFont="1" applyAlignment="1">
      <alignment horizontal="left" vertical="center" wrapText="1"/>
    </xf>
    <xf numFmtId="168" fontId="25" fillId="0" borderId="24" xfId="50" applyNumberFormat="1" applyFont="1" applyFill="1" applyBorder="1" applyAlignment="1">
      <alignment horizontal="left" vertical="center" wrapText="1"/>
    </xf>
    <xf numFmtId="0" fontId="39" fillId="0" borderId="24" xfId="0" applyFont="1" applyFill="1" applyBorder="1">
      <alignment horizontal="left" vertical="top" wrapText="1"/>
    </xf>
    <xf numFmtId="0" fontId="28" fillId="0" borderId="24" xfId="0" applyFont="1" applyFill="1" applyBorder="1">
      <alignment horizontal="left" vertical="top" wrapText="1"/>
    </xf>
    <xf numFmtId="0" fontId="25" fillId="0" borderId="24" xfId="61" applyFont="1" applyFill="1" applyBorder="1">
      <alignment horizontal="left" vertical="top" wrapText="1"/>
    </xf>
    <xf numFmtId="168" fontId="25" fillId="0" borderId="24" xfId="50" applyNumberFormat="1" applyFont="1" applyFill="1" applyBorder="1" applyAlignment="1">
      <alignment horizontal="right" vertical="center" wrapText="1"/>
    </xf>
    <xf numFmtId="166" fontId="27" fillId="0" borderId="24" xfId="65" applyNumberFormat="1" applyFont="1" applyBorder="1" applyAlignment="1">
      <alignment horizontal="right" vertical="top"/>
    </xf>
    <xf numFmtId="0" fontId="38" fillId="0" borderId="0" xfId="0" applyFont="1">
      <alignment horizontal="left" vertical="top" wrapText="1"/>
    </xf>
    <xf numFmtId="0" fontId="27" fillId="0" borderId="24" xfId="0" applyFont="1" applyBorder="1" applyAlignment="1">
      <alignment horizontal="left" vertical="top" wrapText="1"/>
    </xf>
    <xf numFmtId="0" fontId="38" fillId="0" borderId="24" xfId="0" applyFont="1" applyBorder="1" applyAlignment="1">
      <alignment horizontal="left" vertical="top" wrapText="1"/>
    </xf>
    <xf numFmtId="0" fontId="25" fillId="34" borderId="24" xfId="0" applyFont="1" applyFill="1" applyBorder="1" applyAlignment="1">
      <alignment horizontal="right" vertical="top" wrapText="1"/>
    </xf>
    <xf numFmtId="0" fontId="24" fillId="34" borderId="12" xfId="0" applyFont="1" applyFill="1" applyBorder="1">
      <alignment horizontal="left" vertical="top" wrapText="1"/>
    </xf>
    <xf numFmtId="0" fontId="38" fillId="0" borderId="12" xfId="0" applyFont="1" applyBorder="1">
      <alignment horizontal="left" vertical="top" wrapText="1"/>
    </xf>
    <xf numFmtId="0" fontId="33" fillId="0" borderId="12" xfId="0" applyFont="1" applyBorder="1">
      <alignment horizontal="left" vertical="top" wrapText="1"/>
    </xf>
    <xf numFmtId="168" fontId="26" fillId="0" borderId="24" xfId="50" applyNumberFormat="1" applyFont="1" applyFill="1" applyBorder="1" applyAlignment="1">
      <alignment horizontal="right" vertical="center" wrapText="1"/>
    </xf>
    <xf numFmtId="0" fontId="40" fillId="0" borderId="0" xfId="45" applyFont="1" applyAlignment="1">
      <alignment vertical="center"/>
    </xf>
    <xf numFmtId="0" fontId="40" fillId="0" borderId="0" xfId="45" applyFont="1" applyAlignment="1">
      <alignment horizontal="center" vertical="center"/>
    </xf>
    <xf numFmtId="0" fontId="25" fillId="0" borderId="24" xfId="0" applyFont="1" applyBorder="1" applyAlignment="1">
      <alignment horizontal="center" vertical="center" wrapText="1"/>
    </xf>
    <xf numFmtId="0" fontId="35" fillId="0" borderId="24" xfId="0" applyFont="1" applyBorder="1" applyAlignment="1">
      <alignment horizontal="left" vertical="top" wrapText="1"/>
    </xf>
    <xf numFmtId="0" fontId="27" fillId="0" borderId="24" xfId="0" applyFont="1" applyBorder="1" applyAlignment="1">
      <alignment horizontal="left" vertical="top" wrapText="1"/>
    </xf>
    <xf numFmtId="0" fontId="25" fillId="0" borderId="26" xfId="46" applyFont="1" applyBorder="1" applyAlignment="1">
      <alignment horizontal="center" vertical="center"/>
    </xf>
    <xf numFmtId="0" fontId="25" fillId="0" borderId="25" xfId="46" applyFont="1" applyBorder="1" applyAlignment="1">
      <alignment horizontal="center" vertical="center" wrapText="1"/>
    </xf>
    <xf numFmtId="0" fontId="25" fillId="0" borderId="24" xfId="46" applyFont="1" applyBorder="1" applyAlignment="1">
      <alignment vertical="center"/>
    </xf>
    <xf numFmtId="166" fontId="26" fillId="0" borderId="24" xfId="65" applyFont="1" applyBorder="1" applyAlignment="1">
      <alignment horizontal="center" vertical="center"/>
    </xf>
    <xf numFmtId="166" fontId="26" fillId="0" borderId="24" xfId="65" applyFont="1" applyBorder="1" applyAlignment="1">
      <alignment horizontal="center" vertical="top"/>
    </xf>
    <xf numFmtId="0" fontId="26" fillId="0" borderId="23" xfId="46" applyFont="1" applyFill="1" applyBorder="1" applyAlignment="1">
      <alignment horizontal="left" vertical="center" wrapText="1"/>
    </xf>
    <xf numFmtId="37" fontId="25" fillId="0" borderId="16" xfId="46" applyNumberFormat="1" applyFont="1" applyFill="1" applyBorder="1" applyAlignment="1">
      <alignment horizontal="center" vertical="center"/>
    </xf>
    <xf numFmtId="167" fontId="26" fillId="0" borderId="24" xfId="46" applyNumberFormat="1" applyFont="1" applyFill="1" applyBorder="1" applyAlignment="1">
      <alignment horizontal="center" vertical="center"/>
    </xf>
    <xf numFmtId="0" fontId="26" fillId="0" borderId="28" xfId="49" applyFont="1" applyFill="1" applyBorder="1" applyAlignment="1">
      <alignment vertical="center"/>
    </xf>
    <xf numFmtId="0" fontId="25" fillId="0" borderId="24" xfId="0" applyFont="1" applyFill="1" applyBorder="1" applyAlignment="1">
      <alignment horizontal="left" vertical="center" wrapText="1"/>
    </xf>
    <xf numFmtId="37" fontId="25" fillId="0" borderId="24" xfId="46" applyNumberFormat="1" applyFont="1" applyFill="1" applyBorder="1" applyAlignment="1">
      <alignment horizontal="center" vertical="center"/>
    </xf>
    <xf numFmtId="166" fontId="25" fillId="0" borderId="24" xfId="65" applyFont="1" applyFill="1" applyBorder="1" applyAlignment="1">
      <alignment horizontal="center" vertical="center"/>
    </xf>
    <xf numFmtId="0" fontId="26" fillId="0" borderId="24" xfId="49" applyFont="1" applyFill="1" applyBorder="1" applyAlignment="1">
      <alignment vertical="center"/>
    </xf>
    <xf numFmtId="166" fontId="26" fillId="0" borderId="24" xfId="65" applyFont="1" applyFill="1" applyBorder="1" applyAlignment="1">
      <alignment horizontal="center" vertical="top"/>
    </xf>
    <xf numFmtId="0" fontId="25" fillId="0" borderId="24" xfId="0" applyFont="1" applyFill="1" applyBorder="1" applyAlignment="1">
      <alignment vertical="center"/>
    </xf>
    <xf numFmtId="0" fontId="25" fillId="34" borderId="24" xfId="0" applyFont="1" applyFill="1" applyBorder="1" applyAlignment="1">
      <alignment horizontal="left" vertical="center" wrapText="1"/>
    </xf>
    <xf numFmtId="0" fontId="26" fillId="0" borderId="24" xfId="0" applyFont="1" applyFill="1" applyBorder="1" applyAlignment="1">
      <alignment horizontal="center" vertical="top" wrapText="1"/>
    </xf>
    <xf numFmtId="0" fontId="25" fillId="0" borderId="24" xfId="0" applyFont="1" applyFill="1" applyBorder="1" applyAlignment="1">
      <alignment horizontal="center" vertical="center" wrapText="1"/>
    </xf>
    <xf numFmtId="0" fontId="25" fillId="0" borderId="24" xfId="0" applyFont="1" applyFill="1" applyBorder="1" applyAlignment="1">
      <alignment horizontal="left" vertical="center"/>
    </xf>
    <xf numFmtId="0" fontId="0" fillId="0" borderId="0" xfId="0" applyFill="1">
      <alignment horizontal="left" vertical="top" wrapText="1"/>
    </xf>
    <xf numFmtId="0" fontId="27" fillId="0" borderId="0" xfId="44" applyFont="1" applyFill="1" applyAlignment="1">
      <alignment vertical="center"/>
    </xf>
    <xf numFmtId="0" fontId="41" fillId="0" borderId="0" xfId="0" applyFont="1" applyFill="1" applyAlignment="1">
      <alignment vertical="center" wrapText="1"/>
    </xf>
    <xf numFmtId="0" fontId="27" fillId="0" borderId="0" xfId="0" applyFont="1" applyFill="1" applyAlignment="1">
      <alignment vertical="center" wrapText="1"/>
    </xf>
    <xf numFmtId="49" fontId="42" fillId="0" borderId="0" xfId="0" applyNumberFormat="1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167" fontId="42" fillId="0" borderId="0" xfId="0" applyNumberFormat="1" applyFont="1" applyFill="1" applyAlignment="1">
      <alignment horizontal="center" vertical="center" wrapText="1"/>
    </xf>
    <xf numFmtId="0" fontId="25" fillId="0" borderId="0" xfId="0" applyFont="1" applyFill="1" applyAlignment="1">
      <alignment vertical="center" wrapText="1"/>
    </xf>
    <xf numFmtId="0" fontId="43" fillId="0" borderId="0" xfId="0" applyFont="1" applyFill="1" applyAlignment="1">
      <alignment horizontal="center" vertical="center" wrapText="1"/>
    </xf>
    <xf numFmtId="49" fontId="44" fillId="0" borderId="24" xfId="0" applyNumberFormat="1" applyFont="1" applyFill="1" applyBorder="1" applyAlignment="1">
      <alignment horizontal="center" vertical="center" textRotation="90" wrapText="1"/>
    </xf>
    <xf numFmtId="167" fontId="44" fillId="0" borderId="24" xfId="0" applyNumberFormat="1" applyFont="1" applyFill="1" applyBorder="1" applyAlignment="1">
      <alignment horizontal="center" vertical="center" wrapText="1"/>
    </xf>
    <xf numFmtId="49" fontId="45" fillId="0" borderId="24" xfId="0" applyNumberFormat="1" applyFont="1" applyFill="1" applyBorder="1" applyAlignment="1">
      <alignment horizontal="center" vertical="center" textRotation="90" wrapText="1"/>
    </xf>
    <xf numFmtId="0" fontId="45" fillId="0" borderId="24" xfId="0" applyFont="1" applyFill="1" applyBorder="1" applyAlignment="1">
      <alignment horizontal="center" vertical="center" wrapText="1"/>
    </xf>
    <xf numFmtId="166" fontId="26" fillId="34" borderId="24" xfId="48" applyFont="1" applyFill="1" applyBorder="1" applyAlignment="1">
      <alignment horizontal="right" vertical="center"/>
    </xf>
    <xf numFmtId="0" fontId="25" fillId="0" borderId="0" xfId="0" applyFont="1" applyFill="1" applyAlignment="1">
      <alignment horizontal="center" vertical="center" wrapText="1"/>
    </xf>
    <xf numFmtId="0" fontId="46" fillId="0" borderId="24" xfId="0" applyFont="1" applyFill="1" applyBorder="1" applyAlignment="1">
      <alignment horizontal="center" vertical="center" wrapText="1"/>
    </xf>
    <xf numFmtId="167" fontId="25" fillId="0" borderId="24" xfId="0" applyNumberFormat="1" applyFont="1" applyFill="1" applyBorder="1" applyAlignment="1">
      <alignment horizontal="right" vertical="center" wrapText="1"/>
    </xf>
    <xf numFmtId="170" fontId="25" fillId="0" borderId="24" xfId="0" applyNumberFormat="1" applyFont="1" applyFill="1" applyBorder="1" applyAlignment="1">
      <alignment horizontal="right" vertical="center" wrapText="1"/>
    </xf>
    <xf numFmtId="0" fontId="47" fillId="0" borderId="24" xfId="0" applyFont="1" applyBorder="1" applyAlignment="1">
      <alignment horizontal="center" vertical="top" wrapText="1"/>
    </xf>
    <xf numFmtId="166" fontId="47" fillId="0" borderId="24" xfId="48" applyNumberFormat="1" applyFont="1" applyBorder="1" applyAlignment="1">
      <alignment horizontal="right" vertical="top"/>
    </xf>
    <xf numFmtId="0" fontId="47" fillId="0" borderId="0" xfId="0" applyFont="1">
      <alignment horizontal="left" vertical="top" wrapText="1"/>
    </xf>
    <xf numFmtId="166" fontId="26" fillId="0" borderId="24" xfId="48" applyNumberFormat="1" applyFont="1" applyBorder="1" applyAlignment="1">
      <alignment horizontal="right" vertical="top"/>
    </xf>
    <xf numFmtId="43" fontId="25" fillId="0" borderId="0" xfId="1" applyNumberFormat="1" applyFont="1" applyFill="1" applyAlignment="1">
      <alignment vertical="center" wrapText="1"/>
    </xf>
    <xf numFmtId="0" fontId="38" fillId="0" borderId="0" xfId="0" applyFont="1" applyFill="1">
      <alignment horizontal="left" vertical="top" wrapText="1"/>
    </xf>
    <xf numFmtId="0" fontId="27" fillId="0" borderId="24" xfId="0" applyFont="1" applyFill="1" applyBorder="1" applyAlignment="1">
      <alignment horizontal="center" vertical="center" wrapText="1"/>
    </xf>
    <xf numFmtId="167" fontId="38" fillId="0" borderId="0" xfId="0" applyNumberFormat="1" applyFont="1" applyFill="1">
      <alignment horizontal="left" vertical="top" wrapText="1"/>
    </xf>
    <xf numFmtId="0" fontId="38" fillId="0" borderId="24" xfId="0" applyFont="1" applyFill="1" applyBorder="1" applyAlignment="1">
      <alignment horizontal="center" vertical="center" wrapText="1"/>
    </xf>
    <xf numFmtId="168" fontId="27" fillId="0" borderId="24" xfId="0" applyNumberFormat="1" applyFont="1" applyFill="1" applyBorder="1" applyAlignment="1">
      <alignment horizontal="left" vertical="center" wrapText="1"/>
    </xf>
    <xf numFmtId="0" fontId="38" fillId="0" borderId="24" xfId="0" applyFont="1" applyFill="1" applyBorder="1">
      <alignment horizontal="left" vertical="top" wrapText="1"/>
    </xf>
    <xf numFmtId="166" fontId="25" fillId="0" borderId="24" xfId="0" applyNumberFormat="1" applyFont="1" applyFill="1" applyBorder="1">
      <alignment horizontal="left" vertical="top" wrapText="1"/>
    </xf>
    <xf numFmtId="166" fontId="38" fillId="0" borderId="24" xfId="0" applyNumberFormat="1" applyFont="1" applyFill="1" applyBorder="1">
      <alignment horizontal="left" vertical="top" wrapText="1"/>
    </xf>
    <xf numFmtId="166" fontId="27" fillId="0" borderId="24" xfId="48" applyNumberFormat="1" applyFont="1" applyBorder="1" applyAlignment="1">
      <alignment horizontal="right" vertical="top"/>
    </xf>
    <xf numFmtId="166" fontId="24" fillId="0" borderId="24" xfId="0" applyNumberFormat="1" applyFont="1" applyBorder="1" applyAlignment="1">
      <alignment horizontal="left" vertical="top" wrapText="1"/>
    </xf>
    <xf numFmtId="166" fontId="49" fillId="0" borderId="24" xfId="68" applyNumberFormat="1" applyFont="1" applyBorder="1" applyAlignment="1">
      <alignment horizontal="right" vertical="top"/>
    </xf>
    <xf numFmtId="0" fontId="49" fillId="0" borderId="24" xfId="0" applyFont="1" applyBorder="1" applyAlignment="1">
      <alignment horizontal="left" vertical="top" wrapText="1"/>
    </xf>
    <xf numFmtId="0" fontId="38" fillId="0" borderId="0" xfId="0" applyFont="1" applyBorder="1">
      <alignment horizontal="left" vertical="top" wrapText="1"/>
    </xf>
    <xf numFmtId="0" fontId="38" fillId="0" borderId="0" xfId="0" applyFont="1" applyBorder="1" applyAlignment="1">
      <alignment horizontal="left" vertical="top" wrapText="1"/>
    </xf>
    <xf numFmtId="0" fontId="27" fillId="0" borderId="0" xfId="0" applyFont="1" applyBorder="1" applyAlignment="1">
      <alignment horizontal="left" vertical="top" wrapText="1"/>
    </xf>
    <xf numFmtId="0" fontId="25" fillId="34" borderId="24" xfId="0" applyFont="1" applyFill="1" applyBorder="1" applyAlignment="1">
      <alignment horizontal="center" vertical="center" wrapText="1"/>
    </xf>
    <xf numFmtId="166" fontId="25" fillId="0" borderId="24" xfId="48" applyFont="1" applyBorder="1">
      <alignment horizontal="right" vertical="top"/>
    </xf>
    <xf numFmtId="0" fontId="28" fillId="0" borderId="24" xfId="0" applyFont="1" applyBorder="1">
      <alignment horizontal="left" vertical="top" wrapText="1"/>
    </xf>
    <xf numFmtId="166" fontId="28" fillId="0" borderId="24" xfId="68" applyFont="1" applyBorder="1">
      <alignment horizontal="right" vertical="top"/>
    </xf>
    <xf numFmtId="0" fontId="38" fillId="34" borderId="24" xfId="0" applyFont="1" applyFill="1" applyBorder="1">
      <alignment horizontal="left" vertical="top" wrapText="1"/>
    </xf>
    <xf numFmtId="166" fontId="24" fillId="34" borderId="24" xfId="48" applyNumberFormat="1" applyFont="1" applyFill="1" applyBorder="1" applyAlignment="1">
      <alignment horizontal="right" vertical="top"/>
    </xf>
    <xf numFmtId="0" fontId="38" fillId="0" borderId="10" xfId="0" applyFont="1" applyFill="1" applyBorder="1">
      <alignment horizontal="left" vertical="top" wrapText="1"/>
    </xf>
    <xf numFmtId="0" fontId="38" fillId="0" borderId="11" xfId="0" applyFont="1" applyFill="1" applyBorder="1">
      <alignment horizontal="left" vertical="top" wrapText="1"/>
    </xf>
    <xf numFmtId="0" fontId="43" fillId="0" borderId="0" xfId="0" applyFont="1">
      <alignment horizontal="left" vertical="top" wrapText="1"/>
    </xf>
    <xf numFmtId="0" fontId="25" fillId="34" borderId="24" xfId="0" applyFont="1" applyFill="1" applyBorder="1" applyAlignment="1">
      <alignment horizontal="left" vertical="top" wrapText="1"/>
    </xf>
    <xf numFmtId="166" fontId="25" fillId="34" borderId="24" xfId="65" applyNumberFormat="1" applyFont="1" applyFill="1" applyBorder="1" applyAlignment="1">
      <alignment horizontal="right" vertical="top"/>
    </xf>
    <xf numFmtId="0" fontId="26" fillId="0" borderId="11" xfId="0" applyFont="1" applyFill="1" applyBorder="1">
      <alignment horizontal="left" vertical="top" wrapText="1"/>
    </xf>
    <xf numFmtId="166" fontId="26" fillId="0" borderId="24" xfId="48" applyFont="1" applyFill="1" applyBorder="1" applyAlignment="1">
      <alignment horizontal="right" vertical="top"/>
    </xf>
    <xf numFmtId="166" fontId="25" fillId="34" borderId="24" xfId="48" applyFont="1" applyFill="1" applyBorder="1">
      <alignment horizontal="right" vertical="top"/>
    </xf>
    <xf numFmtId="0" fontId="24" fillId="34" borderId="24" xfId="0" applyFont="1" applyFill="1" applyBorder="1" applyAlignment="1">
      <alignment horizontal="left" vertical="top" wrapText="1"/>
    </xf>
    <xf numFmtId="171" fontId="25" fillId="0" borderId="24" xfId="65" applyNumberFormat="1" applyFont="1" applyFill="1" applyBorder="1" applyAlignment="1">
      <alignment horizontal="center" vertical="center"/>
    </xf>
    <xf numFmtId="166" fontId="26" fillId="0" borderId="24" xfId="65" applyFont="1" applyFill="1" applyBorder="1" applyAlignment="1">
      <alignment horizontal="center" vertical="center"/>
    </xf>
    <xf numFmtId="0" fontId="26" fillId="34" borderId="24" xfId="0" applyFont="1" applyFill="1" applyBorder="1" applyAlignment="1">
      <alignment horizontal="left" vertical="top" wrapText="1"/>
    </xf>
    <xf numFmtId="0" fontId="26" fillId="0" borderId="24" xfId="0" applyFont="1" applyFill="1" applyBorder="1" applyAlignment="1">
      <alignment horizontal="left" vertical="center"/>
    </xf>
    <xf numFmtId="0" fontId="25" fillId="0" borderId="24" xfId="0" applyFont="1" applyFill="1" applyBorder="1" applyAlignment="1">
      <alignment horizontal="center" vertical="top" wrapText="1"/>
    </xf>
    <xf numFmtId="0" fontId="25" fillId="0" borderId="24" xfId="0" applyFont="1" applyFill="1" applyBorder="1" applyAlignment="1">
      <alignment horizontal="center"/>
    </xf>
    <xf numFmtId="166" fontId="25" fillId="0" borderId="24" xfId="65" applyNumberFormat="1" applyFont="1" applyFill="1" applyBorder="1" applyAlignment="1">
      <alignment horizontal="center" vertical="center"/>
    </xf>
    <xf numFmtId="0" fontId="26" fillId="34" borderId="16" xfId="46" applyFont="1" applyFill="1" applyBorder="1" applyAlignment="1">
      <alignment horizontal="left" vertical="center" wrapText="1"/>
    </xf>
    <xf numFmtId="0" fontId="25" fillId="0" borderId="24" xfId="46" applyFont="1" applyFill="1" applyBorder="1" applyAlignment="1">
      <alignment horizontal="center" vertical="center" wrapText="1"/>
    </xf>
    <xf numFmtId="0" fontId="25" fillId="34" borderId="24" xfId="46" applyFont="1" applyFill="1" applyBorder="1" applyAlignment="1">
      <alignment horizontal="center" vertical="center" wrapText="1"/>
    </xf>
    <xf numFmtId="0" fontId="27" fillId="34" borderId="24" xfId="0" applyFont="1" applyFill="1" applyBorder="1" applyAlignment="1">
      <alignment horizontal="left" vertical="top" wrapText="1"/>
    </xf>
    <xf numFmtId="0" fontId="38" fillId="0" borderId="0" xfId="0" applyFont="1" applyFill="1" applyAlignment="1">
      <alignment horizontal="left" vertical="top" wrapText="1"/>
    </xf>
    <xf numFmtId="0" fontId="27" fillId="33" borderId="0" xfId="44" applyFont="1" applyFill="1" applyAlignment="1">
      <alignment vertical="center"/>
    </xf>
    <xf numFmtId="0" fontId="41" fillId="33" borderId="0" xfId="0" applyFont="1" applyFill="1" applyAlignment="1">
      <alignment vertical="center" wrapText="1"/>
    </xf>
    <xf numFmtId="0" fontId="38" fillId="0" borderId="0" xfId="0" applyFont="1" applyAlignment="1">
      <alignment horizontal="left" vertical="top" wrapText="1"/>
    </xf>
    <xf numFmtId="0" fontId="43" fillId="0" borderId="0" xfId="0" applyFont="1" applyAlignment="1">
      <alignment horizontal="left" vertical="top" wrapText="1"/>
    </xf>
    <xf numFmtId="0" fontId="38" fillId="0" borderId="10" xfId="0" applyFont="1" applyBorder="1" applyAlignment="1">
      <alignment horizontal="center" vertical="top" wrapText="1"/>
    </xf>
    <xf numFmtId="0" fontId="38" fillId="0" borderId="25" xfId="0" applyFont="1" applyBorder="1" applyAlignment="1">
      <alignment horizontal="left" vertical="top" wrapText="1"/>
    </xf>
    <xf numFmtId="0" fontId="38" fillId="0" borderId="13" xfId="0" applyFont="1" applyBorder="1" applyAlignment="1">
      <alignment horizontal="left" vertical="top" wrapText="1"/>
    </xf>
    <xf numFmtId="0" fontId="27" fillId="0" borderId="12" xfId="0" applyFont="1" applyBorder="1" applyAlignment="1">
      <alignment horizontal="left" vertical="top" wrapText="1"/>
    </xf>
    <xf numFmtId="166" fontId="27" fillId="0" borderId="24" xfId="48" applyNumberFormat="1" applyFont="1" applyFill="1" applyBorder="1" applyAlignment="1">
      <alignment horizontal="right" vertical="top"/>
    </xf>
    <xf numFmtId="0" fontId="38" fillId="33" borderId="10" xfId="0" applyFont="1" applyFill="1" applyBorder="1" applyAlignment="1">
      <alignment horizontal="left" vertical="top" wrapText="1"/>
    </xf>
    <xf numFmtId="0" fontId="38" fillId="33" borderId="11" xfId="0" applyFont="1" applyFill="1" applyBorder="1" applyAlignment="1">
      <alignment horizontal="left" vertical="top" wrapText="1"/>
    </xf>
    <xf numFmtId="0" fontId="38" fillId="33" borderId="12" xfId="0" applyFont="1" applyFill="1" applyBorder="1" applyAlignment="1">
      <alignment horizontal="left" vertical="top" wrapText="1"/>
    </xf>
    <xf numFmtId="0" fontId="43" fillId="0" borderId="24" xfId="0" applyFont="1" applyBorder="1" applyAlignment="1">
      <alignment horizontal="left" vertical="top" wrapText="1"/>
    </xf>
    <xf numFmtId="166" fontId="47" fillId="34" borderId="24" xfId="48" applyNumberFormat="1" applyFont="1" applyFill="1" applyBorder="1" applyAlignment="1">
      <alignment horizontal="right" vertical="top"/>
    </xf>
    <xf numFmtId="0" fontId="38" fillId="34" borderId="0" xfId="0" applyFont="1" applyFill="1" applyAlignment="1"/>
    <xf numFmtId="0" fontId="38" fillId="34" borderId="24" xfId="0" applyFont="1" applyFill="1" applyBorder="1" applyAlignment="1">
      <alignment horizontal="left" vertical="top" wrapText="1"/>
    </xf>
    <xf numFmtId="0" fontId="38" fillId="34" borderId="14" xfId="0" applyFont="1" applyFill="1" applyBorder="1">
      <alignment horizontal="left" vertical="top" wrapText="1"/>
    </xf>
    <xf numFmtId="0" fontId="50" fillId="34" borderId="24" xfId="0" applyFont="1" applyFill="1" applyBorder="1" applyAlignment="1">
      <alignment horizontal="left" vertical="top" wrapText="1"/>
    </xf>
    <xf numFmtId="0" fontId="38" fillId="34" borderId="16" xfId="0" applyFont="1" applyFill="1" applyBorder="1">
      <alignment horizontal="left" vertical="top" wrapText="1"/>
    </xf>
    <xf numFmtId="0" fontId="33" fillId="34" borderId="24" xfId="0" applyFont="1" applyFill="1" applyBorder="1" applyAlignment="1">
      <alignment horizontal="left" vertical="top" wrapText="1"/>
    </xf>
    <xf numFmtId="166" fontId="38" fillId="34" borderId="24" xfId="48" applyNumberFormat="1" applyFont="1" applyFill="1" applyBorder="1" applyAlignment="1">
      <alignment horizontal="right" vertical="top"/>
    </xf>
    <xf numFmtId="0" fontId="38" fillId="34" borderId="24" xfId="43" applyFont="1" applyFill="1" applyBorder="1" applyAlignment="1">
      <alignment horizontal="left" vertical="top" wrapText="1"/>
    </xf>
    <xf numFmtId="0" fontId="27" fillId="33" borderId="11" xfId="0" applyFont="1" applyFill="1" applyBorder="1" applyAlignment="1">
      <alignment horizontal="left" vertical="top" wrapText="1"/>
    </xf>
    <xf numFmtId="0" fontId="24" fillId="34" borderId="0" xfId="0" applyFont="1" applyFill="1">
      <alignment horizontal="left" vertical="top" wrapText="1"/>
    </xf>
    <xf numFmtId="0" fontId="38" fillId="0" borderId="0" xfId="0" applyFont="1" applyAlignment="1"/>
    <xf numFmtId="0" fontId="27" fillId="0" borderId="24" xfId="0" applyFont="1" applyBorder="1" applyAlignment="1">
      <alignment horizontal="left" vertical="top" wrapText="1"/>
    </xf>
    <xf numFmtId="0" fontId="27" fillId="0" borderId="24" xfId="0" applyFont="1" applyBorder="1" applyAlignment="1">
      <alignment horizontal="center" vertical="top" wrapText="1"/>
    </xf>
    <xf numFmtId="0" fontId="35" fillId="0" borderId="24" xfId="0" applyFont="1" applyBorder="1" applyAlignment="1">
      <alignment horizontal="left" vertical="top" wrapText="1"/>
    </xf>
    <xf numFmtId="0" fontId="27" fillId="0" borderId="24" xfId="0" applyFont="1" applyBorder="1" applyAlignment="1">
      <alignment horizontal="left" vertical="top" wrapText="1"/>
    </xf>
    <xf numFmtId="0" fontId="26" fillId="34" borderId="24" xfId="0" applyFont="1" applyFill="1" applyBorder="1">
      <alignment horizontal="left" vertical="top" wrapText="1"/>
    </xf>
    <xf numFmtId="0" fontId="51" fillId="0" borderId="24" xfId="67" applyFont="1" applyFill="1" applyBorder="1" applyAlignment="1">
      <alignment horizontal="left" vertical="center" wrapText="1"/>
    </xf>
    <xf numFmtId="166" fontId="51" fillId="0" borderId="24" xfId="48" applyNumberFormat="1" applyFont="1" applyBorder="1" applyAlignment="1">
      <alignment horizontal="right" vertical="top"/>
    </xf>
    <xf numFmtId="0" fontId="25" fillId="0" borderId="24" xfId="0" applyFont="1" applyFill="1" applyBorder="1" applyAlignment="1">
      <alignment vertical="center" wrapText="1"/>
    </xf>
    <xf numFmtId="43" fontId="25" fillId="0" borderId="24" xfId="1" applyNumberFormat="1" applyFont="1" applyFill="1" applyBorder="1" applyAlignment="1">
      <alignment vertical="center" wrapText="1"/>
    </xf>
    <xf numFmtId="0" fontId="51" fillId="0" borderId="24" xfId="0" applyFont="1" applyBorder="1" applyAlignment="1">
      <alignment horizontal="center" vertical="top" wrapText="1"/>
    </xf>
    <xf numFmtId="0" fontId="51" fillId="0" borderId="24" xfId="0" applyFont="1" applyBorder="1" applyAlignment="1">
      <alignment horizontal="left" vertical="top" wrapText="1"/>
    </xf>
    <xf numFmtId="168" fontId="27" fillId="0" borderId="24" xfId="0" applyNumberFormat="1" applyFont="1" applyFill="1" applyBorder="1" applyAlignment="1">
      <alignment horizontal="right" vertical="center" wrapText="1"/>
    </xf>
    <xf numFmtId="0" fontId="38" fillId="0" borderId="24" xfId="0" applyFont="1" applyFill="1" applyBorder="1" applyAlignment="1">
      <alignment horizontal="right" vertical="top" wrapText="1"/>
    </xf>
    <xf numFmtId="0" fontId="26" fillId="0" borderId="24" xfId="0" applyFont="1" applyBorder="1" applyAlignment="1">
      <alignment horizontal="left" vertical="top" wrapText="1"/>
    </xf>
    <xf numFmtId="0" fontId="47" fillId="0" borderId="24" xfId="0" applyFont="1" applyBorder="1">
      <alignment horizontal="left" vertical="top" wrapText="1"/>
    </xf>
    <xf numFmtId="0" fontId="47" fillId="0" borderId="24" xfId="0" applyFont="1" applyFill="1" applyBorder="1">
      <alignment horizontal="left" vertical="top" wrapText="1"/>
    </xf>
    <xf numFmtId="166" fontId="47" fillId="0" borderId="24" xfId="0" applyNumberFormat="1" applyFont="1" applyFill="1" applyBorder="1">
      <alignment horizontal="left" vertical="top" wrapText="1"/>
    </xf>
    <xf numFmtId="0" fontId="47" fillId="0" borderId="0" xfId="0" applyFont="1" applyFill="1">
      <alignment horizontal="left" vertical="top" wrapText="1"/>
    </xf>
    <xf numFmtId="0" fontId="47" fillId="0" borderId="24" xfId="0" applyFont="1" applyFill="1" applyBorder="1" applyAlignment="1">
      <alignment horizontal="center" vertical="center" wrapText="1"/>
    </xf>
    <xf numFmtId="0" fontId="51" fillId="34" borderId="24" xfId="67" applyFont="1" applyFill="1" applyBorder="1" applyAlignment="1">
      <alignment horizontal="left" vertical="center" wrapText="1"/>
    </xf>
    <xf numFmtId="166" fontId="51" fillId="0" borderId="24" xfId="68" applyNumberFormat="1" applyFont="1" applyBorder="1" applyAlignment="1">
      <alignment horizontal="right" vertical="top"/>
    </xf>
    <xf numFmtId="0" fontId="28" fillId="0" borderId="24" xfId="0" applyFont="1" applyBorder="1" applyAlignment="1">
      <alignment horizontal="center" vertical="top" wrapText="1"/>
    </xf>
    <xf numFmtId="0" fontId="28" fillId="0" borderId="24" xfId="0" applyFont="1" applyBorder="1" applyAlignment="1">
      <alignment horizontal="left" vertical="top" wrapText="1"/>
    </xf>
    <xf numFmtId="166" fontId="25" fillId="0" borderId="24" xfId="0" applyNumberFormat="1" applyFont="1" applyBorder="1" applyAlignment="1">
      <alignment horizontal="left" vertical="top" wrapText="1"/>
    </xf>
    <xf numFmtId="166" fontId="28" fillId="0" borderId="24" xfId="68" applyNumberFormat="1" applyFont="1" applyBorder="1" applyAlignment="1">
      <alignment horizontal="right" vertical="top"/>
    </xf>
    <xf numFmtId="0" fontId="28" fillId="0" borderId="24" xfId="67" applyFont="1" applyFill="1" applyBorder="1" applyAlignment="1">
      <alignment horizontal="left" vertical="center" wrapText="1"/>
    </xf>
    <xf numFmtId="166" fontId="25" fillId="0" borderId="24" xfId="0" applyNumberFormat="1" applyFont="1" applyFill="1" applyBorder="1" applyAlignment="1">
      <alignment vertical="center" wrapText="1"/>
    </xf>
    <xf numFmtId="166" fontId="26" fillId="0" borderId="24" xfId="0" applyNumberFormat="1" applyFont="1" applyFill="1" applyBorder="1" applyAlignment="1">
      <alignment vertical="center" wrapText="1"/>
    </xf>
    <xf numFmtId="166" fontId="25" fillId="34" borderId="24" xfId="0" applyNumberFormat="1" applyFont="1" applyFill="1" applyBorder="1" applyAlignment="1">
      <alignment horizontal="right" vertical="top" wrapText="1"/>
    </xf>
    <xf numFmtId="0" fontId="40" fillId="0" borderId="24" xfId="0" applyFont="1" applyBorder="1">
      <alignment horizontal="left" vertical="top" wrapText="1"/>
    </xf>
    <xf numFmtId="0" fontId="52" fillId="0" borderId="24" xfId="0" applyFont="1" applyBorder="1">
      <alignment horizontal="left" vertical="top" wrapText="1"/>
    </xf>
    <xf numFmtId="0" fontId="40" fillId="0" borderId="0" xfId="0" applyFont="1">
      <alignment horizontal="left" vertical="top" wrapText="1"/>
    </xf>
    <xf numFmtId="169" fontId="26" fillId="0" borderId="24" xfId="0" applyNumberFormat="1" applyFont="1" applyBorder="1" applyAlignment="1">
      <alignment horizontal="right" vertical="top" wrapText="1"/>
    </xf>
    <xf numFmtId="0" fontId="27" fillId="0" borderId="24" xfId="0" applyFont="1" applyBorder="1">
      <alignment horizontal="left" vertical="top" wrapText="1"/>
    </xf>
    <xf numFmtId="0" fontId="26" fillId="34" borderId="24" xfId="0" applyFont="1" applyFill="1" applyBorder="1" applyAlignment="1">
      <alignment horizontal="center" vertical="center" wrapText="1"/>
    </xf>
    <xf numFmtId="166" fontId="26" fillId="34" borderId="24" xfId="65" applyNumberFormat="1" applyFont="1" applyFill="1" applyBorder="1" applyAlignment="1">
      <alignment horizontal="right" vertical="top"/>
    </xf>
    <xf numFmtId="166" fontId="26" fillId="34" borderId="24" xfId="0" applyNumberFormat="1" applyFont="1" applyFill="1" applyBorder="1" applyAlignment="1">
      <alignment horizontal="right" vertical="top" wrapText="1"/>
    </xf>
    <xf numFmtId="0" fontId="26" fillId="0" borderId="24" xfId="0" applyFont="1" applyBorder="1">
      <alignment horizontal="left" vertical="top" wrapText="1"/>
    </xf>
    <xf numFmtId="166" fontId="26" fillId="34" borderId="24" xfId="48" applyFont="1" applyFill="1" applyBorder="1">
      <alignment horizontal="right" vertical="top"/>
    </xf>
    <xf numFmtId="166" fontId="25" fillId="34" borderId="24" xfId="65" applyFont="1" applyFill="1" applyBorder="1" applyAlignment="1">
      <alignment horizontal="center" vertical="center"/>
    </xf>
    <xf numFmtId="0" fontId="26" fillId="34" borderId="23" xfId="46" applyFont="1" applyFill="1" applyBorder="1" applyAlignment="1">
      <alignment horizontal="left" vertical="center" wrapText="1"/>
    </xf>
    <xf numFmtId="0" fontId="25" fillId="34" borderId="12" xfId="46" applyFont="1" applyFill="1" applyBorder="1" applyAlignment="1">
      <alignment horizontal="left" vertical="center" wrapText="1"/>
    </xf>
    <xf numFmtId="166" fontId="25" fillId="0" borderId="24" xfId="65" applyFont="1" applyBorder="1" applyAlignment="1">
      <alignment horizontal="center" vertical="top"/>
    </xf>
    <xf numFmtId="0" fontId="25" fillId="34" borderId="16" xfId="46" applyFont="1" applyFill="1" applyBorder="1" applyAlignment="1">
      <alignment horizontal="center" vertical="center" wrapText="1"/>
    </xf>
    <xf numFmtId="0" fontId="26" fillId="34" borderId="24" xfId="0" applyFont="1" applyFill="1" applyBorder="1" applyAlignment="1">
      <alignment horizontal="center" vertical="top" wrapText="1"/>
    </xf>
    <xf numFmtId="0" fontId="26" fillId="34" borderId="16" xfId="0" applyFont="1" applyFill="1" applyBorder="1" applyAlignment="1">
      <alignment horizontal="center" vertical="top" wrapText="1"/>
    </xf>
    <xf numFmtId="0" fontId="26" fillId="0" borderId="24" xfId="46" applyFont="1" applyFill="1" applyBorder="1" applyAlignment="1">
      <alignment horizontal="left" vertical="center" wrapText="1"/>
    </xf>
    <xf numFmtId="0" fontId="25" fillId="34" borderId="16" xfId="0" applyFont="1" applyFill="1" applyBorder="1" applyAlignment="1">
      <alignment horizontal="center" vertical="top" wrapText="1"/>
    </xf>
    <xf numFmtId="172" fontId="26" fillId="0" borderId="24" xfId="65" applyNumberFormat="1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left" vertical="center" wrapText="1"/>
    </xf>
    <xf numFmtId="0" fontId="26" fillId="34" borderId="24" xfId="46" applyFont="1" applyFill="1" applyBorder="1" applyAlignment="1">
      <alignment horizontal="left" vertical="center" wrapText="1"/>
    </xf>
    <xf numFmtId="0" fontId="25" fillId="0" borderId="24" xfId="46" applyFont="1" applyBorder="1" applyAlignment="1">
      <alignment horizontal="center" vertical="center"/>
    </xf>
    <xf numFmtId="0" fontId="26" fillId="34" borderId="33" xfId="46" applyFont="1" applyFill="1" applyBorder="1" applyAlignment="1">
      <alignment horizontal="left" vertical="center" wrapText="1"/>
    </xf>
    <xf numFmtId="0" fontId="53" fillId="0" borderId="12" xfId="0" applyFont="1" applyBorder="1">
      <alignment horizontal="left" vertical="top" wrapText="1"/>
    </xf>
    <xf numFmtId="0" fontId="53" fillId="33" borderId="24" xfId="0" applyFont="1" applyFill="1" applyBorder="1" applyAlignment="1">
      <alignment horizontal="center" vertical="top" wrapText="1"/>
    </xf>
    <xf numFmtId="0" fontId="53" fillId="0" borderId="0" xfId="0" applyFont="1">
      <alignment horizontal="left" vertical="top" wrapText="1"/>
    </xf>
    <xf numFmtId="0" fontId="53" fillId="0" borderId="24" xfId="0" applyFont="1" applyBorder="1">
      <alignment horizontal="left" vertical="top" wrapText="1"/>
    </xf>
    <xf numFmtId="166" fontId="25" fillId="0" borderId="24" xfId="48" applyNumberFormat="1" applyFont="1" applyBorder="1" applyAlignment="1">
      <alignment horizontal="right" vertical="top"/>
    </xf>
    <xf numFmtId="0" fontId="35" fillId="0" borderId="24" xfId="0" applyFont="1" applyBorder="1" applyAlignment="1">
      <alignment horizontal="left" vertical="top" wrapText="1"/>
    </xf>
    <xf numFmtId="0" fontId="27" fillId="0" borderId="24" xfId="0" applyFont="1" applyBorder="1" applyAlignment="1">
      <alignment horizontal="left" vertical="top" wrapText="1"/>
    </xf>
    <xf numFmtId="0" fontId="35" fillId="0" borderId="24" xfId="0" applyFont="1" applyBorder="1" applyAlignment="1">
      <alignment horizontal="left" vertical="top" wrapText="1"/>
    </xf>
    <xf numFmtId="0" fontId="27" fillId="0" borderId="12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168" fontId="27" fillId="0" borderId="0" xfId="1" applyNumberFormat="1" applyFont="1" applyFill="1" applyBorder="1" applyAlignment="1">
      <alignment horizontal="right" vertical="center"/>
    </xf>
    <xf numFmtId="0" fontId="33" fillId="0" borderId="0" xfId="0" applyFont="1" applyAlignment="1">
      <alignment horizontal="right" vertical="top"/>
    </xf>
    <xf numFmtId="0" fontId="35" fillId="0" borderId="24" xfId="0" applyFont="1" applyBorder="1" applyAlignment="1">
      <alignment horizontal="center" vertical="center" wrapText="1"/>
    </xf>
    <xf numFmtId="0" fontId="35" fillId="0" borderId="24" xfId="0" applyFont="1" applyBorder="1">
      <alignment horizontal="left" vertical="top" wrapText="1"/>
    </xf>
    <xf numFmtId="0" fontId="27" fillId="0" borderId="0" xfId="0" applyFont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35" fillId="0" borderId="26" xfId="0" applyFont="1" applyBorder="1" applyAlignment="1">
      <alignment horizontal="center" vertical="center" wrapText="1"/>
    </xf>
    <xf numFmtId="0" fontId="35" fillId="0" borderId="25" xfId="0" applyFont="1" applyBorder="1" applyAlignment="1">
      <alignment horizontal="center" vertical="center" wrapText="1"/>
    </xf>
    <xf numFmtId="49" fontId="44" fillId="0" borderId="29" xfId="0" applyNumberFormat="1" applyFont="1" applyFill="1" applyBorder="1" applyAlignment="1">
      <alignment horizontal="center" vertical="center" wrapText="1"/>
    </xf>
    <xf numFmtId="49" fontId="44" fillId="0" borderId="30" xfId="0" applyNumberFormat="1" applyFont="1" applyFill="1" applyBorder="1" applyAlignment="1">
      <alignment horizontal="center" vertical="center" wrapText="1"/>
    </xf>
    <xf numFmtId="49" fontId="44" fillId="0" borderId="13" xfId="0" applyNumberFormat="1" applyFont="1" applyFill="1" applyBorder="1" applyAlignment="1">
      <alignment horizontal="center" vertical="center" wrapText="1"/>
    </xf>
    <xf numFmtId="49" fontId="44" fillId="0" borderId="32" xfId="0" applyNumberFormat="1" applyFont="1" applyFill="1" applyBorder="1" applyAlignment="1">
      <alignment horizontal="center" vertical="center" wrapText="1"/>
    </xf>
    <xf numFmtId="0" fontId="44" fillId="0" borderId="14" xfId="0" applyFont="1" applyFill="1" applyBorder="1" applyAlignment="1">
      <alignment horizontal="center" vertical="center" wrapText="1"/>
    </xf>
    <xf numFmtId="0" fontId="44" fillId="0" borderId="26" xfId="0" applyFont="1" applyFill="1" applyBorder="1" applyAlignment="1">
      <alignment horizontal="center" vertical="center" wrapText="1"/>
    </xf>
    <xf numFmtId="0" fontId="44" fillId="0" borderId="25" xfId="0" applyFont="1" applyFill="1" applyBorder="1" applyAlignment="1">
      <alignment horizontal="center" vertical="center" wrapText="1"/>
    </xf>
    <xf numFmtId="167" fontId="42" fillId="0" borderId="12" xfId="0" applyNumberFormat="1" applyFont="1" applyFill="1" applyBorder="1" applyAlignment="1">
      <alignment horizontal="center" vertical="center" wrapText="1"/>
    </xf>
    <xf numFmtId="167" fontId="42" fillId="0" borderId="23" xfId="0" applyNumberFormat="1" applyFont="1" applyFill="1" applyBorder="1" applyAlignment="1">
      <alignment horizontal="center" vertical="center" wrapText="1"/>
    </xf>
    <xf numFmtId="167" fontId="42" fillId="0" borderId="16" xfId="0" applyNumberFormat="1" applyFont="1" applyFill="1" applyBorder="1" applyAlignment="1">
      <alignment horizontal="center" vertical="center" wrapText="1"/>
    </xf>
    <xf numFmtId="167" fontId="44" fillId="0" borderId="30" xfId="0" applyNumberFormat="1" applyFont="1" applyFill="1" applyBorder="1" applyAlignment="1">
      <alignment horizontal="center" vertical="center" wrapText="1"/>
    </xf>
    <xf numFmtId="167" fontId="44" fillId="0" borderId="32" xfId="0" applyNumberFormat="1" applyFont="1" applyFill="1" applyBorder="1" applyAlignment="1">
      <alignment horizontal="center" vertical="center" wrapText="1"/>
    </xf>
    <xf numFmtId="167" fontId="44" fillId="0" borderId="12" xfId="0" applyNumberFormat="1" applyFont="1" applyFill="1" applyBorder="1" applyAlignment="1">
      <alignment horizontal="center" vertical="center" wrapText="1"/>
    </xf>
    <xf numFmtId="167" fontId="44" fillId="0" borderId="23" xfId="0" applyNumberFormat="1" applyFont="1" applyFill="1" applyBorder="1" applyAlignment="1">
      <alignment horizontal="center" vertical="center" wrapText="1"/>
    </xf>
    <xf numFmtId="167" fontId="44" fillId="0" borderId="16" xfId="0" applyNumberFormat="1" applyFont="1" applyFill="1" applyBorder="1" applyAlignment="1">
      <alignment horizontal="center" vertical="center" wrapText="1"/>
    </xf>
    <xf numFmtId="0" fontId="27" fillId="0" borderId="0" xfId="44" applyFont="1" applyFill="1" applyAlignment="1">
      <alignment horizontal="right" vertical="center"/>
    </xf>
    <xf numFmtId="0" fontId="27" fillId="0" borderId="0" xfId="0" applyFont="1" applyFill="1" applyAlignment="1">
      <alignment horizontal="center" vertical="center" wrapText="1"/>
    </xf>
    <xf numFmtId="167" fontId="43" fillId="0" borderId="0" xfId="0" applyNumberFormat="1" applyFont="1" applyFill="1" applyAlignment="1">
      <alignment horizontal="right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6" fillId="0" borderId="0" xfId="50" applyFont="1" applyAlignment="1">
      <alignment horizontal="right" vertical="center"/>
    </xf>
    <xf numFmtId="0" fontId="26" fillId="0" borderId="0" xfId="44" applyFont="1" applyAlignment="1">
      <alignment horizontal="right" vertical="center"/>
    </xf>
    <xf numFmtId="0" fontId="26" fillId="0" borderId="0" xfId="0" applyFont="1" applyAlignment="1">
      <alignment horizontal="center" vertical="center" wrapText="1"/>
    </xf>
    <xf numFmtId="0" fontId="25" fillId="0" borderId="0" xfId="0" applyFont="1" applyAlignment="1">
      <alignment horizontal="right" wrapText="1"/>
    </xf>
    <xf numFmtId="0" fontId="25" fillId="0" borderId="12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166" fontId="27" fillId="0" borderId="24" xfId="0" applyNumberFormat="1" applyFont="1" applyFill="1" applyBorder="1" applyAlignment="1">
      <alignment horizontal="center" vertical="center" wrapText="1"/>
    </xf>
    <xf numFmtId="0" fontId="26" fillId="0" borderId="0" xfId="44" applyFont="1" applyFill="1" applyAlignment="1">
      <alignment horizontal="right"/>
    </xf>
    <xf numFmtId="0" fontId="26" fillId="0" borderId="0" xfId="0" applyFont="1" applyFill="1" applyAlignment="1">
      <alignment horizontal="center" vertical="center" wrapText="1"/>
    </xf>
    <xf numFmtId="0" fontId="38" fillId="0" borderId="0" xfId="0" applyFont="1" applyFill="1" applyAlignment="1">
      <alignment horizontal="right" vertical="top" wrapText="1"/>
    </xf>
    <xf numFmtId="0" fontId="27" fillId="0" borderId="24" xfId="0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center" wrapText="1"/>
    </xf>
    <xf numFmtId="0" fontId="27" fillId="0" borderId="24" xfId="0" applyFont="1" applyBorder="1" applyAlignment="1">
      <alignment horizontal="left" vertical="top" wrapText="1"/>
    </xf>
    <xf numFmtId="0" fontId="27" fillId="0" borderId="24" xfId="0" applyFont="1" applyBorder="1" applyAlignment="1">
      <alignment horizontal="left" vertical="top"/>
    </xf>
    <xf numFmtId="0" fontId="26" fillId="0" borderId="12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34" borderId="12" xfId="0" applyFont="1" applyFill="1" applyBorder="1">
      <alignment horizontal="left" vertical="top" wrapText="1"/>
    </xf>
    <xf numFmtId="0" fontId="26" fillId="34" borderId="23" xfId="0" applyFont="1" applyFill="1" applyBorder="1">
      <alignment horizontal="left" vertical="top" wrapText="1"/>
    </xf>
    <xf numFmtId="0" fontId="26" fillId="34" borderId="16" xfId="0" applyFont="1" applyFill="1" applyBorder="1">
      <alignment horizontal="left" vertical="top" wrapText="1"/>
    </xf>
    <xf numFmtId="0" fontId="26" fillId="34" borderId="24" xfId="0" applyFont="1" applyFill="1" applyBorder="1">
      <alignment horizontal="left" vertical="top" wrapText="1"/>
    </xf>
    <xf numFmtId="0" fontId="26" fillId="33" borderId="0" xfId="44" applyFont="1" applyFill="1" applyAlignment="1">
      <alignment horizontal="right"/>
    </xf>
    <xf numFmtId="0" fontId="26" fillId="34" borderId="24" xfId="0" applyFont="1" applyFill="1" applyBorder="1" applyAlignment="1">
      <alignment horizontal="left" vertical="top"/>
    </xf>
    <xf numFmtId="0" fontId="26" fillId="34" borderId="0" xfId="0" applyFont="1" applyFill="1">
      <alignment horizontal="left" vertical="top" wrapText="1"/>
    </xf>
    <xf numFmtId="0" fontId="26" fillId="33" borderId="0" xfId="0" applyFont="1" applyFill="1" applyAlignment="1">
      <alignment horizontal="center" vertical="center" wrapText="1"/>
    </xf>
    <xf numFmtId="0" fontId="26" fillId="0" borderId="24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left" vertical="top"/>
    </xf>
    <xf numFmtId="0" fontId="26" fillId="34" borderId="12" xfId="0" applyFont="1" applyFill="1" applyBorder="1" applyAlignment="1">
      <alignment horizontal="left" vertical="center" wrapText="1"/>
    </xf>
    <xf numFmtId="0" fontId="26" fillId="34" borderId="23" xfId="0" applyFont="1" applyFill="1" applyBorder="1" applyAlignment="1">
      <alignment horizontal="left" vertical="center" wrapText="1"/>
    </xf>
    <xf numFmtId="0" fontId="26" fillId="34" borderId="16" xfId="0" applyFont="1" applyFill="1" applyBorder="1" applyAlignment="1">
      <alignment horizontal="left" vertical="center" wrapText="1"/>
    </xf>
    <xf numFmtId="0" fontId="26" fillId="0" borderId="12" xfId="0" applyFont="1" applyFill="1" applyBorder="1" applyAlignment="1">
      <alignment horizontal="left" vertical="center" wrapText="1"/>
    </xf>
    <xf numFmtId="0" fontId="26" fillId="0" borderId="23" xfId="0" applyFont="1" applyFill="1" applyBorder="1" applyAlignment="1">
      <alignment horizontal="left" vertical="center" wrapText="1"/>
    </xf>
    <xf numFmtId="0" fontId="26" fillId="34" borderId="24" xfId="46" applyFont="1" applyFill="1" applyBorder="1" applyAlignment="1">
      <alignment horizontal="left" vertical="center" wrapText="1"/>
    </xf>
    <xf numFmtId="0" fontId="26" fillId="0" borderId="0" xfId="46" applyFont="1" applyAlignment="1">
      <alignment horizontal="right" vertical="center"/>
    </xf>
    <xf numFmtId="0" fontId="26" fillId="0" borderId="0" xfId="46" applyFont="1" applyFill="1" applyAlignment="1">
      <alignment horizontal="center" vertical="center" wrapText="1"/>
    </xf>
    <xf numFmtId="0" fontId="25" fillId="0" borderId="15" xfId="45" applyFont="1" applyBorder="1" applyAlignment="1">
      <alignment horizontal="center" vertical="center"/>
    </xf>
    <xf numFmtId="0" fontId="25" fillId="0" borderId="27" xfId="45" applyFont="1" applyBorder="1" applyAlignment="1">
      <alignment horizontal="center" vertical="center"/>
    </xf>
    <xf numFmtId="0" fontId="25" fillId="0" borderId="15" xfId="46" applyFont="1" applyBorder="1" applyAlignment="1">
      <alignment horizontal="center" vertical="center"/>
    </xf>
    <xf numFmtId="0" fontId="25" fillId="0" borderId="27" xfId="46" applyFont="1" applyBorder="1" applyAlignment="1">
      <alignment horizontal="center" vertical="center"/>
    </xf>
    <xf numFmtId="0" fontId="25" fillId="0" borderId="15" xfId="46" applyFont="1" applyBorder="1" applyAlignment="1">
      <alignment horizontal="center" vertical="center" wrapText="1"/>
    </xf>
    <xf numFmtId="0" fontId="25" fillId="0" borderId="27" xfId="46" applyFont="1" applyBorder="1" applyAlignment="1">
      <alignment horizontal="center" vertical="center" wrapText="1"/>
    </xf>
    <xf numFmtId="0" fontId="25" fillId="0" borderId="19" xfId="46" applyFont="1" applyBorder="1" applyAlignment="1">
      <alignment horizontal="center" vertical="center" wrapText="1"/>
    </xf>
    <xf numFmtId="0" fontId="25" fillId="0" borderId="22" xfId="46" applyFont="1" applyBorder="1" applyAlignment="1">
      <alignment horizontal="center" vertical="center" wrapText="1"/>
    </xf>
    <xf numFmtId="0" fontId="26" fillId="0" borderId="24" xfId="45" applyFont="1" applyBorder="1" applyAlignment="1">
      <alignment horizontal="left"/>
    </xf>
    <xf numFmtId="0" fontId="25" fillId="0" borderId="12" xfId="46" applyFont="1" applyBorder="1" applyAlignment="1">
      <alignment horizontal="center" vertical="center" wrapText="1"/>
    </xf>
    <xf numFmtId="0" fontId="25" fillId="0" borderId="16" xfId="46" applyFont="1" applyBorder="1" applyAlignment="1">
      <alignment horizontal="center" vertical="center" wrapText="1"/>
    </xf>
    <xf numFmtId="0" fontId="25" fillId="0" borderId="24" xfId="46" applyFont="1" applyBorder="1" applyAlignment="1">
      <alignment horizontal="center" vertical="center"/>
    </xf>
    <xf numFmtId="0" fontId="26" fillId="34" borderId="13" xfId="46" applyFont="1" applyFill="1" applyBorder="1" applyAlignment="1">
      <alignment horizontal="left" vertical="center" wrapText="1"/>
    </xf>
    <xf numFmtId="0" fontId="26" fillId="34" borderId="33" xfId="46" applyFont="1" applyFill="1" applyBorder="1" applyAlignment="1">
      <alignment horizontal="left" vertical="center" wrapText="1"/>
    </xf>
    <xf numFmtId="0" fontId="26" fillId="0" borderId="12" xfId="0" applyFont="1" applyBorder="1" applyAlignment="1">
      <alignment horizontal="left" vertical="top" wrapText="1"/>
    </xf>
    <xf numFmtId="0" fontId="26" fillId="0" borderId="23" xfId="0" applyFont="1" applyBorder="1" applyAlignment="1">
      <alignment horizontal="left" vertical="top" wrapText="1"/>
    </xf>
    <xf numFmtId="0" fontId="38" fillId="0" borderId="24" xfId="0" applyFont="1" applyBorder="1" applyAlignment="1">
      <alignment horizontal="center" vertical="center" wrapText="1"/>
    </xf>
    <xf numFmtId="0" fontId="27" fillId="0" borderId="0" xfId="46" applyFont="1" applyFill="1" applyAlignment="1">
      <alignment horizontal="right" vertical="center"/>
    </xf>
    <xf numFmtId="0" fontId="27" fillId="33" borderId="0" xfId="44" applyFont="1" applyFill="1" applyAlignment="1">
      <alignment horizontal="right" vertical="center"/>
    </xf>
    <xf numFmtId="0" fontId="26" fillId="34" borderId="0" xfId="0" applyNumberFormat="1" applyFont="1" applyFill="1" applyAlignment="1">
      <alignment horizontal="center" vertical="center" wrapText="1"/>
    </xf>
    <xf numFmtId="0" fontId="38" fillId="0" borderId="19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 wrapText="1"/>
    </xf>
    <xf numFmtId="0" fontId="38" fillId="0" borderId="21" xfId="0" applyFont="1" applyBorder="1" applyAlignment="1">
      <alignment horizontal="center" vertical="center" wrapText="1"/>
    </xf>
    <xf numFmtId="0" fontId="38" fillId="0" borderId="22" xfId="0" applyFont="1" applyBorder="1" applyAlignment="1">
      <alignment horizontal="center" vertical="center" wrapText="1"/>
    </xf>
    <xf numFmtId="0" fontId="38" fillId="0" borderId="33" xfId="0" applyFont="1" applyBorder="1" applyAlignment="1">
      <alignment horizontal="center" vertical="center" wrapText="1"/>
    </xf>
    <xf numFmtId="0" fontId="38" fillId="0" borderId="32" xfId="0" applyFont="1" applyBorder="1" applyAlignment="1">
      <alignment horizontal="center" vertical="center" wrapText="1"/>
    </xf>
    <xf numFmtId="0" fontId="38" fillId="0" borderId="34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top" wrapText="1"/>
    </xf>
    <xf numFmtId="0" fontId="38" fillId="0" borderId="23" xfId="0" applyFont="1" applyBorder="1" applyAlignment="1">
      <alignment horizontal="center" vertical="top" wrapText="1"/>
    </xf>
    <xf numFmtId="0" fontId="38" fillId="0" borderId="16" xfId="0" applyFont="1" applyBorder="1" applyAlignment="1">
      <alignment horizontal="center" vertical="top" wrapText="1"/>
    </xf>
  </cellXfs>
  <cellStyles count="69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15" xfId="57"/>
    <cellStyle name="Comma 19" xfId="62"/>
    <cellStyle name="Comma 4 2" xfId="59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eutral 3" xfId="64"/>
    <cellStyle name="Normal" xfId="0" builtinId="0" customBuiltin="1"/>
    <cellStyle name="Normal 11 2" xfId="58"/>
    <cellStyle name="Normal 12" xfId="53"/>
    <cellStyle name="Normal 12 3" xfId="60"/>
    <cellStyle name="Normal 12 3 2" xfId="63"/>
    <cellStyle name="Normal 2" xfId="43"/>
    <cellStyle name="Normal 2 2" xfId="51"/>
    <cellStyle name="Normal 2 3" xfId="44"/>
    <cellStyle name="Normal 2 3 2 2" xfId="56"/>
    <cellStyle name="Normal 2 4" xfId="67"/>
    <cellStyle name="Normal 2 5 3" xfId="61"/>
    <cellStyle name="Normal 2_IV-ՀՐԱՏԱՊ ՓՈՒԼԵՐՈՎ" xfId="45"/>
    <cellStyle name="Normal 5" xfId="55"/>
    <cellStyle name="Normal 5 2" xfId="46"/>
    <cellStyle name="Normal 5 3" xfId="54"/>
    <cellStyle name="Normal 6 2" xfId="47"/>
    <cellStyle name="Normal 8" xfId="50"/>
    <cellStyle name="Note" xfId="16" builtinId="10" customBuiltin="1"/>
    <cellStyle name="Output" xfId="11" builtinId="21" customBuiltin="1"/>
    <cellStyle name="SN_241" xfId="48"/>
    <cellStyle name="SN_b" xfId="65"/>
    <cellStyle name="SN_it" xfId="68"/>
    <cellStyle name="SN10_bold" xfId="66"/>
    <cellStyle name="Title" xfId="2" builtinId="15" customBuiltin="1"/>
    <cellStyle name="Total" xfId="18" builtinId="25" customBuiltin="1"/>
    <cellStyle name="Warning Text" xfId="15" builtinId="11" customBuiltin="1"/>
    <cellStyle name="Обычный 2 2" xfId="49"/>
    <cellStyle name="Обычный_+JRVEG-DZOR" xfId="5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opLeftCell="A7" zoomScaleNormal="100" workbookViewId="0">
      <selection activeCell="G15" sqref="G15"/>
    </sheetView>
  </sheetViews>
  <sheetFormatPr defaultRowHeight="13.5" x14ac:dyDescent="0.25"/>
  <cols>
    <col min="1" max="1" width="7.5703125" customWidth="1"/>
    <col min="2" max="2" width="11.5703125" customWidth="1"/>
    <col min="3" max="3" width="14.28515625" customWidth="1"/>
    <col min="4" max="6" width="51.42578125" style="14" customWidth="1"/>
    <col min="7" max="9" width="18.28515625" style="14" customWidth="1"/>
  </cols>
  <sheetData>
    <row r="1" spans="1:9" s="5" customFormat="1" ht="16.5" x14ac:dyDescent="0.25">
      <c r="G1" s="279" t="s">
        <v>29</v>
      </c>
      <c r="H1" s="279"/>
      <c r="I1" s="279"/>
    </row>
    <row r="2" spans="1:9" s="5" customFormat="1" ht="16.5" x14ac:dyDescent="0.25">
      <c r="I2" s="2" t="s">
        <v>127</v>
      </c>
    </row>
    <row r="3" spans="1:9" s="5" customFormat="1" ht="16.5" x14ac:dyDescent="0.25">
      <c r="I3" s="2" t="s">
        <v>30</v>
      </c>
    </row>
    <row r="4" spans="1:9" s="5" customFormat="1" ht="16.5" x14ac:dyDescent="0.25">
      <c r="G4" s="3"/>
    </row>
    <row r="5" spans="1:9" s="5" customFormat="1" ht="78.75" customHeight="1" x14ac:dyDescent="0.25">
      <c r="B5" s="283" t="s">
        <v>282</v>
      </c>
      <c r="C5" s="283"/>
      <c r="D5" s="283"/>
      <c r="E5" s="283"/>
      <c r="F5" s="283"/>
      <c r="G5" s="283"/>
    </row>
    <row r="6" spans="1:9" s="5" customFormat="1" ht="21" customHeight="1" x14ac:dyDescent="0.25">
      <c r="B6" s="8"/>
      <c r="C6" s="8"/>
      <c r="D6" s="8"/>
      <c r="E6" s="8"/>
      <c r="F6" s="8"/>
      <c r="G6" s="8"/>
      <c r="H6" s="280" t="s">
        <v>43</v>
      </c>
      <c r="I6" s="280"/>
    </row>
    <row r="7" spans="1:9" s="5" customFormat="1" ht="57" customHeight="1" x14ac:dyDescent="0.25">
      <c r="A7" s="281" t="s">
        <v>34</v>
      </c>
      <c r="B7" s="281" t="s">
        <v>6</v>
      </c>
      <c r="C7" s="281"/>
      <c r="D7" s="284" t="s">
        <v>35</v>
      </c>
      <c r="E7" s="284" t="s">
        <v>36</v>
      </c>
      <c r="F7" s="284" t="s">
        <v>37</v>
      </c>
      <c r="G7" s="276" t="s">
        <v>27</v>
      </c>
      <c r="H7" s="277"/>
      <c r="I7" s="278"/>
    </row>
    <row r="8" spans="1:9" s="9" customFormat="1" ht="16.5" customHeight="1" x14ac:dyDescent="0.25">
      <c r="A8" s="281"/>
      <c r="B8" s="281"/>
      <c r="C8" s="281"/>
      <c r="D8" s="285"/>
      <c r="E8" s="285"/>
      <c r="F8" s="285"/>
      <c r="G8" s="281" t="s">
        <v>38</v>
      </c>
      <c r="H8" s="281" t="s">
        <v>39</v>
      </c>
      <c r="I8" s="281" t="s">
        <v>31</v>
      </c>
    </row>
    <row r="9" spans="1:9" s="9" customFormat="1" ht="33" x14ac:dyDescent="0.25">
      <c r="A9" s="281"/>
      <c r="B9" s="15" t="s">
        <v>1</v>
      </c>
      <c r="C9" s="15" t="s">
        <v>2</v>
      </c>
      <c r="D9" s="286"/>
      <c r="E9" s="286"/>
      <c r="F9" s="286"/>
      <c r="G9" s="281"/>
      <c r="H9" s="281"/>
      <c r="I9" s="281"/>
    </row>
    <row r="10" spans="1:9" ht="24" customHeight="1" x14ac:dyDescent="0.25">
      <c r="A10" s="282" t="s">
        <v>32</v>
      </c>
      <c r="B10" s="282"/>
      <c r="C10" s="282"/>
      <c r="D10" s="282"/>
      <c r="E10" s="282"/>
      <c r="F10" s="282"/>
      <c r="G10" s="16">
        <f>G11+G25</f>
        <v>0</v>
      </c>
      <c r="H10" s="16">
        <f>H11+H25</f>
        <v>0</v>
      </c>
      <c r="I10" s="16">
        <f>I11+I25</f>
        <v>0</v>
      </c>
    </row>
    <row r="11" spans="1:9" ht="25.5" customHeight="1" x14ac:dyDescent="0.25">
      <c r="A11" s="282" t="s">
        <v>4</v>
      </c>
      <c r="B11" s="282"/>
      <c r="C11" s="282"/>
      <c r="D11" s="282"/>
      <c r="E11" s="282"/>
      <c r="F11" s="282"/>
      <c r="G11" s="16">
        <f>G12+G19+G21</f>
        <v>0</v>
      </c>
      <c r="H11" s="16">
        <f>H12+H19+H21</f>
        <v>0</v>
      </c>
      <c r="I11" s="16">
        <f>I12+I19+I21</f>
        <v>0</v>
      </c>
    </row>
    <row r="12" spans="1:9" ht="49.5" x14ac:dyDescent="0.25">
      <c r="A12" s="6"/>
      <c r="B12" s="11" t="s">
        <v>40</v>
      </c>
      <c r="C12" s="6"/>
      <c r="D12" s="12" t="s">
        <v>33</v>
      </c>
      <c r="E12" s="12" t="s">
        <v>41</v>
      </c>
      <c r="F12" s="12" t="s">
        <v>42</v>
      </c>
      <c r="G12" s="10">
        <f>SUM(G13:G18)</f>
        <v>210000</v>
      </c>
      <c r="H12" s="10">
        <f>SUM(H13:H18)</f>
        <v>0</v>
      </c>
      <c r="I12" s="10">
        <f>SUM(I13:I18)</f>
        <v>0</v>
      </c>
    </row>
    <row r="13" spans="1:9" ht="37.5" customHeight="1" x14ac:dyDescent="0.25">
      <c r="A13" s="6"/>
      <c r="B13" s="6"/>
      <c r="C13" s="25" t="s">
        <v>98</v>
      </c>
      <c r="D13" s="24" t="s">
        <v>99</v>
      </c>
      <c r="E13" s="24" t="s">
        <v>100</v>
      </c>
      <c r="F13" s="75" t="s">
        <v>97</v>
      </c>
      <c r="G13" s="7">
        <v>446528.2</v>
      </c>
      <c r="H13" s="7">
        <v>446528.2</v>
      </c>
      <c r="I13" s="7">
        <v>446528.2</v>
      </c>
    </row>
    <row r="14" spans="1:9" ht="37.5" customHeight="1" x14ac:dyDescent="0.25">
      <c r="A14" s="6"/>
      <c r="B14" s="6"/>
      <c r="C14" s="25" t="s">
        <v>286</v>
      </c>
      <c r="D14" s="75" t="s">
        <v>287</v>
      </c>
      <c r="E14" s="75" t="s">
        <v>287</v>
      </c>
      <c r="F14" s="75" t="s">
        <v>135</v>
      </c>
      <c r="G14" s="7">
        <f>'3'!G31</f>
        <v>-20000</v>
      </c>
      <c r="H14" s="7">
        <f>'3'!H31</f>
        <v>0</v>
      </c>
      <c r="I14" s="7">
        <f>'3'!I31</f>
        <v>0</v>
      </c>
    </row>
    <row r="15" spans="1:9" ht="37.5" customHeight="1" x14ac:dyDescent="0.25">
      <c r="A15" s="6"/>
      <c r="B15" s="6"/>
      <c r="C15" s="25" t="s">
        <v>203</v>
      </c>
      <c r="D15" s="75" t="s">
        <v>208</v>
      </c>
      <c r="E15" s="75" t="s">
        <v>209</v>
      </c>
      <c r="F15" s="75" t="s">
        <v>135</v>
      </c>
      <c r="G15" s="7">
        <f>'3'!G40</f>
        <v>-70000</v>
      </c>
      <c r="H15" s="7">
        <f>'3'!H40</f>
        <v>0</v>
      </c>
      <c r="I15" s="7">
        <f>'3'!I40</f>
        <v>0</v>
      </c>
    </row>
    <row r="16" spans="1:9" ht="37.5" customHeight="1" x14ac:dyDescent="0.25">
      <c r="A16" s="6"/>
      <c r="B16" s="6"/>
      <c r="C16" s="13" t="s">
        <v>200</v>
      </c>
      <c r="D16" s="75" t="s">
        <v>188</v>
      </c>
      <c r="E16" s="75" t="s">
        <v>189</v>
      </c>
      <c r="F16" s="75" t="s">
        <v>135</v>
      </c>
      <c r="G16" s="7">
        <f>'3'!G50</f>
        <v>0</v>
      </c>
      <c r="H16" s="7">
        <f>'3'!H50</f>
        <v>-281437.40000000002</v>
      </c>
      <c r="I16" s="7">
        <f>'3'!I50</f>
        <v>-281437.40000000002</v>
      </c>
    </row>
    <row r="17" spans="1:10" ht="37.5" customHeight="1" x14ac:dyDescent="0.25">
      <c r="A17" s="6"/>
      <c r="B17" s="6"/>
      <c r="C17" s="13" t="s">
        <v>201</v>
      </c>
      <c r="D17" s="75" t="s">
        <v>134</v>
      </c>
      <c r="E17" s="75" t="s">
        <v>210</v>
      </c>
      <c r="F17" s="75" t="s">
        <v>135</v>
      </c>
      <c r="G17" s="7">
        <v>-100000</v>
      </c>
      <c r="H17" s="7">
        <f>'3'!H67</f>
        <v>-165090.79999999999</v>
      </c>
      <c r="I17" s="7">
        <f>'3'!I67</f>
        <v>-165090.79999999999</v>
      </c>
    </row>
    <row r="18" spans="1:10" ht="37.5" customHeight="1" x14ac:dyDescent="0.25">
      <c r="A18" s="6"/>
      <c r="B18" s="6"/>
      <c r="C18" s="13" t="s">
        <v>202</v>
      </c>
      <c r="D18" s="75" t="s">
        <v>211</v>
      </c>
      <c r="E18" s="75" t="s">
        <v>212</v>
      </c>
      <c r="F18" s="75" t="s">
        <v>135</v>
      </c>
      <c r="G18" s="7">
        <v>-46528.2</v>
      </c>
      <c r="H18" s="7">
        <v>0</v>
      </c>
      <c r="I18" s="7">
        <v>0</v>
      </c>
    </row>
    <row r="19" spans="1:10" ht="49.5" x14ac:dyDescent="0.25">
      <c r="A19" s="6"/>
      <c r="B19" s="11">
        <v>1017</v>
      </c>
      <c r="C19" s="6"/>
      <c r="D19" s="217" t="s">
        <v>213</v>
      </c>
      <c r="E19" s="217" t="s">
        <v>214</v>
      </c>
      <c r="F19" s="217" t="s">
        <v>215</v>
      </c>
      <c r="G19" s="16">
        <f>G20</f>
        <v>-50000</v>
      </c>
      <c r="H19" s="10"/>
      <c r="I19" s="10"/>
    </row>
    <row r="20" spans="1:10" ht="37.5" customHeight="1" x14ac:dyDescent="0.25">
      <c r="A20" s="6"/>
      <c r="B20" s="6"/>
      <c r="C20" s="25" t="s">
        <v>204</v>
      </c>
      <c r="D20" s="75" t="s">
        <v>216</v>
      </c>
      <c r="E20" s="75" t="s">
        <v>217</v>
      </c>
      <c r="F20" s="75" t="s">
        <v>97</v>
      </c>
      <c r="G20" s="7">
        <v>-50000</v>
      </c>
      <c r="H20" s="7"/>
      <c r="I20" s="7"/>
    </row>
    <row r="21" spans="1:10" ht="49.5" x14ac:dyDescent="0.25">
      <c r="A21" s="6"/>
      <c r="B21" s="11">
        <v>1072</v>
      </c>
      <c r="C21" s="6"/>
      <c r="D21" s="217" t="s">
        <v>224</v>
      </c>
      <c r="E21" s="217" t="s">
        <v>225</v>
      </c>
      <c r="F21" s="217" t="s">
        <v>226</v>
      </c>
      <c r="G21" s="16">
        <f>SUM(G22:G24)</f>
        <v>-160000</v>
      </c>
      <c r="H21" s="16">
        <f t="shared" ref="H21:I21" si="0">SUM(H22:H24)</f>
        <v>0</v>
      </c>
      <c r="I21" s="16">
        <f t="shared" si="0"/>
        <v>0</v>
      </c>
    </row>
    <row r="22" spans="1:10" ht="37.5" customHeight="1" x14ac:dyDescent="0.25">
      <c r="A22" s="6"/>
      <c r="B22" s="6"/>
      <c r="C22" s="25" t="s">
        <v>205</v>
      </c>
      <c r="D22" s="75" t="s">
        <v>218</v>
      </c>
      <c r="E22" s="75" t="s">
        <v>219</v>
      </c>
      <c r="F22" s="75" t="s">
        <v>97</v>
      </c>
      <c r="G22" s="7">
        <v>-60000</v>
      </c>
      <c r="H22" s="7">
        <v>0</v>
      </c>
      <c r="I22" s="7">
        <v>0</v>
      </c>
    </row>
    <row r="23" spans="1:10" ht="37.5" customHeight="1" x14ac:dyDescent="0.25">
      <c r="A23" s="6"/>
      <c r="B23" s="6"/>
      <c r="C23" s="13" t="s">
        <v>206</v>
      </c>
      <c r="D23" s="75" t="s">
        <v>220</v>
      </c>
      <c r="E23" s="75" t="s">
        <v>221</v>
      </c>
      <c r="F23" s="75" t="s">
        <v>135</v>
      </c>
      <c r="G23" s="7">
        <f>'3'!G113</f>
        <v>-50000</v>
      </c>
      <c r="H23" s="7">
        <v>0</v>
      </c>
      <c r="I23" s="7">
        <v>0</v>
      </c>
    </row>
    <row r="24" spans="1:10" ht="37.5" customHeight="1" x14ac:dyDescent="0.25">
      <c r="A24" s="6"/>
      <c r="B24" s="6"/>
      <c r="C24" s="13" t="s">
        <v>207</v>
      </c>
      <c r="D24" s="75" t="s">
        <v>222</v>
      </c>
      <c r="E24" s="75" t="s">
        <v>223</v>
      </c>
      <c r="F24" s="75" t="s">
        <v>135</v>
      </c>
      <c r="G24" s="7">
        <v>-50000</v>
      </c>
      <c r="H24" s="7"/>
      <c r="I24" s="7"/>
    </row>
    <row r="25" spans="1:10" ht="24.75" customHeight="1" x14ac:dyDescent="0.25">
      <c r="A25" s="275" t="s">
        <v>90</v>
      </c>
      <c r="B25" s="275"/>
      <c r="C25" s="275"/>
      <c r="D25" s="275"/>
      <c r="E25" s="275"/>
      <c r="F25" s="275"/>
      <c r="G25" s="73">
        <f t="shared" ref="G25:I25" si="1">G26</f>
        <v>0</v>
      </c>
      <c r="H25" s="73">
        <f t="shared" si="1"/>
        <v>0</v>
      </c>
      <c r="I25" s="73">
        <f t="shared" si="1"/>
        <v>0</v>
      </c>
    </row>
    <row r="26" spans="1:10" ht="66" x14ac:dyDescent="0.25">
      <c r="A26" s="6"/>
      <c r="B26" s="11" t="s">
        <v>91</v>
      </c>
      <c r="C26" s="6"/>
      <c r="D26" s="74" t="s">
        <v>92</v>
      </c>
      <c r="E26" s="74" t="s">
        <v>93</v>
      </c>
      <c r="F26" s="74" t="s">
        <v>94</v>
      </c>
      <c r="G26" s="73">
        <f>G27+G28</f>
        <v>0</v>
      </c>
      <c r="H26" s="73">
        <f t="shared" ref="H26:I26" si="2">H27+H28</f>
        <v>0</v>
      </c>
      <c r="I26" s="73">
        <f t="shared" si="2"/>
        <v>0</v>
      </c>
    </row>
    <row r="27" spans="1:10" ht="82.5" x14ac:dyDescent="0.25">
      <c r="A27" s="6"/>
      <c r="B27" s="6"/>
      <c r="C27" s="13" t="s">
        <v>95</v>
      </c>
      <c r="D27" s="75" t="s">
        <v>92</v>
      </c>
      <c r="E27" s="75" t="s">
        <v>96</v>
      </c>
      <c r="F27" s="75" t="s">
        <v>97</v>
      </c>
      <c r="G27" s="76">
        <f>-G28</f>
        <v>446528.2</v>
      </c>
      <c r="H27" s="76">
        <f t="shared" ref="H27:I27" si="3">-H28</f>
        <v>446528.2</v>
      </c>
      <c r="I27" s="76">
        <f t="shared" si="3"/>
        <v>446528.2</v>
      </c>
    </row>
    <row r="28" spans="1:10" ht="82.5" x14ac:dyDescent="0.25">
      <c r="A28" s="6"/>
      <c r="B28" s="6"/>
      <c r="C28" s="13" t="s">
        <v>95</v>
      </c>
      <c r="D28" s="75" t="s">
        <v>92</v>
      </c>
      <c r="E28" s="75" t="s">
        <v>96</v>
      </c>
      <c r="F28" s="75" t="s">
        <v>97</v>
      </c>
      <c r="G28" s="76">
        <f>-G13</f>
        <v>-446528.2</v>
      </c>
      <c r="H28" s="76">
        <f t="shared" ref="H28:I28" si="4">-H13</f>
        <v>-446528.2</v>
      </c>
      <c r="I28" s="76">
        <f t="shared" si="4"/>
        <v>-446528.2</v>
      </c>
    </row>
    <row r="29" spans="1:10" ht="16.5" x14ac:dyDescent="0.25">
      <c r="A29" s="77"/>
      <c r="B29" s="77"/>
      <c r="C29" s="78"/>
      <c r="D29" s="79"/>
      <c r="E29" s="79"/>
      <c r="F29" s="79"/>
      <c r="G29" s="80"/>
      <c r="H29" s="80"/>
      <c r="I29" s="80"/>
    </row>
    <row r="30" spans="1:10" ht="17.25" x14ac:dyDescent="0.3">
      <c r="C30" s="31"/>
      <c r="D30" s="32" t="s">
        <v>86</v>
      </c>
      <c r="E30" s="30"/>
      <c r="F30" s="27"/>
      <c r="G30" s="27"/>
      <c r="H30" s="27"/>
      <c r="I30" s="27"/>
      <c r="J30" s="27"/>
    </row>
    <row r="31" spans="1:10" ht="17.25" x14ac:dyDescent="0.3">
      <c r="C31" s="27"/>
      <c r="D31" s="27"/>
      <c r="E31" s="33"/>
      <c r="F31" s="27"/>
      <c r="G31" s="27"/>
      <c r="H31" s="27"/>
      <c r="I31" s="27"/>
      <c r="J31" s="27"/>
    </row>
    <row r="32" spans="1:10" ht="17.25" x14ac:dyDescent="0.3">
      <c r="C32" s="27"/>
      <c r="D32" s="27"/>
      <c r="E32" s="27"/>
      <c r="F32" s="27"/>
      <c r="G32" s="27"/>
      <c r="H32" s="27"/>
      <c r="I32" s="27"/>
      <c r="J32" s="27"/>
    </row>
    <row r="33" spans="3:10" ht="17.25" x14ac:dyDescent="0.3">
      <c r="C33" s="27"/>
      <c r="D33" s="27"/>
      <c r="E33" s="27"/>
      <c r="F33" s="27"/>
      <c r="G33" s="27"/>
      <c r="H33" s="27"/>
      <c r="I33" s="27"/>
      <c r="J33" s="27"/>
    </row>
  </sheetData>
  <mergeCells count="15">
    <mergeCell ref="A25:F25"/>
    <mergeCell ref="G7:I7"/>
    <mergeCell ref="G1:I1"/>
    <mergeCell ref="H6:I6"/>
    <mergeCell ref="G8:G9"/>
    <mergeCell ref="H8:H9"/>
    <mergeCell ref="I8:I9"/>
    <mergeCell ref="A10:F10"/>
    <mergeCell ref="A11:F11"/>
    <mergeCell ref="B5:G5"/>
    <mergeCell ref="A7:A9"/>
    <mergeCell ref="B7:C8"/>
    <mergeCell ref="D7:D9"/>
    <mergeCell ref="E7:E9"/>
    <mergeCell ref="F7:F9"/>
  </mergeCells>
  <printOptions horizontalCentered="1"/>
  <pageMargins left="0" right="0" top="0" bottom="0" header="0" footer="0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Normal="100" workbookViewId="0">
      <selection activeCell="A4" sqref="A4:H4"/>
    </sheetView>
  </sheetViews>
  <sheetFormatPr defaultColWidth="8" defaultRowHeight="12.75" x14ac:dyDescent="0.25"/>
  <cols>
    <col min="1" max="1" width="7.85546875" style="125" customWidth="1"/>
    <col min="2" max="2" width="8.7109375" style="125" customWidth="1"/>
    <col min="3" max="3" width="75.140625" style="125" customWidth="1"/>
    <col min="4" max="4" width="22" style="125" customWidth="1"/>
    <col min="5" max="5" width="18.5703125" style="125" customWidth="1"/>
    <col min="6" max="6" width="17.85546875" style="125" customWidth="1"/>
    <col min="7" max="7" width="16.7109375" style="125" customWidth="1"/>
    <col min="8" max="8" width="19.42578125" style="125" customWidth="1"/>
    <col min="9" max="9" width="15.42578125" style="125" customWidth="1"/>
    <col min="10" max="16384" width="8" style="125"/>
  </cols>
  <sheetData>
    <row r="1" spans="1:10" ht="16.5" x14ac:dyDescent="0.25">
      <c r="A1" s="302" t="s">
        <v>130</v>
      </c>
      <c r="B1" s="302"/>
      <c r="C1" s="302"/>
      <c r="D1" s="302"/>
      <c r="E1" s="302"/>
      <c r="F1" s="302"/>
      <c r="G1" s="302"/>
      <c r="H1" s="302"/>
    </row>
    <row r="2" spans="1:10" s="127" customFormat="1" ht="16.5" x14ac:dyDescent="0.25">
      <c r="A2" s="302" t="s">
        <v>128</v>
      </c>
      <c r="B2" s="302"/>
      <c r="C2" s="302"/>
      <c r="D2" s="302"/>
      <c r="E2" s="302"/>
      <c r="F2" s="302"/>
      <c r="G2" s="302"/>
      <c r="H2" s="302"/>
      <c r="I2" s="126"/>
      <c r="J2" s="126"/>
    </row>
    <row r="3" spans="1:10" s="127" customFormat="1" ht="16.5" x14ac:dyDescent="0.25">
      <c r="A3" s="302" t="s">
        <v>0</v>
      </c>
      <c r="B3" s="302"/>
      <c r="C3" s="302"/>
      <c r="D3" s="302"/>
      <c r="E3" s="302"/>
      <c r="F3" s="302"/>
      <c r="G3" s="302"/>
      <c r="H3" s="302"/>
      <c r="I3" s="126"/>
      <c r="J3" s="126"/>
    </row>
    <row r="4" spans="1:10" s="127" customFormat="1" ht="46.5" customHeight="1" x14ac:dyDescent="0.25">
      <c r="A4" s="303" t="s">
        <v>283</v>
      </c>
      <c r="B4" s="303"/>
      <c r="C4" s="303"/>
      <c r="D4" s="303"/>
      <c r="E4" s="303"/>
      <c r="F4" s="303"/>
      <c r="G4" s="303"/>
      <c r="H4" s="303"/>
      <c r="I4" s="128"/>
      <c r="J4" s="128"/>
    </row>
    <row r="5" spans="1:10" s="132" customFormat="1" ht="17.25" x14ac:dyDescent="0.25">
      <c r="A5" s="129"/>
      <c r="B5" s="129"/>
      <c r="C5" s="130"/>
      <c r="D5" s="131"/>
      <c r="E5" s="131"/>
      <c r="F5" s="131"/>
      <c r="G5" s="304" t="s">
        <v>43</v>
      </c>
      <c r="H5" s="304"/>
    </row>
    <row r="6" spans="1:10" s="132" customFormat="1" ht="55.5" customHeight="1" x14ac:dyDescent="0.25">
      <c r="A6" s="287" t="s">
        <v>136</v>
      </c>
      <c r="B6" s="288"/>
      <c r="C6" s="291" t="s">
        <v>137</v>
      </c>
      <c r="D6" s="294" t="s">
        <v>154</v>
      </c>
      <c r="E6" s="295"/>
      <c r="F6" s="295"/>
      <c r="G6" s="295"/>
      <c r="H6" s="296"/>
    </row>
    <row r="7" spans="1:10" s="133" customFormat="1" ht="14.25" x14ac:dyDescent="0.25">
      <c r="A7" s="289"/>
      <c r="B7" s="290"/>
      <c r="C7" s="292"/>
      <c r="D7" s="297" t="s">
        <v>138</v>
      </c>
      <c r="E7" s="299" t="s">
        <v>139</v>
      </c>
      <c r="F7" s="300"/>
      <c r="G7" s="300"/>
      <c r="H7" s="301"/>
    </row>
    <row r="8" spans="1:10" s="133" customFormat="1" ht="85.5" x14ac:dyDescent="0.25">
      <c r="A8" s="134" t="s">
        <v>1</v>
      </c>
      <c r="B8" s="134" t="s">
        <v>2</v>
      </c>
      <c r="C8" s="293"/>
      <c r="D8" s="298"/>
      <c r="E8" s="135" t="s">
        <v>140</v>
      </c>
      <c r="F8" s="135" t="s">
        <v>141</v>
      </c>
      <c r="G8" s="135" t="s">
        <v>142</v>
      </c>
      <c r="H8" s="135" t="s">
        <v>143</v>
      </c>
    </row>
    <row r="9" spans="1:10" s="139" customFormat="1" ht="26.25" customHeight="1" x14ac:dyDescent="0.25">
      <c r="A9" s="136"/>
      <c r="B9" s="136"/>
      <c r="C9" s="137" t="s">
        <v>144</v>
      </c>
      <c r="D9" s="138">
        <f>SUM(E9:H9)</f>
        <v>-446528.2</v>
      </c>
      <c r="E9" s="138">
        <f>E10</f>
        <v>-281437.40000000002</v>
      </c>
      <c r="F9" s="138">
        <f t="shared" ref="F9:H9" si="0">F10</f>
        <v>0</v>
      </c>
      <c r="G9" s="138">
        <f t="shared" si="0"/>
        <v>-165090.79999999999</v>
      </c>
      <c r="H9" s="138">
        <f t="shared" si="0"/>
        <v>0</v>
      </c>
    </row>
    <row r="10" spans="1:10" s="139" customFormat="1" ht="34.5" x14ac:dyDescent="0.25">
      <c r="A10" s="123"/>
      <c r="B10" s="140"/>
      <c r="C10" s="140" t="s">
        <v>145</v>
      </c>
      <c r="D10" s="146">
        <f>SUM(E10:H10)</f>
        <v>-446528.2</v>
      </c>
      <c r="E10" s="138">
        <f>E12+E15</f>
        <v>-281437.40000000002</v>
      </c>
      <c r="F10" s="138">
        <f t="shared" ref="F10:H10" si="1">F12+F15</f>
        <v>0</v>
      </c>
      <c r="G10" s="138">
        <f t="shared" si="1"/>
        <v>-165090.79999999999</v>
      </c>
      <c r="H10" s="138">
        <f t="shared" si="1"/>
        <v>0</v>
      </c>
    </row>
    <row r="11" spans="1:10" s="139" customFormat="1" ht="17.25" x14ac:dyDescent="0.25">
      <c r="A11" s="123"/>
      <c r="B11" s="123"/>
      <c r="C11" s="123" t="s">
        <v>146</v>
      </c>
      <c r="D11" s="138"/>
      <c r="E11" s="141"/>
      <c r="F11" s="142"/>
      <c r="G11" s="141"/>
      <c r="H11" s="142"/>
    </row>
    <row r="12" spans="1:10" s="145" customFormat="1" ht="34.5" x14ac:dyDescent="0.25">
      <c r="A12" s="45" t="s">
        <v>25</v>
      </c>
      <c r="B12" s="45" t="s">
        <v>190</v>
      </c>
      <c r="C12" s="228" t="s">
        <v>191</v>
      </c>
      <c r="D12" s="146">
        <f>SUM(E12:H12)</f>
        <v>-281437.40000000002</v>
      </c>
      <c r="E12" s="146">
        <f>SUM(E14:E15)</f>
        <v>-281437.40000000002</v>
      </c>
      <c r="F12" s="146">
        <f t="shared" ref="F12" si="2">SUM(F14:F15)</f>
        <v>0</v>
      </c>
      <c r="G12" s="146"/>
      <c r="H12" s="146">
        <f>SUM(H14:H15)</f>
        <v>0</v>
      </c>
    </row>
    <row r="13" spans="1:10" s="145" customFormat="1" ht="17.25" x14ac:dyDescent="0.25">
      <c r="A13" s="143"/>
      <c r="B13" s="143"/>
      <c r="C13" s="220" t="s">
        <v>139</v>
      </c>
      <c r="D13" s="144"/>
      <c r="E13" s="144"/>
      <c r="F13" s="144"/>
      <c r="G13" s="144"/>
      <c r="H13" s="144"/>
    </row>
    <row r="14" spans="1:10" s="145" customFormat="1" ht="21.75" customHeight="1" x14ac:dyDescent="0.25">
      <c r="A14" s="143"/>
      <c r="B14" s="143"/>
      <c r="C14" s="220" t="s">
        <v>192</v>
      </c>
      <c r="D14" s="221">
        <f>SUM(E14:H14)</f>
        <v>-281437.40000000002</v>
      </c>
      <c r="E14" s="221">
        <v>-281437.40000000002</v>
      </c>
      <c r="F14" s="144"/>
      <c r="G14" s="144"/>
      <c r="H14" s="144"/>
    </row>
    <row r="15" spans="1:10" s="14" customFormat="1" ht="23.25" customHeight="1" x14ac:dyDescent="0.25">
      <c r="A15" s="45" t="s">
        <v>25</v>
      </c>
      <c r="B15" s="45" t="s">
        <v>227</v>
      </c>
      <c r="C15" s="228" t="s">
        <v>228</v>
      </c>
      <c r="D15" s="221">
        <f>SUM(E15:H15)</f>
        <v>-165090.79999999999</v>
      </c>
      <c r="E15" s="146">
        <v>0</v>
      </c>
      <c r="F15" s="146">
        <v>0</v>
      </c>
      <c r="G15" s="272">
        <v>-165090.79999999999</v>
      </c>
      <c r="H15" s="146">
        <v>0</v>
      </c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7" right="0.7" top="0.75" bottom="0.75" header="0.3" footer="0.3"/>
  <pageSetup paperSize="9" scale="53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I175"/>
  <sheetViews>
    <sheetView topLeftCell="A130" zoomScaleNormal="100" zoomScaleSheetLayoutView="90" workbookViewId="0">
      <selection activeCell="G131" sqref="G131"/>
    </sheetView>
  </sheetViews>
  <sheetFormatPr defaultColWidth="8" defaultRowHeight="16.5" customHeight="1" x14ac:dyDescent="0.3"/>
  <cols>
    <col min="1" max="1" width="6.140625" style="27" customWidth="1"/>
    <col min="2" max="2" width="7" style="27" customWidth="1"/>
    <col min="3" max="3" width="8" style="27"/>
    <col min="4" max="4" width="8" style="27" customWidth="1"/>
    <col min="5" max="5" width="11.140625" style="27" customWidth="1"/>
    <col min="6" max="6" width="62.140625" style="27" customWidth="1"/>
    <col min="7" max="7" width="17.140625" style="27" customWidth="1"/>
    <col min="8" max="8" width="15.28515625" style="27" customWidth="1"/>
    <col min="9" max="9" width="16" style="27" customWidth="1"/>
    <col min="10" max="16384" width="8" style="27"/>
  </cols>
  <sheetData>
    <row r="1" spans="1:9" s="49" customFormat="1" ht="25.5" customHeight="1" x14ac:dyDescent="0.25">
      <c r="A1" s="309" t="s">
        <v>28</v>
      </c>
      <c r="B1" s="309"/>
      <c r="C1" s="309"/>
      <c r="D1" s="309"/>
      <c r="E1" s="309"/>
      <c r="F1" s="309"/>
      <c r="G1" s="309"/>
      <c r="H1" s="309"/>
      <c r="I1" s="309"/>
    </row>
    <row r="2" spans="1:9" s="1" customFormat="1" ht="20.25" customHeight="1" x14ac:dyDescent="0.25">
      <c r="A2" s="310" t="s">
        <v>128</v>
      </c>
      <c r="B2" s="310"/>
      <c r="C2" s="310"/>
      <c r="D2" s="310"/>
      <c r="E2" s="310"/>
      <c r="F2" s="310"/>
      <c r="G2" s="310"/>
      <c r="H2" s="310"/>
      <c r="I2" s="310"/>
    </row>
    <row r="3" spans="1:9" s="1" customFormat="1" ht="19.5" customHeight="1" x14ac:dyDescent="0.25">
      <c r="A3" s="310" t="s">
        <v>0</v>
      </c>
      <c r="B3" s="310"/>
      <c r="C3" s="310"/>
      <c r="D3" s="310"/>
      <c r="E3" s="310"/>
      <c r="F3" s="310"/>
      <c r="G3" s="310"/>
      <c r="H3" s="310"/>
      <c r="I3" s="310"/>
    </row>
    <row r="4" spans="1:9" s="1" customFormat="1" ht="52.5" customHeight="1" x14ac:dyDescent="0.25">
      <c r="A4" s="311" t="s">
        <v>129</v>
      </c>
      <c r="B4" s="311"/>
      <c r="C4" s="311"/>
      <c r="D4" s="311"/>
      <c r="E4" s="311"/>
      <c r="F4" s="311"/>
      <c r="G4" s="311"/>
      <c r="H4" s="311"/>
      <c r="I4" s="311"/>
    </row>
    <row r="5" spans="1:9" s="35" customFormat="1" ht="36" customHeight="1" x14ac:dyDescent="0.3">
      <c r="H5" s="312" t="s">
        <v>43</v>
      </c>
      <c r="I5" s="312"/>
    </row>
    <row r="6" spans="1:9" s="35" customFormat="1" ht="55.5" customHeight="1" x14ac:dyDescent="0.25">
      <c r="A6" s="305" t="s">
        <v>5</v>
      </c>
      <c r="B6" s="306"/>
      <c r="C6" s="307"/>
      <c r="D6" s="305" t="s">
        <v>6</v>
      </c>
      <c r="E6" s="307"/>
      <c r="F6" s="305" t="s">
        <v>7</v>
      </c>
      <c r="G6" s="313" t="s">
        <v>3</v>
      </c>
      <c r="H6" s="314"/>
      <c r="I6" s="315"/>
    </row>
    <row r="7" spans="1:9" s="35" customFormat="1" ht="43.5" customHeight="1" x14ac:dyDescent="0.25">
      <c r="A7" s="71" t="s">
        <v>8</v>
      </c>
      <c r="B7" s="71" t="s">
        <v>9</v>
      </c>
      <c r="C7" s="71" t="s">
        <v>10</v>
      </c>
      <c r="D7" s="71" t="s">
        <v>11</v>
      </c>
      <c r="E7" s="71" t="s">
        <v>12</v>
      </c>
      <c r="F7" s="308"/>
      <c r="G7" s="26" t="s">
        <v>38</v>
      </c>
      <c r="H7" s="26" t="s">
        <v>44</v>
      </c>
      <c r="I7" s="26" t="s">
        <v>17</v>
      </c>
    </row>
    <row r="8" spans="1:9" s="35" customFormat="1" ht="17.25" customHeight="1" x14ac:dyDescent="0.25">
      <c r="A8" s="50"/>
      <c r="B8" s="50"/>
      <c r="C8" s="50"/>
      <c r="D8" s="50"/>
      <c r="E8" s="51"/>
      <c r="F8" s="48" t="s">
        <v>13</v>
      </c>
      <c r="G8" s="247">
        <f>G10</f>
        <v>0</v>
      </c>
      <c r="H8" s="247">
        <f t="shared" ref="H8:I8" si="0">H10</f>
        <v>0</v>
      </c>
      <c r="I8" s="247">
        <f t="shared" si="0"/>
        <v>0</v>
      </c>
    </row>
    <row r="9" spans="1:9" s="35" customFormat="1" ht="20.25" customHeight="1" x14ac:dyDescent="0.25">
      <c r="A9" s="52"/>
      <c r="B9" s="52"/>
      <c r="C9" s="52"/>
      <c r="D9" s="52"/>
      <c r="E9" s="53"/>
      <c r="F9" s="54" t="s">
        <v>14</v>
      </c>
      <c r="G9" s="17"/>
      <c r="H9" s="17"/>
      <c r="I9" s="17"/>
    </row>
    <row r="10" spans="1:9" s="171" customFormat="1" ht="38.25" customHeight="1" x14ac:dyDescent="0.25">
      <c r="A10" s="169"/>
      <c r="B10" s="169"/>
      <c r="C10" s="169"/>
      <c r="D10" s="169"/>
      <c r="E10" s="170"/>
      <c r="F10" s="174" t="s">
        <v>4</v>
      </c>
      <c r="G10" s="175">
        <f>G12+G79+G96</f>
        <v>0</v>
      </c>
      <c r="H10" s="175">
        <f>H12+H79+H96</f>
        <v>0</v>
      </c>
      <c r="I10" s="175">
        <f>I12+I79+I96</f>
        <v>0</v>
      </c>
    </row>
    <row r="11" spans="1:9" s="35" customFormat="1" ht="20.25" customHeight="1" x14ac:dyDescent="0.25">
      <c r="A11" s="52"/>
      <c r="B11" s="52"/>
      <c r="C11" s="52"/>
      <c r="D11" s="52"/>
      <c r="E11" s="53"/>
      <c r="F11" s="54" t="s">
        <v>14</v>
      </c>
      <c r="G11" s="17"/>
      <c r="H11" s="17"/>
      <c r="I11" s="17"/>
    </row>
    <row r="12" spans="1:9" s="38" customFormat="1" ht="18" customHeight="1" x14ac:dyDescent="0.25">
      <c r="A12" s="58" t="s">
        <v>20</v>
      </c>
      <c r="B12" s="59"/>
      <c r="C12" s="59"/>
      <c r="D12" s="59"/>
      <c r="E12" s="60"/>
      <c r="F12" s="61" t="s">
        <v>21</v>
      </c>
      <c r="G12" s="47">
        <f t="shared" ref="G12:I12" si="1">G14</f>
        <v>210000</v>
      </c>
      <c r="H12" s="47">
        <f t="shared" si="1"/>
        <v>0</v>
      </c>
      <c r="I12" s="47">
        <f t="shared" si="1"/>
        <v>0</v>
      </c>
    </row>
    <row r="13" spans="1:9" s="35" customFormat="1" ht="16.5" customHeight="1" x14ac:dyDescent="0.25">
      <c r="A13" s="52"/>
      <c r="B13" s="52"/>
      <c r="C13" s="52"/>
      <c r="D13" s="52"/>
      <c r="E13" s="53"/>
      <c r="F13" s="54" t="s">
        <v>14</v>
      </c>
      <c r="G13" s="62"/>
      <c r="H13" s="62"/>
      <c r="I13" s="57"/>
    </row>
    <row r="14" spans="1:9" s="38" customFormat="1" ht="20.25" customHeight="1" x14ac:dyDescent="0.25">
      <c r="A14" s="63"/>
      <c r="B14" s="55" t="s">
        <v>22</v>
      </c>
      <c r="C14" s="63"/>
      <c r="D14" s="63"/>
      <c r="E14" s="64"/>
      <c r="F14" s="65" t="s">
        <v>23</v>
      </c>
      <c r="G14" s="23">
        <f t="shared" ref="G14:I14" si="2">G16</f>
        <v>210000</v>
      </c>
      <c r="H14" s="23">
        <f t="shared" si="2"/>
        <v>0</v>
      </c>
      <c r="I14" s="23">
        <f t="shared" si="2"/>
        <v>0</v>
      </c>
    </row>
    <row r="15" spans="1:9" s="35" customFormat="1" ht="16.5" customHeight="1" x14ac:dyDescent="0.25">
      <c r="A15" s="52"/>
      <c r="B15" s="52"/>
      <c r="C15" s="52"/>
      <c r="D15" s="52"/>
      <c r="E15" s="53"/>
      <c r="F15" s="54" t="s">
        <v>14</v>
      </c>
      <c r="G15" s="62"/>
      <c r="H15" s="62"/>
      <c r="I15" s="57"/>
    </row>
    <row r="16" spans="1:9" s="38" customFormat="1" ht="16.5" customHeight="1" x14ac:dyDescent="0.25">
      <c r="A16" s="63"/>
      <c r="B16" s="63"/>
      <c r="C16" s="63" t="s">
        <v>20</v>
      </c>
      <c r="D16" s="63"/>
      <c r="E16" s="63"/>
      <c r="F16" s="60" t="s">
        <v>24</v>
      </c>
      <c r="G16" s="66">
        <f t="shared" ref="G16:I16" si="3">G18</f>
        <v>210000</v>
      </c>
      <c r="H16" s="66">
        <f t="shared" si="3"/>
        <v>0</v>
      </c>
      <c r="I16" s="66">
        <f t="shared" si="3"/>
        <v>0</v>
      </c>
    </row>
    <row r="17" spans="1:9" s="35" customFormat="1" ht="16.5" customHeight="1" x14ac:dyDescent="0.25">
      <c r="A17" s="52"/>
      <c r="B17" s="52"/>
      <c r="C17" s="52"/>
      <c r="D17" s="52"/>
      <c r="E17" s="52"/>
      <c r="F17" s="53" t="s">
        <v>14</v>
      </c>
      <c r="G17" s="56"/>
      <c r="H17" s="56"/>
      <c r="I17" s="56"/>
    </row>
    <row r="18" spans="1:9" s="35" customFormat="1" ht="34.5" customHeight="1" x14ac:dyDescent="0.25">
      <c r="A18" s="52"/>
      <c r="B18" s="52"/>
      <c r="C18" s="52"/>
      <c r="D18" s="52"/>
      <c r="E18" s="52"/>
      <c r="F18" s="53" t="s">
        <v>4</v>
      </c>
      <c r="G18" s="56">
        <f>G20</f>
        <v>210000</v>
      </c>
      <c r="H18" s="56">
        <f t="shared" ref="H18:I18" si="4">H20</f>
        <v>0</v>
      </c>
      <c r="I18" s="56">
        <f t="shared" si="4"/>
        <v>0</v>
      </c>
    </row>
    <row r="19" spans="1:9" s="35" customFormat="1" ht="16.5" customHeight="1" x14ac:dyDescent="0.25">
      <c r="A19" s="52"/>
      <c r="B19" s="52"/>
      <c r="C19" s="52"/>
      <c r="D19" s="52"/>
      <c r="E19" s="52"/>
      <c r="F19" s="53" t="s">
        <v>14</v>
      </c>
      <c r="G19" s="57"/>
      <c r="H19" s="57"/>
      <c r="I19" s="57"/>
    </row>
    <row r="20" spans="1:9" s="38" customFormat="1" ht="18.75" customHeight="1" x14ac:dyDescent="0.25">
      <c r="A20" s="67"/>
      <c r="B20" s="67"/>
      <c r="C20" s="67"/>
      <c r="D20" s="67" t="s">
        <v>25</v>
      </c>
      <c r="E20" s="67"/>
      <c r="F20" s="64" t="s">
        <v>19</v>
      </c>
      <c r="G20" s="66">
        <f>G22+G40+G50+G59+G68+G31</f>
        <v>210000</v>
      </c>
      <c r="H20" s="66">
        <f>H22+H40+H50+H59+H68</f>
        <v>0</v>
      </c>
      <c r="I20" s="66">
        <f>I22+I40+I50+I59+I68</f>
        <v>0</v>
      </c>
    </row>
    <row r="21" spans="1:9" s="35" customFormat="1" ht="16.5" customHeight="1" x14ac:dyDescent="0.25">
      <c r="A21" s="4"/>
      <c r="B21" s="4"/>
      <c r="C21" s="4"/>
      <c r="D21" s="4"/>
      <c r="E21" s="4"/>
      <c r="F21" s="68" t="s">
        <v>14</v>
      </c>
      <c r="G21" s="4"/>
      <c r="H21" s="4"/>
      <c r="I21" s="4"/>
    </row>
    <row r="22" spans="1:9" s="35" customFormat="1" ht="25.5" customHeight="1" x14ac:dyDescent="0.25">
      <c r="A22" s="4"/>
      <c r="B22" s="4"/>
      <c r="C22" s="4"/>
      <c r="D22" s="4"/>
      <c r="E22" s="18">
        <v>11020</v>
      </c>
      <c r="F22" s="97" t="s">
        <v>99</v>
      </c>
      <c r="G22" s="69">
        <f t="shared" ref="G22:H22" si="5">G24</f>
        <v>446528.2</v>
      </c>
      <c r="H22" s="69">
        <f t="shared" si="5"/>
        <v>446528.2</v>
      </c>
      <c r="I22" s="69">
        <f t="shared" ref="I22" si="6">I24</f>
        <v>446528.2</v>
      </c>
    </row>
    <row r="23" spans="1:9" s="35" customFormat="1" ht="16.5" customHeight="1" x14ac:dyDescent="0.25">
      <c r="A23" s="4"/>
      <c r="B23" s="4"/>
      <c r="C23" s="4"/>
      <c r="D23" s="4"/>
      <c r="E23" s="4"/>
      <c r="F23" s="98" t="s">
        <v>15</v>
      </c>
      <c r="G23" s="69"/>
      <c r="H23" s="69"/>
      <c r="I23" s="69"/>
    </row>
    <row r="24" spans="1:9" s="35" customFormat="1" ht="33.75" customHeight="1" x14ac:dyDescent="0.25">
      <c r="A24" s="4"/>
      <c r="B24" s="4"/>
      <c r="C24" s="4"/>
      <c r="D24" s="4"/>
      <c r="E24" s="4"/>
      <c r="F24" s="99" t="s">
        <v>26</v>
      </c>
      <c r="G24" s="70">
        <f t="shared" ref="G24:H24" si="7">G26</f>
        <v>446528.2</v>
      </c>
      <c r="H24" s="70">
        <f t="shared" si="7"/>
        <v>446528.2</v>
      </c>
      <c r="I24" s="70">
        <f t="shared" ref="I24" si="8">I26</f>
        <v>446528.2</v>
      </c>
    </row>
    <row r="25" spans="1:9" s="35" customFormat="1" ht="31.5" customHeight="1" x14ac:dyDescent="0.25">
      <c r="A25" s="4"/>
      <c r="B25" s="4"/>
      <c r="C25" s="4"/>
      <c r="D25" s="4"/>
      <c r="E25" s="4"/>
      <c r="F25" s="98" t="s">
        <v>16</v>
      </c>
      <c r="G25" s="69"/>
      <c r="H25" s="69"/>
      <c r="I25" s="69"/>
    </row>
    <row r="26" spans="1:9" s="35" customFormat="1" ht="16.5" customHeight="1" x14ac:dyDescent="0.25">
      <c r="A26" s="4"/>
      <c r="B26" s="4"/>
      <c r="C26" s="4"/>
      <c r="D26" s="4"/>
      <c r="E26" s="4"/>
      <c r="F26" s="98" t="s">
        <v>13</v>
      </c>
      <c r="G26" s="69">
        <f t="shared" ref="G26:I29" si="9">G27</f>
        <v>446528.2</v>
      </c>
      <c r="H26" s="69">
        <f t="shared" si="9"/>
        <v>446528.2</v>
      </c>
      <c r="I26" s="69">
        <f t="shared" si="9"/>
        <v>446528.2</v>
      </c>
    </row>
    <row r="27" spans="1:9" s="35" customFormat="1" ht="16.5" customHeight="1" x14ac:dyDescent="0.25">
      <c r="A27" s="4"/>
      <c r="B27" s="4"/>
      <c r="C27" s="4"/>
      <c r="D27" s="4"/>
      <c r="E27" s="4"/>
      <c r="F27" s="98" t="s">
        <v>101</v>
      </c>
      <c r="G27" s="69">
        <f t="shared" si="9"/>
        <v>446528.2</v>
      </c>
      <c r="H27" s="69">
        <f t="shared" si="9"/>
        <v>446528.2</v>
      </c>
      <c r="I27" s="69">
        <f t="shared" si="9"/>
        <v>446528.2</v>
      </c>
    </row>
    <row r="28" spans="1:9" s="35" customFormat="1" ht="33" x14ac:dyDescent="0.25">
      <c r="A28" s="4"/>
      <c r="B28" s="4"/>
      <c r="C28" s="4"/>
      <c r="D28" s="4"/>
      <c r="E28" s="4"/>
      <c r="F28" s="81" t="s">
        <v>102</v>
      </c>
      <c r="G28" s="69">
        <f t="shared" si="9"/>
        <v>446528.2</v>
      </c>
      <c r="H28" s="69">
        <f t="shared" si="9"/>
        <v>446528.2</v>
      </c>
      <c r="I28" s="69">
        <f t="shared" si="9"/>
        <v>446528.2</v>
      </c>
    </row>
    <row r="29" spans="1:9" s="35" customFormat="1" ht="21.75" customHeight="1" x14ac:dyDescent="0.25">
      <c r="A29" s="4"/>
      <c r="B29" s="4"/>
      <c r="C29" s="4"/>
      <c r="D29" s="4"/>
      <c r="E29" s="4"/>
      <c r="F29" s="81" t="s">
        <v>103</v>
      </c>
      <c r="G29" s="69">
        <f t="shared" si="9"/>
        <v>446528.2</v>
      </c>
      <c r="H29" s="69">
        <f t="shared" si="9"/>
        <v>446528.2</v>
      </c>
      <c r="I29" s="69">
        <f t="shared" si="9"/>
        <v>446528.2</v>
      </c>
    </row>
    <row r="30" spans="1:9" s="35" customFormat="1" ht="23.25" customHeight="1" x14ac:dyDescent="0.25">
      <c r="A30" s="4"/>
      <c r="B30" s="4"/>
      <c r="C30" s="4"/>
      <c r="D30" s="4"/>
      <c r="E30" s="4"/>
      <c r="F30" s="81" t="s">
        <v>104</v>
      </c>
      <c r="G30" s="17">
        <f>'1'!G13</f>
        <v>446528.2</v>
      </c>
      <c r="H30" s="17">
        <f>'1'!H13</f>
        <v>446528.2</v>
      </c>
      <c r="I30" s="17">
        <f>'1'!I13</f>
        <v>446528.2</v>
      </c>
    </row>
    <row r="31" spans="1:9" s="35" customFormat="1" ht="17.25" x14ac:dyDescent="0.25">
      <c r="A31" s="4"/>
      <c r="B31" s="4"/>
      <c r="C31" s="4"/>
      <c r="D31" s="4"/>
      <c r="E31" s="4">
        <v>31002</v>
      </c>
      <c r="F31" s="75" t="s">
        <v>288</v>
      </c>
      <c r="G31" s="17">
        <f>G33</f>
        <v>-20000</v>
      </c>
      <c r="H31" s="17">
        <f t="shared" ref="H31:I31" si="10">H33</f>
        <v>0</v>
      </c>
      <c r="I31" s="17">
        <f t="shared" si="10"/>
        <v>0</v>
      </c>
    </row>
    <row r="32" spans="1:9" s="35" customFormat="1" ht="17.25" x14ac:dyDescent="0.25">
      <c r="A32" s="4"/>
      <c r="B32" s="4"/>
      <c r="C32" s="4"/>
      <c r="D32" s="4"/>
      <c r="E32" s="4"/>
      <c r="F32" s="75" t="s">
        <v>15</v>
      </c>
      <c r="G32" s="17"/>
      <c r="H32" s="17"/>
      <c r="I32" s="17"/>
    </row>
    <row r="33" spans="1:9" s="35" customFormat="1" ht="33" x14ac:dyDescent="0.25">
      <c r="A33" s="4"/>
      <c r="B33" s="4"/>
      <c r="C33" s="4"/>
      <c r="D33" s="4"/>
      <c r="E33" s="4"/>
      <c r="F33" s="159" t="s">
        <v>26</v>
      </c>
      <c r="G33" s="17">
        <f>G35</f>
        <v>-20000</v>
      </c>
      <c r="H33" s="17">
        <f t="shared" ref="H33:I33" si="11">H35</f>
        <v>0</v>
      </c>
      <c r="I33" s="17">
        <f t="shared" si="11"/>
        <v>0</v>
      </c>
    </row>
    <row r="34" spans="1:9" s="35" customFormat="1" ht="33" x14ac:dyDescent="0.25">
      <c r="A34" s="4"/>
      <c r="B34" s="4"/>
      <c r="C34" s="4"/>
      <c r="D34" s="4"/>
      <c r="E34" s="4"/>
      <c r="F34" s="75" t="s">
        <v>16</v>
      </c>
      <c r="G34" s="17"/>
      <c r="H34" s="17"/>
      <c r="I34" s="17"/>
    </row>
    <row r="35" spans="1:9" s="35" customFormat="1" ht="17.25" x14ac:dyDescent="0.25">
      <c r="A35" s="4"/>
      <c r="B35" s="4"/>
      <c r="C35" s="4"/>
      <c r="D35" s="4"/>
      <c r="E35" s="4"/>
      <c r="F35" s="75" t="s">
        <v>13</v>
      </c>
      <c r="G35" s="17">
        <f>G36</f>
        <v>-20000</v>
      </c>
      <c r="H35" s="17">
        <f t="shared" ref="H35:I38" si="12">H36</f>
        <v>0</v>
      </c>
      <c r="I35" s="17">
        <f t="shared" si="12"/>
        <v>0</v>
      </c>
    </row>
    <row r="36" spans="1:9" s="35" customFormat="1" ht="17.25" x14ac:dyDescent="0.25">
      <c r="A36" s="4"/>
      <c r="B36" s="4"/>
      <c r="C36" s="4"/>
      <c r="D36" s="4"/>
      <c r="E36" s="4"/>
      <c r="F36" s="75" t="s">
        <v>155</v>
      </c>
      <c r="G36" s="17">
        <f>G37</f>
        <v>-20000</v>
      </c>
      <c r="H36" s="17">
        <f t="shared" si="12"/>
        <v>0</v>
      </c>
      <c r="I36" s="17">
        <f t="shared" si="12"/>
        <v>0</v>
      </c>
    </row>
    <row r="37" spans="1:9" s="35" customFormat="1" ht="17.25" x14ac:dyDescent="0.25">
      <c r="A37" s="4"/>
      <c r="B37" s="4"/>
      <c r="C37" s="4"/>
      <c r="D37" s="4"/>
      <c r="E37" s="4"/>
      <c r="F37" s="75" t="s">
        <v>156</v>
      </c>
      <c r="G37" s="17">
        <f>G38</f>
        <v>-20000</v>
      </c>
      <c r="H37" s="17">
        <f t="shared" si="12"/>
        <v>0</v>
      </c>
      <c r="I37" s="17">
        <f t="shared" si="12"/>
        <v>0</v>
      </c>
    </row>
    <row r="38" spans="1:9" s="35" customFormat="1" ht="17.25" x14ac:dyDescent="0.25">
      <c r="A38" s="4"/>
      <c r="B38" s="4"/>
      <c r="C38" s="4"/>
      <c r="D38" s="4"/>
      <c r="E38" s="4"/>
      <c r="F38" s="75" t="s">
        <v>195</v>
      </c>
      <c r="G38" s="17">
        <f>G39</f>
        <v>-20000</v>
      </c>
      <c r="H38" s="17">
        <f t="shared" si="12"/>
        <v>0</v>
      </c>
      <c r="I38" s="17">
        <f t="shared" si="12"/>
        <v>0</v>
      </c>
    </row>
    <row r="39" spans="1:9" s="35" customFormat="1" ht="17.25" x14ac:dyDescent="0.25">
      <c r="A39" s="4"/>
      <c r="B39" s="4"/>
      <c r="C39" s="4"/>
      <c r="D39" s="4"/>
      <c r="E39" s="4"/>
      <c r="F39" s="75" t="s">
        <v>238</v>
      </c>
      <c r="G39" s="17">
        <f>'4'!D14</f>
        <v>-20000</v>
      </c>
      <c r="H39" s="17">
        <v>0</v>
      </c>
      <c r="I39" s="17">
        <v>0</v>
      </c>
    </row>
    <row r="40" spans="1:9" s="35" customFormat="1" ht="33" x14ac:dyDescent="0.25">
      <c r="A40" s="4"/>
      <c r="B40" s="4"/>
      <c r="C40" s="4"/>
      <c r="D40" s="4"/>
      <c r="E40" s="4">
        <v>31009</v>
      </c>
      <c r="F40" s="75" t="s">
        <v>242</v>
      </c>
      <c r="G40" s="17">
        <f>G42</f>
        <v>-70000</v>
      </c>
      <c r="H40" s="17"/>
      <c r="I40" s="17"/>
    </row>
    <row r="41" spans="1:9" s="35" customFormat="1" ht="23.25" customHeight="1" x14ac:dyDescent="0.25">
      <c r="A41" s="4"/>
      <c r="B41" s="4"/>
      <c r="C41" s="4"/>
      <c r="D41" s="4"/>
      <c r="E41" s="4"/>
      <c r="F41" s="75" t="s">
        <v>15</v>
      </c>
      <c r="G41" s="17"/>
      <c r="H41" s="17"/>
      <c r="I41" s="17"/>
    </row>
    <row r="42" spans="1:9" s="35" customFormat="1" ht="33" x14ac:dyDescent="0.25">
      <c r="A42" s="4"/>
      <c r="B42" s="4"/>
      <c r="C42" s="4"/>
      <c r="D42" s="4"/>
      <c r="E42" s="4"/>
      <c r="F42" s="159" t="s">
        <v>26</v>
      </c>
      <c r="G42" s="17">
        <f>G44</f>
        <v>-70000</v>
      </c>
      <c r="H42" s="17"/>
      <c r="I42" s="17"/>
    </row>
    <row r="43" spans="1:9" s="35" customFormat="1" ht="33" x14ac:dyDescent="0.25">
      <c r="A43" s="4"/>
      <c r="B43" s="4"/>
      <c r="C43" s="4"/>
      <c r="D43" s="4"/>
      <c r="E43" s="4"/>
      <c r="F43" s="75" t="s">
        <v>16</v>
      </c>
      <c r="G43" s="17"/>
      <c r="H43" s="17"/>
      <c r="I43" s="17"/>
    </row>
    <row r="44" spans="1:9" s="35" customFormat="1" ht="17.25" x14ac:dyDescent="0.25">
      <c r="A44" s="4"/>
      <c r="B44" s="4"/>
      <c r="C44" s="4"/>
      <c r="D44" s="4"/>
      <c r="E44" s="4"/>
      <c r="F44" s="75" t="s">
        <v>13</v>
      </c>
      <c r="G44" s="17">
        <f>G45</f>
        <v>-70000</v>
      </c>
      <c r="H44" s="17"/>
      <c r="I44" s="17"/>
    </row>
    <row r="45" spans="1:9" s="35" customFormat="1" ht="23.25" customHeight="1" x14ac:dyDescent="0.25">
      <c r="A45" s="4"/>
      <c r="B45" s="4"/>
      <c r="C45" s="4"/>
      <c r="D45" s="4"/>
      <c r="E45" s="4"/>
      <c r="F45" s="75" t="s">
        <v>155</v>
      </c>
      <c r="G45" s="17">
        <f>G46</f>
        <v>-70000</v>
      </c>
      <c r="H45" s="17"/>
      <c r="I45" s="17"/>
    </row>
    <row r="46" spans="1:9" s="35" customFormat="1" ht="17.25" x14ac:dyDescent="0.25">
      <c r="A46" s="4"/>
      <c r="B46" s="4"/>
      <c r="C46" s="4"/>
      <c r="D46" s="4"/>
      <c r="E46" s="4"/>
      <c r="F46" s="75" t="s">
        <v>156</v>
      </c>
      <c r="G46" s="17">
        <f>G47</f>
        <v>-70000</v>
      </c>
      <c r="H46" s="17"/>
      <c r="I46" s="17"/>
    </row>
    <row r="47" spans="1:9" s="35" customFormat="1" ht="17.25" x14ac:dyDescent="0.25">
      <c r="A47" s="4"/>
      <c r="B47" s="4"/>
      <c r="C47" s="4"/>
      <c r="D47" s="4"/>
      <c r="E47" s="4"/>
      <c r="F47" s="75" t="s">
        <v>195</v>
      </c>
      <c r="G47" s="17">
        <f>G48+G49</f>
        <v>-70000</v>
      </c>
      <c r="H47" s="17"/>
      <c r="I47" s="17"/>
    </row>
    <row r="48" spans="1:9" s="35" customFormat="1" ht="17.25" x14ac:dyDescent="0.25">
      <c r="A48" s="4"/>
      <c r="B48" s="4"/>
      <c r="C48" s="4"/>
      <c r="D48" s="4"/>
      <c r="E48" s="4"/>
      <c r="F48" s="75" t="s">
        <v>196</v>
      </c>
      <c r="G48" s="17">
        <f>'4'!D24</f>
        <v>-30000</v>
      </c>
      <c r="H48" s="17"/>
      <c r="I48" s="17"/>
    </row>
    <row r="49" spans="1:9" s="35" customFormat="1" ht="17.25" x14ac:dyDescent="0.25">
      <c r="A49" s="4"/>
      <c r="B49" s="4"/>
      <c r="C49" s="4"/>
      <c r="D49" s="4"/>
      <c r="E49" s="4"/>
      <c r="F49" s="75" t="s">
        <v>238</v>
      </c>
      <c r="G49" s="17">
        <f>'4'!D23</f>
        <v>-40000</v>
      </c>
      <c r="H49" s="17"/>
      <c r="I49" s="17"/>
    </row>
    <row r="50" spans="1:9" s="35" customFormat="1" ht="36" customHeight="1" x14ac:dyDescent="0.25">
      <c r="A50" s="4"/>
      <c r="B50" s="4"/>
      <c r="C50" s="4"/>
      <c r="D50" s="4"/>
      <c r="E50" s="4">
        <v>31012</v>
      </c>
      <c r="F50" s="75" t="s">
        <v>191</v>
      </c>
      <c r="G50" s="17">
        <f>G52</f>
        <v>0</v>
      </c>
      <c r="H50" s="17">
        <f t="shared" ref="H50:I50" si="13">H52</f>
        <v>-281437.40000000002</v>
      </c>
      <c r="I50" s="17">
        <f t="shared" si="13"/>
        <v>-281437.40000000002</v>
      </c>
    </row>
    <row r="51" spans="1:9" s="35" customFormat="1" ht="23.25" customHeight="1" x14ac:dyDescent="0.25">
      <c r="A51" s="4"/>
      <c r="B51" s="4"/>
      <c r="C51" s="4"/>
      <c r="D51" s="4"/>
      <c r="E51" s="6"/>
      <c r="F51" s="75" t="s">
        <v>15</v>
      </c>
      <c r="G51" s="17"/>
      <c r="H51" s="17"/>
      <c r="I51" s="17"/>
    </row>
    <row r="52" spans="1:9" s="35" customFormat="1" ht="33" x14ac:dyDescent="0.25">
      <c r="A52" s="4"/>
      <c r="B52" s="4"/>
      <c r="C52" s="4"/>
      <c r="D52" s="4"/>
      <c r="E52" s="6"/>
      <c r="F52" s="159" t="s">
        <v>26</v>
      </c>
      <c r="G52" s="17">
        <f>G54</f>
        <v>0</v>
      </c>
      <c r="H52" s="17">
        <f t="shared" ref="H52:I52" si="14">H54</f>
        <v>-281437.40000000002</v>
      </c>
      <c r="I52" s="17">
        <f t="shared" si="14"/>
        <v>-281437.40000000002</v>
      </c>
    </row>
    <row r="53" spans="1:9" s="35" customFormat="1" ht="33" x14ac:dyDescent="0.25">
      <c r="A53" s="4"/>
      <c r="B53" s="4"/>
      <c r="C53" s="4"/>
      <c r="D53" s="4"/>
      <c r="E53" s="6"/>
      <c r="F53" s="75" t="s">
        <v>16</v>
      </c>
      <c r="G53" s="17"/>
      <c r="H53" s="17"/>
      <c r="I53" s="17"/>
    </row>
    <row r="54" spans="1:9" s="35" customFormat="1" ht="17.25" x14ac:dyDescent="0.25">
      <c r="A54" s="4"/>
      <c r="B54" s="4"/>
      <c r="C54" s="4"/>
      <c r="D54" s="4"/>
      <c r="E54" s="6"/>
      <c r="F54" s="75" t="s">
        <v>13</v>
      </c>
      <c r="G54" s="17">
        <f>G55</f>
        <v>0</v>
      </c>
      <c r="H54" s="17">
        <f t="shared" ref="H54:I57" si="15">H55</f>
        <v>-281437.40000000002</v>
      </c>
      <c r="I54" s="17">
        <f t="shared" si="15"/>
        <v>-281437.40000000002</v>
      </c>
    </row>
    <row r="55" spans="1:9" s="35" customFormat="1" ht="17.25" x14ac:dyDescent="0.25">
      <c r="A55" s="4"/>
      <c r="B55" s="4"/>
      <c r="C55" s="4"/>
      <c r="D55" s="4"/>
      <c r="E55" s="6"/>
      <c r="F55" s="75" t="s">
        <v>155</v>
      </c>
      <c r="G55" s="17">
        <f>G56</f>
        <v>0</v>
      </c>
      <c r="H55" s="17">
        <f t="shared" si="15"/>
        <v>-281437.40000000002</v>
      </c>
      <c r="I55" s="17">
        <f t="shared" si="15"/>
        <v>-281437.40000000002</v>
      </c>
    </row>
    <row r="56" spans="1:9" s="35" customFormat="1" ht="17.25" x14ac:dyDescent="0.25">
      <c r="A56" s="4"/>
      <c r="B56" s="4"/>
      <c r="C56" s="4"/>
      <c r="D56" s="4"/>
      <c r="E56" s="6"/>
      <c r="F56" s="75" t="s">
        <v>156</v>
      </c>
      <c r="G56" s="17">
        <f>G57</f>
        <v>0</v>
      </c>
      <c r="H56" s="17">
        <f t="shared" si="15"/>
        <v>-281437.40000000002</v>
      </c>
      <c r="I56" s="17">
        <f t="shared" si="15"/>
        <v>-281437.40000000002</v>
      </c>
    </row>
    <row r="57" spans="1:9" s="35" customFormat="1" ht="17.25" x14ac:dyDescent="0.25">
      <c r="A57" s="4"/>
      <c r="B57" s="4"/>
      <c r="C57" s="4"/>
      <c r="D57" s="4"/>
      <c r="E57" s="6"/>
      <c r="F57" s="75" t="s">
        <v>195</v>
      </c>
      <c r="G57" s="17">
        <f>G58</f>
        <v>0</v>
      </c>
      <c r="H57" s="17">
        <f t="shared" si="15"/>
        <v>-281437.40000000002</v>
      </c>
      <c r="I57" s="17">
        <f t="shared" si="15"/>
        <v>-281437.40000000002</v>
      </c>
    </row>
    <row r="58" spans="1:9" s="35" customFormat="1" ht="17.25" x14ac:dyDescent="0.25">
      <c r="A58" s="4"/>
      <c r="B58" s="4"/>
      <c r="C58" s="4"/>
      <c r="D58" s="4"/>
      <c r="E58" s="6"/>
      <c r="F58" s="75" t="s">
        <v>196</v>
      </c>
      <c r="G58" s="17">
        <v>0</v>
      </c>
      <c r="H58" s="17">
        <f>'2'!D14</f>
        <v>-281437.40000000002</v>
      </c>
      <c r="I58" s="17">
        <f>H58</f>
        <v>-281437.40000000002</v>
      </c>
    </row>
    <row r="59" spans="1:9" s="35" customFormat="1" ht="17.25" x14ac:dyDescent="0.25">
      <c r="A59" s="4"/>
      <c r="B59" s="4"/>
      <c r="C59" s="4"/>
      <c r="D59" s="4"/>
      <c r="E59" s="6">
        <v>31013</v>
      </c>
      <c r="F59" s="75" t="s">
        <v>228</v>
      </c>
      <c r="G59" s="17">
        <f>G61</f>
        <v>-100000</v>
      </c>
      <c r="H59" s="17">
        <f t="shared" ref="H59:I59" si="16">H61</f>
        <v>-165090.79999999999</v>
      </c>
      <c r="I59" s="17">
        <f t="shared" si="16"/>
        <v>-165090.79999999999</v>
      </c>
    </row>
    <row r="60" spans="1:9" s="35" customFormat="1" ht="17.25" x14ac:dyDescent="0.25">
      <c r="A60" s="4"/>
      <c r="B60" s="4"/>
      <c r="C60" s="4"/>
      <c r="D60" s="4"/>
      <c r="E60" s="6"/>
      <c r="F60" s="75" t="s">
        <v>15</v>
      </c>
      <c r="G60" s="17"/>
      <c r="H60" s="17"/>
      <c r="I60" s="17"/>
    </row>
    <row r="61" spans="1:9" s="35" customFormat="1" ht="33" x14ac:dyDescent="0.25">
      <c r="A61" s="4"/>
      <c r="B61" s="4"/>
      <c r="C61" s="4"/>
      <c r="D61" s="4"/>
      <c r="E61" s="6"/>
      <c r="F61" s="159" t="s">
        <v>26</v>
      </c>
      <c r="G61" s="17">
        <f>G63</f>
        <v>-100000</v>
      </c>
      <c r="H61" s="17">
        <f t="shared" ref="H61:I61" si="17">H63</f>
        <v>-165090.79999999999</v>
      </c>
      <c r="I61" s="17">
        <f t="shared" si="17"/>
        <v>-165090.79999999999</v>
      </c>
    </row>
    <row r="62" spans="1:9" s="35" customFormat="1" ht="33" x14ac:dyDescent="0.25">
      <c r="A62" s="4"/>
      <c r="B62" s="4"/>
      <c r="C62" s="4"/>
      <c r="D62" s="4"/>
      <c r="E62" s="6"/>
      <c r="F62" s="75" t="s">
        <v>16</v>
      </c>
      <c r="G62" s="17"/>
      <c r="H62" s="17"/>
      <c r="I62" s="17"/>
    </row>
    <row r="63" spans="1:9" s="35" customFormat="1" ht="17.25" x14ac:dyDescent="0.25">
      <c r="A63" s="4"/>
      <c r="B63" s="4"/>
      <c r="C63" s="4"/>
      <c r="D63" s="4"/>
      <c r="E63" s="6"/>
      <c r="F63" s="75" t="s">
        <v>13</v>
      </c>
      <c r="G63" s="17">
        <f>G64</f>
        <v>-100000</v>
      </c>
      <c r="H63" s="17">
        <f t="shared" ref="H63:I66" si="18">H64</f>
        <v>-165090.79999999999</v>
      </c>
      <c r="I63" s="17">
        <f t="shared" si="18"/>
        <v>-165090.79999999999</v>
      </c>
    </row>
    <row r="64" spans="1:9" s="35" customFormat="1" ht="17.25" x14ac:dyDescent="0.25">
      <c r="A64" s="4"/>
      <c r="B64" s="4"/>
      <c r="C64" s="4"/>
      <c r="D64" s="4"/>
      <c r="E64" s="6"/>
      <c r="F64" s="75" t="s">
        <v>155</v>
      </c>
      <c r="G64" s="17">
        <f>G65</f>
        <v>-100000</v>
      </c>
      <c r="H64" s="17">
        <f t="shared" si="18"/>
        <v>-165090.79999999999</v>
      </c>
      <c r="I64" s="17">
        <f t="shared" si="18"/>
        <v>-165090.79999999999</v>
      </c>
    </row>
    <row r="65" spans="1:9" s="35" customFormat="1" ht="17.25" x14ac:dyDescent="0.25">
      <c r="A65" s="4"/>
      <c r="B65" s="4"/>
      <c r="C65" s="4"/>
      <c r="D65" s="4"/>
      <c r="E65" s="6"/>
      <c r="F65" s="75" t="s">
        <v>156</v>
      </c>
      <c r="G65" s="17">
        <f>G66</f>
        <v>-100000</v>
      </c>
      <c r="H65" s="17">
        <f t="shared" si="18"/>
        <v>-165090.79999999999</v>
      </c>
      <c r="I65" s="17">
        <f t="shared" si="18"/>
        <v>-165090.79999999999</v>
      </c>
    </row>
    <row r="66" spans="1:9" s="35" customFormat="1" ht="17.25" x14ac:dyDescent="0.25">
      <c r="A66" s="4"/>
      <c r="B66" s="4"/>
      <c r="C66" s="4"/>
      <c r="D66" s="4"/>
      <c r="E66" s="6"/>
      <c r="F66" s="75" t="s">
        <v>243</v>
      </c>
      <c r="G66" s="17">
        <f>G67</f>
        <v>-100000</v>
      </c>
      <c r="H66" s="17">
        <f t="shared" si="18"/>
        <v>-165090.79999999999</v>
      </c>
      <c r="I66" s="17">
        <f t="shared" si="18"/>
        <v>-165090.79999999999</v>
      </c>
    </row>
    <row r="67" spans="1:9" s="35" customFormat="1" ht="17.25" x14ac:dyDescent="0.25">
      <c r="A67" s="4"/>
      <c r="B67" s="4"/>
      <c r="C67" s="4"/>
      <c r="D67" s="4"/>
      <c r="E67" s="6"/>
      <c r="F67" s="75" t="s">
        <v>244</v>
      </c>
      <c r="G67" s="17">
        <f>'1'!G17</f>
        <v>-100000</v>
      </c>
      <c r="H67" s="17">
        <f>'2'!G15</f>
        <v>-165090.79999999999</v>
      </c>
      <c r="I67" s="17">
        <f>H67</f>
        <v>-165090.79999999999</v>
      </c>
    </row>
    <row r="68" spans="1:9" s="35" customFormat="1" ht="33" x14ac:dyDescent="0.25">
      <c r="A68" s="4"/>
      <c r="B68" s="4"/>
      <c r="C68" s="4"/>
      <c r="D68" s="4"/>
      <c r="E68" s="6">
        <v>31014</v>
      </c>
      <c r="F68" s="75" t="s">
        <v>245</v>
      </c>
      <c r="G68" s="17">
        <f>G70</f>
        <v>-46528.2</v>
      </c>
      <c r="H68" s="17">
        <f t="shared" ref="H68:I68" si="19">H70</f>
        <v>0</v>
      </c>
      <c r="I68" s="17">
        <f t="shared" si="19"/>
        <v>0</v>
      </c>
    </row>
    <row r="69" spans="1:9" s="35" customFormat="1" ht="17.25" x14ac:dyDescent="0.25">
      <c r="A69" s="4"/>
      <c r="B69" s="4"/>
      <c r="C69" s="4"/>
      <c r="D69" s="4"/>
      <c r="E69" s="6"/>
      <c r="F69" s="75" t="s">
        <v>15</v>
      </c>
      <c r="G69" s="17"/>
      <c r="H69" s="17"/>
      <c r="I69" s="17"/>
    </row>
    <row r="70" spans="1:9" s="35" customFormat="1" ht="33" x14ac:dyDescent="0.25">
      <c r="A70" s="4"/>
      <c r="B70" s="4"/>
      <c r="C70" s="4"/>
      <c r="D70" s="4"/>
      <c r="E70" s="6"/>
      <c r="F70" s="159" t="s">
        <v>26</v>
      </c>
      <c r="G70" s="17">
        <f>G72</f>
        <v>-46528.2</v>
      </c>
      <c r="H70" s="17">
        <f t="shared" ref="H70:I70" si="20">H72</f>
        <v>0</v>
      </c>
      <c r="I70" s="17">
        <f t="shared" si="20"/>
        <v>0</v>
      </c>
    </row>
    <row r="71" spans="1:9" s="35" customFormat="1" ht="33" x14ac:dyDescent="0.25">
      <c r="A71" s="4"/>
      <c r="B71" s="4"/>
      <c r="C71" s="4"/>
      <c r="D71" s="4"/>
      <c r="E71" s="6"/>
      <c r="F71" s="75" t="s">
        <v>16</v>
      </c>
      <c r="G71" s="17"/>
      <c r="H71" s="17"/>
      <c r="I71" s="17"/>
    </row>
    <row r="72" spans="1:9" s="35" customFormat="1" ht="17.25" x14ac:dyDescent="0.25">
      <c r="A72" s="4"/>
      <c r="B72" s="4"/>
      <c r="C72" s="4"/>
      <c r="D72" s="4"/>
      <c r="E72" s="6"/>
      <c r="F72" s="75" t="s">
        <v>13</v>
      </c>
      <c r="G72" s="17">
        <f>G73</f>
        <v>-46528.2</v>
      </c>
      <c r="H72" s="17">
        <f t="shared" ref="H72:I77" si="21">H73</f>
        <v>0</v>
      </c>
      <c r="I72" s="17">
        <f t="shared" si="21"/>
        <v>0</v>
      </c>
    </row>
    <row r="73" spans="1:9" s="35" customFormat="1" ht="17.25" x14ac:dyDescent="0.25">
      <c r="A73" s="4"/>
      <c r="B73" s="4"/>
      <c r="C73" s="4"/>
      <c r="D73" s="4"/>
      <c r="E73" s="6"/>
      <c r="F73" s="75" t="s">
        <v>155</v>
      </c>
      <c r="G73" s="17">
        <f>G74</f>
        <v>-46528.2</v>
      </c>
      <c r="H73" s="17">
        <f t="shared" si="21"/>
        <v>0</v>
      </c>
      <c r="I73" s="17">
        <f t="shared" si="21"/>
        <v>0</v>
      </c>
    </row>
    <row r="74" spans="1:9" s="246" customFormat="1" ht="17.25" x14ac:dyDescent="0.25">
      <c r="A74" s="244"/>
      <c r="B74" s="244"/>
      <c r="C74" s="244"/>
      <c r="D74" s="244"/>
      <c r="E74" s="245"/>
      <c r="F74" s="95" t="s">
        <v>156</v>
      </c>
      <c r="G74" s="17">
        <f>G77+G75</f>
        <v>-46528.2</v>
      </c>
      <c r="H74" s="17">
        <f>H77</f>
        <v>0</v>
      </c>
      <c r="I74" s="17">
        <f>I77</f>
        <v>0</v>
      </c>
    </row>
    <row r="75" spans="1:9" s="246" customFormat="1" ht="17.25" x14ac:dyDescent="0.25">
      <c r="A75" s="244"/>
      <c r="B75" s="244"/>
      <c r="C75" s="244"/>
      <c r="D75" s="244"/>
      <c r="E75" s="245"/>
      <c r="F75" s="75" t="s">
        <v>195</v>
      </c>
      <c r="G75" s="17">
        <f>G76</f>
        <v>-10000</v>
      </c>
      <c r="H75" s="17"/>
      <c r="I75" s="17"/>
    </row>
    <row r="76" spans="1:9" s="246" customFormat="1" ht="17.25" x14ac:dyDescent="0.25">
      <c r="A76" s="244"/>
      <c r="B76" s="244"/>
      <c r="C76" s="244"/>
      <c r="D76" s="244"/>
      <c r="E76" s="245"/>
      <c r="F76" s="75" t="s">
        <v>238</v>
      </c>
      <c r="G76" s="17">
        <f>'4'!D39</f>
        <v>-10000</v>
      </c>
      <c r="H76" s="17"/>
      <c r="I76" s="17"/>
    </row>
    <row r="77" spans="1:9" s="35" customFormat="1" ht="17.25" x14ac:dyDescent="0.25">
      <c r="A77" s="4"/>
      <c r="B77" s="4"/>
      <c r="C77" s="4"/>
      <c r="D77" s="4"/>
      <c r="E77" s="6"/>
      <c r="F77" s="75" t="s">
        <v>243</v>
      </c>
      <c r="G77" s="17">
        <f>G78</f>
        <v>-36528.199999999997</v>
      </c>
      <c r="H77" s="17">
        <f t="shared" si="21"/>
        <v>0</v>
      </c>
      <c r="I77" s="17">
        <f t="shared" si="21"/>
        <v>0</v>
      </c>
    </row>
    <row r="78" spans="1:9" s="35" customFormat="1" ht="17.25" x14ac:dyDescent="0.25">
      <c r="A78" s="4"/>
      <c r="B78" s="4"/>
      <c r="C78" s="4"/>
      <c r="D78" s="4"/>
      <c r="E78" s="6"/>
      <c r="F78" s="75" t="s">
        <v>244</v>
      </c>
      <c r="G78" s="17">
        <f>'4'!D37+'4'!D38</f>
        <v>-36528.199999999997</v>
      </c>
      <c r="H78" s="17">
        <f>'1'!H18</f>
        <v>0</v>
      </c>
      <c r="I78" s="17">
        <f>'1'!I18</f>
        <v>0</v>
      </c>
    </row>
    <row r="79" spans="1:9" s="35" customFormat="1" ht="17.25" x14ac:dyDescent="0.25">
      <c r="A79" s="217" t="s">
        <v>229</v>
      </c>
      <c r="B79" s="4"/>
      <c r="C79" s="4"/>
      <c r="D79" s="4"/>
      <c r="E79" s="6"/>
      <c r="F79" s="61" t="s">
        <v>231</v>
      </c>
      <c r="G79" s="23">
        <f>G81</f>
        <v>-50000</v>
      </c>
      <c r="H79" s="23">
        <f t="shared" ref="H79:I79" si="22">H81</f>
        <v>0</v>
      </c>
      <c r="I79" s="23">
        <f t="shared" si="22"/>
        <v>0</v>
      </c>
    </row>
    <row r="80" spans="1:9" s="35" customFormat="1" ht="17.25" x14ac:dyDescent="0.25">
      <c r="A80" s="4"/>
      <c r="B80" s="4"/>
      <c r="C80" s="4"/>
      <c r="D80" s="4"/>
      <c r="E80" s="6"/>
      <c r="F80" s="54" t="s">
        <v>14</v>
      </c>
      <c r="G80" s="17"/>
      <c r="H80" s="17"/>
      <c r="I80" s="17"/>
    </row>
    <row r="81" spans="1:9" s="35" customFormat="1" ht="34.5" x14ac:dyDescent="0.25">
      <c r="A81" s="4"/>
      <c r="B81" s="217" t="s">
        <v>20</v>
      </c>
      <c r="C81" s="4"/>
      <c r="D81" s="4"/>
      <c r="E81" s="6"/>
      <c r="F81" s="65" t="s">
        <v>232</v>
      </c>
      <c r="G81" s="23">
        <f>G83</f>
        <v>-50000</v>
      </c>
      <c r="H81" s="23">
        <f t="shared" ref="H81:I81" si="23">H83</f>
        <v>0</v>
      </c>
      <c r="I81" s="23">
        <f t="shared" si="23"/>
        <v>0</v>
      </c>
    </row>
    <row r="82" spans="1:9" s="35" customFormat="1" ht="17.25" x14ac:dyDescent="0.25">
      <c r="A82" s="4"/>
      <c r="B82" s="4"/>
      <c r="C82" s="4"/>
      <c r="D82" s="4"/>
      <c r="E82" s="6"/>
      <c r="F82" s="54" t="s">
        <v>14</v>
      </c>
      <c r="G82" s="17"/>
      <c r="H82" s="17"/>
      <c r="I82" s="17"/>
    </row>
    <row r="83" spans="1:9" s="35" customFormat="1" ht="34.5" x14ac:dyDescent="0.25">
      <c r="A83" s="4"/>
      <c r="B83" s="4"/>
      <c r="C83" s="217" t="s">
        <v>107</v>
      </c>
      <c r="D83" s="4"/>
      <c r="E83" s="6"/>
      <c r="F83" s="60" t="s">
        <v>232</v>
      </c>
      <c r="G83" s="23">
        <f>G85</f>
        <v>-50000</v>
      </c>
      <c r="H83" s="23">
        <f t="shared" ref="H83:I83" si="24">H85</f>
        <v>0</v>
      </c>
      <c r="I83" s="23">
        <f t="shared" si="24"/>
        <v>0</v>
      </c>
    </row>
    <row r="84" spans="1:9" s="35" customFormat="1" ht="17.25" x14ac:dyDescent="0.25">
      <c r="A84" s="4"/>
      <c r="B84" s="4"/>
      <c r="C84" s="4"/>
      <c r="D84" s="4"/>
      <c r="E84" s="6"/>
      <c r="F84" s="53" t="s">
        <v>14</v>
      </c>
      <c r="G84" s="17"/>
      <c r="H84" s="17"/>
      <c r="I84" s="17"/>
    </row>
    <row r="85" spans="1:9" s="35" customFormat="1" ht="33" x14ac:dyDescent="0.25">
      <c r="A85" s="4"/>
      <c r="B85" s="4"/>
      <c r="C85" s="4"/>
      <c r="D85" s="218" t="s">
        <v>230</v>
      </c>
      <c r="E85" s="248"/>
      <c r="F85" s="218" t="s">
        <v>240</v>
      </c>
      <c r="G85" s="23">
        <f>G87</f>
        <v>-50000</v>
      </c>
      <c r="H85" s="17">
        <f t="shared" ref="H85:I85" si="25">H87</f>
        <v>0</v>
      </c>
      <c r="I85" s="17">
        <f t="shared" si="25"/>
        <v>0</v>
      </c>
    </row>
    <row r="86" spans="1:9" s="35" customFormat="1" ht="17.25" x14ac:dyDescent="0.25">
      <c r="A86" s="4"/>
      <c r="B86" s="4"/>
      <c r="C86" s="4"/>
      <c r="D86" s="4"/>
      <c r="E86" s="6"/>
      <c r="F86" s="75" t="s">
        <v>14</v>
      </c>
      <c r="G86" s="17"/>
      <c r="H86" s="17"/>
      <c r="I86" s="17"/>
    </row>
    <row r="87" spans="1:9" s="35" customFormat="1" ht="17.25" x14ac:dyDescent="0.25">
      <c r="A87" s="4"/>
      <c r="B87" s="4"/>
      <c r="C87" s="4"/>
      <c r="D87" s="4"/>
      <c r="E87" s="75" t="s">
        <v>112</v>
      </c>
      <c r="F87" s="75" t="s">
        <v>241</v>
      </c>
      <c r="G87" s="17">
        <f>G89</f>
        <v>-50000</v>
      </c>
      <c r="H87" s="17">
        <f t="shared" ref="H87:I87" si="26">H89</f>
        <v>0</v>
      </c>
      <c r="I87" s="17">
        <f t="shared" si="26"/>
        <v>0</v>
      </c>
    </row>
    <row r="88" spans="1:9" s="35" customFormat="1" ht="17.25" x14ac:dyDescent="0.25">
      <c r="A88" s="4"/>
      <c r="B88" s="4"/>
      <c r="C88" s="4"/>
      <c r="D88" s="4"/>
      <c r="E88" s="6"/>
      <c r="F88" s="75" t="s">
        <v>15</v>
      </c>
      <c r="G88" s="17"/>
      <c r="H88" s="17"/>
      <c r="I88" s="17"/>
    </row>
    <row r="89" spans="1:9" s="35" customFormat="1" ht="33" x14ac:dyDescent="0.25">
      <c r="A89" s="4"/>
      <c r="B89" s="4"/>
      <c r="C89" s="4"/>
      <c r="D89" s="4"/>
      <c r="E89" s="6"/>
      <c r="F89" s="159" t="s">
        <v>26</v>
      </c>
      <c r="G89" s="17">
        <f>G91</f>
        <v>-50000</v>
      </c>
      <c r="H89" s="17">
        <f t="shared" ref="H89:I89" si="27">H91</f>
        <v>0</v>
      </c>
      <c r="I89" s="17">
        <f t="shared" si="27"/>
        <v>0</v>
      </c>
    </row>
    <row r="90" spans="1:9" s="35" customFormat="1" ht="33" x14ac:dyDescent="0.25">
      <c r="A90" s="4"/>
      <c r="B90" s="4"/>
      <c r="C90" s="4"/>
      <c r="D90" s="4"/>
      <c r="E90" s="6"/>
      <c r="F90" s="75" t="s">
        <v>16</v>
      </c>
      <c r="G90" s="17"/>
      <c r="H90" s="17"/>
      <c r="I90" s="17"/>
    </row>
    <row r="91" spans="1:9" s="35" customFormat="1" ht="17.25" x14ac:dyDescent="0.25">
      <c r="A91" s="4"/>
      <c r="B91" s="4"/>
      <c r="C91" s="4"/>
      <c r="D91" s="4"/>
      <c r="E91" s="6"/>
      <c r="F91" s="75" t="s">
        <v>13</v>
      </c>
      <c r="G91" s="17">
        <f>G92</f>
        <v>-50000</v>
      </c>
      <c r="H91" s="17">
        <f t="shared" ref="H91:I94" si="28">H92</f>
        <v>0</v>
      </c>
      <c r="I91" s="17">
        <f t="shared" si="28"/>
        <v>0</v>
      </c>
    </row>
    <row r="92" spans="1:9" s="35" customFormat="1" ht="17.25" x14ac:dyDescent="0.25">
      <c r="A92" s="4"/>
      <c r="B92" s="4"/>
      <c r="C92" s="4"/>
      <c r="D92" s="4"/>
      <c r="E92" s="6"/>
      <c r="F92" s="75" t="s">
        <v>101</v>
      </c>
      <c r="G92" s="17">
        <f>G93</f>
        <v>-50000</v>
      </c>
      <c r="H92" s="17">
        <f t="shared" si="28"/>
        <v>0</v>
      </c>
      <c r="I92" s="17">
        <f t="shared" si="28"/>
        <v>0</v>
      </c>
    </row>
    <row r="93" spans="1:9" s="35" customFormat="1" ht="33" x14ac:dyDescent="0.25">
      <c r="A93" s="4"/>
      <c r="B93" s="4"/>
      <c r="C93" s="4"/>
      <c r="D93" s="4"/>
      <c r="E93" s="6"/>
      <c r="F93" s="75" t="s">
        <v>102</v>
      </c>
      <c r="G93" s="17">
        <f>G94</f>
        <v>-50000</v>
      </c>
      <c r="H93" s="17">
        <f t="shared" si="28"/>
        <v>0</v>
      </c>
      <c r="I93" s="17">
        <f t="shared" si="28"/>
        <v>0</v>
      </c>
    </row>
    <row r="94" spans="1:9" s="35" customFormat="1" ht="17.25" x14ac:dyDescent="0.25">
      <c r="A94" s="4"/>
      <c r="B94" s="4"/>
      <c r="C94" s="4"/>
      <c r="D94" s="4"/>
      <c r="E94" s="6"/>
      <c r="F94" s="75" t="s">
        <v>103</v>
      </c>
      <c r="G94" s="17">
        <f>G95</f>
        <v>-50000</v>
      </c>
      <c r="H94" s="17">
        <f t="shared" si="28"/>
        <v>0</v>
      </c>
      <c r="I94" s="17">
        <f t="shared" si="28"/>
        <v>0</v>
      </c>
    </row>
    <row r="95" spans="1:9" s="35" customFormat="1" ht="17.25" x14ac:dyDescent="0.25">
      <c r="A95" s="4"/>
      <c r="B95" s="4"/>
      <c r="C95" s="4"/>
      <c r="D95" s="4"/>
      <c r="E95" s="6"/>
      <c r="F95" s="75" t="s">
        <v>104</v>
      </c>
      <c r="G95" s="17">
        <f>'1'!G20</f>
        <v>-50000</v>
      </c>
      <c r="H95" s="17">
        <f>'1'!H20</f>
        <v>0</v>
      </c>
      <c r="I95" s="17">
        <f>'1'!I20</f>
        <v>0</v>
      </c>
    </row>
    <row r="96" spans="1:9" s="93" customFormat="1" ht="34.5" x14ac:dyDescent="0.25">
      <c r="A96" s="249" t="s">
        <v>170</v>
      </c>
      <c r="B96" s="249"/>
      <c r="C96" s="249"/>
      <c r="D96" s="249"/>
      <c r="E96" s="249"/>
      <c r="F96" s="180" t="s">
        <v>171</v>
      </c>
      <c r="G96" s="250">
        <f>G98</f>
        <v>-160000</v>
      </c>
      <c r="H96" s="173">
        <f t="shared" ref="H96:I96" si="29">H98</f>
        <v>0</v>
      </c>
      <c r="I96" s="173">
        <f t="shared" si="29"/>
        <v>0</v>
      </c>
    </row>
    <row r="97" spans="1:9" s="93" customFormat="1" ht="17.25" x14ac:dyDescent="0.25">
      <c r="A97" s="249"/>
      <c r="B97" s="249"/>
      <c r="C97" s="249"/>
      <c r="D97" s="249"/>
      <c r="E97" s="249"/>
      <c r="F97" s="180" t="s">
        <v>14</v>
      </c>
      <c r="G97" s="180"/>
      <c r="H97" s="172"/>
      <c r="I97" s="172"/>
    </row>
    <row r="98" spans="1:9" s="93" customFormat="1" ht="17.25" x14ac:dyDescent="0.25">
      <c r="A98" s="249"/>
      <c r="B98" s="249" t="s">
        <v>172</v>
      </c>
      <c r="C98" s="249"/>
      <c r="D98" s="249"/>
      <c r="E98" s="249"/>
      <c r="F98" s="180" t="s">
        <v>173</v>
      </c>
      <c r="G98" s="250">
        <f>G100</f>
        <v>-160000</v>
      </c>
      <c r="H98" s="173">
        <f t="shared" ref="H98:I98" si="30">H100</f>
        <v>0</v>
      </c>
      <c r="I98" s="173">
        <f t="shared" si="30"/>
        <v>0</v>
      </c>
    </row>
    <row r="99" spans="1:9" s="93" customFormat="1" ht="17.25" x14ac:dyDescent="0.25">
      <c r="A99" s="249"/>
      <c r="B99" s="249"/>
      <c r="C99" s="249"/>
      <c r="D99" s="249"/>
      <c r="E99" s="249"/>
      <c r="F99" s="180" t="s">
        <v>14</v>
      </c>
      <c r="G99" s="180"/>
      <c r="H99" s="172"/>
      <c r="I99" s="172"/>
    </row>
    <row r="100" spans="1:9" s="93" customFormat="1" ht="17.25" x14ac:dyDescent="0.25">
      <c r="A100" s="249"/>
      <c r="B100" s="249"/>
      <c r="C100" s="249" t="s">
        <v>107</v>
      </c>
      <c r="D100" s="249"/>
      <c r="E100" s="249"/>
      <c r="F100" s="180" t="s">
        <v>173</v>
      </c>
      <c r="G100" s="250">
        <f>G102+G131</f>
        <v>-160000</v>
      </c>
      <c r="H100" s="173">
        <f t="shared" ref="H100:I100" si="31">H102+H131</f>
        <v>0</v>
      </c>
      <c r="I100" s="173">
        <f t="shared" si="31"/>
        <v>0</v>
      </c>
    </row>
    <row r="101" spans="1:9" s="93" customFormat="1" ht="17.25" x14ac:dyDescent="0.25">
      <c r="A101" s="249"/>
      <c r="B101" s="249"/>
      <c r="C101" s="249"/>
      <c r="D101" s="249"/>
      <c r="E101" s="249"/>
      <c r="F101" s="180" t="s">
        <v>14</v>
      </c>
      <c r="G101" s="180"/>
      <c r="H101" s="172"/>
      <c r="I101" s="172"/>
    </row>
    <row r="102" spans="1:9" s="93" customFormat="1" ht="17.25" x14ac:dyDescent="0.25">
      <c r="A102" s="249"/>
      <c r="B102" s="249"/>
      <c r="C102" s="249"/>
      <c r="D102" s="249">
        <v>1072</v>
      </c>
      <c r="E102" s="249"/>
      <c r="F102" s="218" t="s">
        <v>236</v>
      </c>
      <c r="G102" s="251">
        <f>G104+G113+G122</f>
        <v>-160000</v>
      </c>
      <c r="H102" s="243">
        <f t="shared" ref="H102:I102" si="32">H104+H113+H122</f>
        <v>0</v>
      </c>
      <c r="I102" s="243">
        <f t="shared" si="32"/>
        <v>0</v>
      </c>
    </row>
    <row r="103" spans="1:9" s="93" customFormat="1" ht="17.25" x14ac:dyDescent="0.25">
      <c r="A103" s="163"/>
      <c r="B103" s="163"/>
      <c r="C103" s="163"/>
      <c r="D103" s="163"/>
      <c r="E103" s="163"/>
      <c r="F103" s="75" t="s">
        <v>14</v>
      </c>
      <c r="G103" s="172"/>
      <c r="H103" s="172"/>
      <c r="I103" s="172"/>
    </row>
    <row r="104" spans="1:9" s="93" customFormat="1" ht="17.25" x14ac:dyDescent="0.25">
      <c r="A104" s="163"/>
      <c r="B104" s="163"/>
      <c r="C104" s="163"/>
      <c r="D104" s="163"/>
      <c r="E104" s="163">
        <v>11018</v>
      </c>
      <c r="F104" s="75" t="s">
        <v>233</v>
      </c>
      <c r="G104" s="243">
        <f>G106</f>
        <v>-60000</v>
      </c>
      <c r="H104" s="243">
        <f t="shared" ref="H104:I104" si="33">H106</f>
        <v>0</v>
      </c>
      <c r="I104" s="243">
        <f t="shared" si="33"/>
        <v>0</v>
      </c>
    </row>
    <row r="105" spans="1:9" s="93" customFormat="1" ht="17.25" x14ac:dyDescent="0.25">
      <c r="A105" s="163"/>
      <c r="B105" s="163"/>
      <c r="C105" s="163"/>
      <c r="D105" s="163"/>
      <c r="E105" s="163"/>
      <c r="F105" s="75" t="s">
        <v>15</v>
      </c>
      <c r="G105" s="96"/>
      <c r="H105" s="96"/>
      <c r="I105" s="96"/>
    </row>
    <row r="106" spans="1:9" s="93" customFormat="1" ht="33" x14ac:dyDescent="0.25">
      <c r="A106" s="163"/>
      <c r="B106" s="163"/>
      <c r="C106" s="163"/>
      <c r="D106" s="163"/>
      <c r="E106" s="163"/>
      <c r="F106" s="159" t="s">
        <v>26</v>
      </c>
      <c r="G106" s="243">
        <f>G108</f>
        <v>-60000</v>
      </c>
      <c r="H106" s="243">
        <f t="shared" ref="H106:I106" si="34">H108</f>
        <v>0</v>
      </c>
      <c r="I106" s="243">
        <f t="shared" si="34"/>
        <v>0</v>
      </c>
    </row>
    <row r="107" spans="1:9" s="93" customFormat="1" ht="33" x14ac:dyDescent="0.25">
      <c r="A107" s="163"/>
      <c r="B107" s="163"/>
      <c r="C107" s="163"/>
      <c r="D107" s="163"/>
      <c r="E107" s="163"/>
      <c r="F107" s="75" t="s">
        <v>16</v>
      </c>
      <c r="G107" s="96"/>
      <c r="H107" s="96"/>
      <c r="I107" s="96"/>
    </row>
    <row r="108" spans="1:9" s="93" customFormat="1" ht="17.25" x14ac:dyDescent="0.25">
      <c r="A108" s="163"/>
      <c r="B108" s="163"/>
      <c r="C108" s="163"/>
      <c r="D108" s="163"/>
      <c r="E108" s="163"/>
      <c r="F108" s="75" t="s">
        <v>13</v>
      </c>
      <c r="G108" s="243">
        <f>G109</f>
        <v>-60000</v>
      </c>
      <c r="H108" s="243">
        <f t="shared" ref="H108:I111" si="35">H109</f>
        <v>0</v>
      </c>
      <c r="I108" s="243">
        <f t="shared" si="35"/>
        <v>0</v>
      </c>
    </row>
    <row r="109" spans="1:9" s="93" customFormat="1" ht="17.25" x14ac:dyDescent="0.25">
      <c r="A109" s="163"/>
      <c r="B109" s="163"/>
      <c r="C109" s="163"/>
      <c r="D109" s="163"/>
      <c r="E109" s="163"/>
      <c r="F109" s="75" t="s">
        <v>101</v>
      </c>
      <c r="G109" s="243">
        <f>G110</f>
        <v>-60000</v>
      </c>
      <c r="H109" s="243">
        <f t="shared" si="35"/>
        <v>0</v>
      </c>
      <c r="I109" s="243">
        <f t="shared" si="35"/>
        <v>0</v>
      </c>
    </row>
    <row r="110" spans="1:9" s="93" customFormat="1" ht="33" x14ac:dyDescent="0.25">
      <c r="A110" s="163"/>
      <c r="B110" s="163"/>
      <c r="C110" s="163"/>
      <c r="D110" s="163"/>
      <c r="E110" s="163"/>
      <c r="F110" s="75" t="s">
        <v>102</v>
      </c>
      <c r="G110" s="243">
        <f>G111</f>
        <v>-60000</v>
      </c>
      <c r="H110" s="243">
        <f t="shared" si="35"/>
        <v>0</v>
      </c>
      <c r="I110" s="243">
        <f t="shared" si="35"/>
        <v>0</v>
      </c>
    </row>
    <row r="111" spans="1:9" s="93" customFormat="1" ht="17.25" x14ac:dyDescent="0.25">
      <c r="A111" s="163"/>
      <c r="B111" s="163"/>
      <c r="C111" s="163"/>
      <c r="D111" s="163"/>
      <c r="E111" s="163"/>
      <c r="F111" s="75" t="s">
        <v>234</v>
      </c>
      <c r="G111" s="243">
        <f>G112</f>
        <v>-60000</v>
      </c>
      <c r="H111" s="243">
        <f t="shared" si="35"/>
        <v>0</v>
      </c>
      <c r="I111" s="243">
        <f t="shared" si="35"/>
        <v>0</v>
      </c>
    </row>
    <row r="112" spans="1:9" s="93" customFormat="1" ht="17.25" x14ac:dyDescent="0.25">
      <c r="A112" s="163"/>
      <c r="B112" s="163"/>
      <c r="C112" s="163"/>
      <c r="D112" s="163"/>
      <c r="E112" s="163"/>
      <c r="F112" s="75" t="s">
        <v>235</v>
      </c>
      <c r="G112" s="17">
        <f>'1'!G22</f>
        <v>-60000</v>
      </c>
      <c r="H112" s="17">
        <f>'1'!H22</f>
        <v>0</v>
      </c>
      <c r="I112" s="17">
        <f>'1'!I22</f>
        <v>0</v>
      </c>
    </row>
    <row r="113" spans="1:9" s="93" customFormat="1" ht="33" x14ac:dyDescent="0.25">
      <c r="A113" s="163"/>
      <c r="B113" s="163"/>
      <c r="C113" s="163"/>
      <c r="D113" s="163"/>
      <c r="E113" s="163">
        <v>31010</v>
      </c>
      <c r="F113" s="75" t="s">
        <v>237</v>
      </c>
      <c r="G113" s="243">
        <f>G115</f>
        <v>-50000</v>
      </c>
      <c r="H113" s="243">
        <f t="shared" ref="H113:I113" si="36">H115</f>
        <v>0</v>
      </c>
      <c r="I113" s="243">
        <f t="shared" si="36"/>
        <v>0</v>
      </c>
    </row>
    <row r="114" spans="1:9" s="93" customFormat="1" ht="17.25" x14ac:dyDescent="0.25">
      <c r="A114" s="163"/>
      <c r="B114" s="163"/>
      <c r="C114" s="163"/>
      <c r="D114" s="163"/>
      <c r="E114" s="163"/>
      <c r="F114" s="75" t="s">
        <v>15</v>
      </c>
      <c r="G114" s="96"/>
      <c r="H114" s="96"/>
      <c r="I114" s="96"/>
    </row>
    <row r="115" spans="1:9" s="93" customFormat="1" ht="33" x14ac:dyDescent="0.25">
      <c r="A115" s="163"/>
      <c r="B115" s="163"/>
      <c r="C115" s="163"/>
      <c r="D115" s="163"/>
      <c r="E115" s="163"/>
      <c r="F115" s="159" t="s">
        <v>26</v>
      </c>
      <c r="G115" s="243">
        <f>G117</f>
        <v>-50000</v>
      </c>
      <c r="H115" s="243">
        <f t="shared" ref="H115:I115" si="37">H117</f>
        <v>0</v>
      </c>
      <c r="I115" s="243">
        <f t="shared" si="37"/>
        <v>0</v>
      </c>
    </row>
    <row r="116" spans="1:9" s="93" customFormat="1" ht="33" x14ac:dyDescent="0.25">
      <c r="A116" s="163"/>
      <c r="B116" s="163"/>
      <c r="C116" s="163"/>
      <c r="D116" s="163"/>
      <c r="E116" s="163"/>
      <c r="F116" s="75" t="s">
        <v>16</v>
      </c>
      <c r="G116" s="96"/>
      <c r="H116" s="96"/>
      <c r="I116" s="96"/>
    </row>
    <row r="117" spans="1:9" s="93" customFormat="1" ht="17.25" x14ac:dyDescent="0.25">
      <c r="A117" s="163"/>
      <c r="B117" s="163"/>
      <c r="C117" s="163"/>
      <c r="D117" s="163"/>
      <c r="E117" s="163"/>
      <c r="F117" s="75" t="s">
        <v>13</v>
      </c>
      <c r="G117" s="243">
        <f>G118</f>
        <v>-50000</v>
      </c>
      <c r="H117" s="243">
        <f t="shared" ref="H117:I120" si="38">H118</f>
        <v>0</v>
      </c>
      <c r="I117" s="243">
        <f t="shared" si="38"/>
        <v>0</v>
      </c>
    </row>
    <row r="118" spans="1:9" s="93" customFormat="1" ht="17.25" x14ac:dyDescent="0.25">
      <c r="A118" s="163"/>
      <c r="B118" s="163"/>
      <c r="C118" s="163"/>
      <c r="D118" s="163"/>
      <c r="E118" s="163"/>
      <c r="F118" s="75" t="s">
        <v>155</v>
      </c>
      <c r="G118" s="243">
        <f>G119</f>
        <v>-50000</v>
      </c>
      <c r="H118" s="243">
        <f t="shared" si="38"/>
        <v>0</v>
      </c>
      <c r="I118" s="243">
        <f t="shared" si="38"/>
        <v>0</v>
      </c>
    </row>
    <row r="119" spans="1:9" s="93" customFormat="1" ht="17.25" x14ac:dyDescent="0.25">
      <c r="A119" s="163"/>
      <c r="B119" s="163"/>
      <c r="C119" s="163"/>
      <c r="D119" s="163"/>
      <c r="E119" s="163"/>
      <c r="F119" s="75" t="s">
        <v>156</v>
      </c>
      <c r="G119" s="243">
        <f>G120</f>
        <v>-50000</v>
      </c>
      <c r="H119" s="243">
        <f t="shared" si="38"/>
        <v>0</v>
      </c>
      <c r="I119" s="243">
        <f t="shared" si="38"/>
        <v>0</v>
      </c>
    </row>
    <row r="120" spans="1:9" s="93" customFormat="1" ht="17.25" x14ac:dyDescent="0.25">
      <c r="A120" s="163"/>
      <c r="B120" s="163"/>
      <c r="C120" s="163"/>
      <c r="D120" s="163"/>
      <c r="E120" s="163"/>
      <c r="F120" s="75" t="s">
        <v>195</v>
      </c>
      <c r="G120" s="243">
        <f>G121</f>
        <v>-50000</v>
      </c>
      <c r="H120" s="243">
        <f t="shared" si="38"/>
        <v>0</v>
      </c>
      <c r="I120" s="243">
        <f t="shared" si="38"/>
        <v>0</v>
      </c>
    </row>
    <row r="121" spans="1:9" s="93" customFormat="1" ht="17.25" x14ac:dyDescent="0.25">
      <c r="A121" s="163"/>
      <c r="B121" s="163"/>
      <c r="C121" s="163"/>
      <c r="D121" s="163"/>
      <c r="E121" s="163"/>
      <c r="F121" s="177" t="s">
        <v>196</v>
      </c>
      <c r="G121" s="17">
        <f>'4'!D40</f>
        <v>-50000</v>
      </c>
      <c r="H121" s="17">
        <f>'1'!H23</f>
        <v>0</v>
      </c>
      <c r="I121" s="17">
        <f>'1'!I23</f>
        <v>0</v>
      </c>
    </row>
    <row r="122" spans="1:9" s="93" customFormat="1" ht="33" x14ac:dyDescent="0.25">
      <c r="A122" s="163"/>
      <c r="B122" s="163"/>
      <c r="C122" s="163"/>
      <c r="D122" s="163"/>
      <c r="E122" s="163">
        <v>31013</v>
      </c>
      <c r="F122" s="75" t="s">
        <v>239</v>
      </c>
      <c r="G122" s="243">
        <f>G124</f>
        <v>-50000</v>
      </c>
      <c r="H122" s="243">
        <f t="shared" ref="H122:I122" si="39">H124</f>
        <v>0</v>
      </c>
      <c r="I122" s="243">
        <f t="shared" si="39"/>
        <v>0</v>
      </c>
    </row>
    <row r="123" spans="1:9" s="93" customFormat="1" ht="17.25" x14ac:dyDescent="0.25">
      <c r="A123" s="163"/>
      <c r="B123" s="163"/>
      <c r="C123" s="163"/>
      <c r="D123" s="163"/>
      <c r="E123" s="163"/>
      <c r="F123" s="75" t="s">
        <v>15</v>
      </c>
      <c r="G123" s="96"/>
      <c r="H123" s="96"/>
      <c r="I123" s="96"/>
    </row>
    <row r="124" spans="1:9" s="93" customFormat="1" ht="33" x14ac:dyDescent="0.25">
      <c r="A124" s="163"/>
      <c r="B124" s="163"/>
      <c r="C124" s="163"/>
      <c r="D124" s="163"/>
      <c r="E124" s="163"/>
      <c r="F124" s="159" t="s">
        <v>26</v>
      </c>
      <c r="G124" s="243">
        <f>G126</f>
        <v>-50000</v>
      </c>
      <c r="H124" s="243">
        <f t="shared" ref="H124:I124" si="40">H126</f>
        <v>0</v>
      </c>
      <c r="I124" s="243">
        <f t="shared" si="40"/>
        <v>0</v>
      </c>
    </row>
    <row r="125" spans="1:9" s="93" customFormat="1" ht="33" x14ac:dyDescent="0.25">
      <c r="A125" s="163"/>
      <c r="B125" s="163"/>
      <c r="C125" s="163"/>
      <c r="D125" s="163"/>
      <c r="E125" s="163"/>
      <c r="F125" s="75" t="s">
        <v>16</v>
      </c>
      <c r="G125" s="96"/>
      <c r="H125" s="96"/>
      <c r="I125" s="96"/>
    </row>
    <row r="126" spans="1:9" s="93" customFormat="1" ht="17.25" x14ac:dyDescent="0.25">
      <c r="A126" s="163"/>
      <c r="B126" s="163"/>
      <c r="C126" s="163"/>
      <c r="D126" s="163"/>
      <c r="E126" s="163"/>
      <c r="F126" s="75" t="s">
        <v>13</v>
      </c>
      <c r="G126" s="243">
        <f>G127</f>
        <v>-50000</v>
      </c>
      <c r="H126" s="243">
        <f t="shared" ref="H126:I128" si="41">H127</f>
        <v>0</v>
      </c>
      <c r="I126" s="243">
        <f t="shared" si="41"/>
        <v>0</v>
      </c>
    </row>
    <row r="127" spans="1:9" s="93" customFormat="1" ht="17.25" x14ac:dyDescent="0.25">
      <c r="A127" s="163"/>
      <c r="B127" s="163"/>
      <c r="C127" s="163"/>
      <c r="D127" s="163"/>
      <c r="E127" s="163"/>
      <c r="F127" s="75" t="s">
        <v>155</v>
      </c>
      <c r="G127" s="243">
        <f>G128</f>
        <v>-50000</v>
      </c>
      <c r="H127" s="243">
        <f t="shared" si="41"/>
        <v>0</v>
      </c>
      <c r="I127" s="243">
        <f t="shared" si="41"/>
        <v>0</v>
      </c>
    </row>
    <row r="128" spans="1:9" s="93" customFormat="1" ht="17.25" x14ac:dyDescent="0.25">
      <c r="A128" s="163"/>
      <c r="B128" s="163"/>
      <c r="C128" s="163"/>
      <c r="D128" s="163"/>
      <c r="E128" s="163"/>
      <c r="F128" s="75" t="s">
        <v>156</v>
      </c>
      <c r="G128" s="243">
        <f>G129</f>
        <v>-50000</v>
      </c>
      <c r="H128" s="243">
        <f t="shared" si="41"/>
        <v>0</v>
      </c>
      <c r="I128" s="243">
        <f t="shared" si="41"/>
        <v>0</v>
      </c>
    </row>
    <row r="129" spans="1:9" s="93" customFormat="1" ht="17.25" x14ac:dyDescent="0.25">
      <c r="A129" s="163"/>
      <c r="B129" s="163"/>
      <c r="C129" s="163"/>
      <c r="D129" s="163"/>
      <c r="E129" s="163"/>
      <c r="F129" s="75" t="s">
        <v>195</v>
      </c>
      <c r="G129" s="243">
        <f>G130</f>
        <v>-50000</v>
      </c>
      <c r="H129" s="243">
        <f t="shared" ref="H129:I129" si="42">H130</f>
        <v>0</v>
      </c>
      <c r="I129" s="243">
        <f t="shared" si="42"/>
        <v>0</v>
      </c>
    </row>
    <row r="130" spans="1:9" s="93" customFormat="1" ht="17.25" x14ac:dyDescent="0.25">
      <c r="A130" s="163"/>
      <c r="B130" s="163"/>
      <c r="C130" s="163"/>
      <c r="D130" s="163"/>
      <c r="E130" s="163"/>
      <c r="F130" s="75" t="s">
        <v>196</v>
      </c>
      <c r="G130" s="164">
        <f>'4'!D45</f>
        <v>-50000</v>
      </c>
      <c r="H130" s="164">
        <f>'1'!H24</f>
        <v>0</v>
      </c>
      <c r="I130" s="164">
        <f>'1'!I24</f>
        <v>0</v>
      </c>
    </row>
    <row r="131" spans="1:9" s="93" customFormat="1" ht="34.5" x14ac:dyDescent="0.25">
      <c r="A131" s="163"/>
      <c r="B131" s="163"/>
      <c r="C131" s="163"/>
      <c r="D131" s="252" t="s">
        <v>166</v>
      </c>
      <c r="E131" s="252"/>
      <c r="F131" s="252" t="s">
        <v>167</v>
      </c>
      <c r="G131" s="253">
        <f>G133</f>
        <v>0</v>
      </c>
      <c r="H131" s="176">
        <f t="shared" ref="H131:I131" si="43">H133</f>
        <v>0</v>
      </c>
      <c r="I131" s="176">
        <f t="shared" si="43"/>
        <v>0</v>
      </c>
    </row>
    <row r="132" spans="1:9" s="93" customFormat="1" ht="17.25" x14ac:dyDescent="0.25">
      <c r="A132" s="163"/>
      <c r="B132" s="163"/>
      <c r="C132" s="163"/>
      <c r="D132" s="4"/>
      <c r="E132" s="4"/>
      <c r="F132" s="4" t="s">
        <v>14</v>
      </c>
      <c r="G132" s="18"/>
      <c r="H132" s="18"/>
      <c r="I132" s="18"/>
    </row>
    <row r="133" spans="1:9" s="93" customFormat="1" ht="51.75" x14ac:dyDescent="0.25">
      <c r="A133" s="163"/>
      <c r="B133" s="163"/>
      <c r="C133" s="163"/>
      <c r="D133" s="4"/>
      <c r="E133" s="4" t="s">
        <v>112</v>
      </c>
      <c r="F133" s="4" t="s">
        <v>168</v>
      </c>
      <c r="G133" s="176">
        <f t="shared" ref="G133:I133" si="44">G135</f>
        <v>0</v>
      </c>
      <c r="H133" s="176">
        <f t="shared" si="44"/>
        <v>0</v>
      </c>
      <c r="I133" s="176">
        <f t="shared" si="44"/>
        <v>0</v>
      </c>
    </row>
    <row r="134" spans="1:9" s="93" customFormat="1" ht="17.25" x14ac:dyDescent="0.25">
      <c r="A134" s="163"/>
      <c r="B134" s="163"/>
      <c r="C134" s="163"/>
      <c r="D134" s="4"/>
      <c r="E134" s="4"/>
      <c r="F134" s="4" t="s">
        <v>15</v>
      </c>
      <c r="G134" s="4"/>
      <c r="H134" s="4"/>
      <c r="I134" s="4"/>
    </row>
    <row r="135" spans="1:9" s="93" customFormat="1" ht="51.75" x14ac:dyDescent="0.25">
      <c r="A135" s="163"/>
      <c r="B135" s="163"/>
      <c r="C135" s="163"/>
      <c r="D135" s="4"/>
      <c r="E135" s="4"/>
      <c r="F135" s="165" t="s">
        <v>26</v>
      </c>
      <c r="G135" s="166">
        <f t="shared" ref="G135:I135" si="45">G137</f>
        <v>0</v>
      </c>
      <c r="H135" s="166">
        <f t="shared" si="45"/>
        <v>0</v>
      </c>
      <c r="I135" s="166">
        <f t="shared" si="45"/>
        <v>0</v>
      </c>
    </row>
    <row r="136" spans="1:9" s="93" customFormat="1" ht="34.5" x14ac:dyDescent="0.25">
      <c r="A136" s="163"/>
      <c r="B136" s="163"/>
      <c r="C136" s="163"/>
      <c r="D136" s="4"/>
      <c r="E136" s="4"/>
      <c r="F136" s="4" t="s">
        <v>16</v>
      </c>
      <c r="G136" s="4"/>
      <c r="H136" s="4"/>
      <c r="I136" s="4"/>
    </row>
    <row r="137" spans="1:9" s="93" customFormat="1" ht="17.25" x14ac:dyDescent="0.25">
      <c r="A137" s="163"/>
      <c r="B137" s="163"/>
      <c r="C137" s="163"/>
      <c r="D137" s="4"/>
      <c r="E137" s="4"/>
      <c r="F137" s="4" t="s">
        <v>13</v>
      </c>
      <c r="G137" s="164">
        <f t="shared" ref="G137:I138" si="46">G138</f>
        <v>0</v>
      </c>
      <c r="H137" s="164">
        <f t="shared" si="46"/>
        <v>0</v>
      </c>
      <c r="I137" s="164">
        <f t="shared" si="46"/>
        <v>0</v>
      </c>
    </row>
    <row r="138" spans="1:9" s="93" customFormat="1" ht="20.25" customHeight="1" x14ac:dyDescent="0.25">
      <c r="A138" s="163"/>
      <c r="B138" s="163"/>
      <c r="C138" s="163"/>
      <c r="D138" s="4"/>
      <c r="E138" s="4"/>
      <c r="F138" s="4" t="s">
        <v>101</v>
      </c>
      <c r="G138" s="164">
        <f>G139</f>
        <v>0</v>
      </c>
      <c r="H138" s="164">
        <f t="shared" si="46"/>
        <v>0</v>
      </c>
      <c r="I138" s="164">
        <f>I139</f>
        <v>0</v>
      </c>
    </row>
    <row r="139" spans="1:9" s="93" customFormat="1" ht="35.25" customHeight="1" x14ac:dyDescent="0.25">
      <c r="A139" s="163"/>
      <c r="B139" s="163"/>
      <c r="C139" s="163"/>
      <c r="D139" s="4"/>
      <c r="E139" s="4"/>
      <c r="F139" s="4" t="s">
        <v>102</v>
      </c>
      <c r="G139" s="164">
        <f>G142</f>
        <v>0</v>
      </c>
      <c r="H139" s="164">
        <f>H140+H142</f>
        <v>0</v>
      </c>
      <c r="I139" s="164">
        <f>I140+I142</f>
        <v>0</v>
      </c>
    </row>
    <row r="140" spans="1:9" s="93" customFormat="1" ht="18" customHeight="1" x14ac:dyDescent="0.25">
      <c r="A140" s="163"/>
      <c r="B140" s="163"/>
      <c r="C140" s="163"/>
      <c r="D140" s="4"/>
      <c r="E140" s="4"/>
      <c r="F140" s="75" t="s">
        <v>193</v>
      </c>
      <c r="G140" s="164"/>
      <c r="H140" s="164">
        <f>H141</f>
        <v>-10</v>
      </c>
      <c r="I140" s="164">
        <f>I141</f>
        <v>-3760</v>
      </c>
    </row>
    <row r="141" spans="1:9" s="93" customFormat="1" ht="18" customHeight="1" x14ac:dyDescent="0.25">
      <c r="A141" s="163"/>
      <c r="B141" s="163"/>
      <c r="C141" s="163"/>
      <c r="D141" s="4"/>
      <c r="E141" s="4"/>
      <c r="F141" s="75" t="s">
        <v>194</v>
      </c>
      <c r="G141" s="164"/>
      <c r="H141" s="164">
        <v>-10</v>
      </c>
      <c r="I141" s="164">
        <v>-3760</v>
      </c>
    </row>
    <row r="142" spans="1:9" s="93" customFormat="1" ht="17.25" x14ac:dyDescent="0.25">
      <c r="A142" s="163"/>
      <c r="B142" s="163"/>
      <c r="C142" s="163"/>
      <c r="D142" s="4"/>
      <c r="E142" s="4"/>
      <c r="F142" s="177" t="s">
        <v>103</v>
      </c>
      <c r="G142" s="176">
        <f>G143</f>
        <v>0</v>
      </c>
      <c r="H142" s="176">
        <f t="shared" ref="H142:I142" si="47">H143</f>
        <v>10</v>
      </c>
      <c r="I142" s="176">
        <f t="shared" si="47"/>
        <v>3760</v>
      </c>
    </row>
    <row r="143" spans="1:9" s="93" customFormat="1" ht="17.25" x14ac:dyDescent="0.25">
      <c r="A143" s="163"/>
      <c r="B143" s="163"/>
      <c r="C143" s="163"/>
      <c r="D143" s="4"/>
      <c r="E143" s="4"/>
      <c r="F143" s="177" t="s">
        <v>169</v>
      </c>
      <c r="G143" s="176"/>
      <c r="H143" s="176">
        <v>10</v>
      </c>
      <c r="I143" s="176">
        <v>3760</v>
      </c>
    </row>
    <row r="144" spans="1:9" s="83" customFormat="1" ht="18.75" customHeight="1" x14ac:dyDescent="0.25">
      <c r="A144" s="82" t="s">
        <v>105</v>
      </c>
      <c r="B144" s="82"/>
      <c r="C144" s="82"/>
      <c r="D144" s="82"/>
      <c r="E144" s="82"/>
      <c r="F144" s="82" t="s">
        <v>106</v>
      </c>
      <c r="G144" s="100">
        <f t="shared" ref="G144:I144" si="48">G146</f>
        <v>0</v>
      </c>
      <c r="H144" s="100">
        <f t="shared" si="48"/>
        <v>0</v>
      </c>
      <c r="I144" s="100">
        <f t="shared" si="48"/>
        <v>0</v>
      </c>
    </row>
    <row r="145" spans="1:9" s="86" customFormat="1" ht="18.75" customHeight="1" x14ac:dyDescent="0.25">
      <c r="A145" s="84"/>
      <c r="B145" s="84"/>
      <c r="C145" s="84"/>
      <c r="D145" s="84"/>
      <c r="E145" s="84"/>
      <c r="F145" s="84" t="s">
        <v>14</v>
      </c>
      <c r="G145" s="85"/>
      <c r="H145" s="85"/>
      <c r="I145" s="85"/>
    </row>
    <row r="146" spans="1:9" s="83" customFormat="1" ht="18.75" customHeight="1" x14ac:dyDescent="0.25">
      <c r="A146" s="82"/>
      <c r="B146" s="82" t="s">
        <v>107</v>
      </c>
      <c r="C146" s="82"/>
      <c r="D146" s="82"/>
      <c r="E146" s="82"/>
      <c r="F146" s="82" t="s">
        <v>108</v>
      </c>
      <c r="G146" s="100">
        <f t="shared" ref="G146:I146" si="49">G148</f>
        <v>0</v>
      </c>
      <c r="H146" s="100">
        <f t="shared" si="49"/>
        <v>0</v>
      </c>
      <c r="I146" s="100">
        <f t="shared" si="49"/>
        <v>0</v>
      </c>
    </row>
    <row r="147" spans="1:9" s="86" customFormat="1" ht="18.75" customHeight="1" x14ac:dyDescent="0.25">
      <c r="A147" s="84"/>
      <c r="B147" s="84"/>
      <c r="C147" s="84"/>
      <c r="D147" s="84"/>
      <c r="E147" s="84"/>
      <c r="F147" s="84" t="s">
        <v>14</v>
      </c>
      <c r="G147" s="85"/>
      <c r="H147" s="85"/>
      <c r="I147" s="85"/>
    </row>
    <row r="148" spans="1:9" s="83" customFormat="1" ht="18.75" customHeight="1" x14ac:dyDescent="0.25">
      <c r="A148" s="82"/>
      <c r="B148" s="82"/>
      <c r="C148" s="82" t="s">
        <v>107</v>
      </c>
      <c r="D148" s="82"/>
      <c r="E148" s="82"/>
      <c r="F148" s="82" t="s">
        <v>109</v>
      </c>
      <c r="G148" s="100">
        <f t="shared" ref="G148:I148" si="50">G150</f>
        <v>0</v>
      </c>
      <c r="H148" s="100">
        <f t="shared" si="50"/>
        <v>0</v>
      </c>
      <c r="I148" s="100">
        <f t="shared" si="50"/>
        <v>0</v>
      </c>
    </row>
    <row r="149" spans="1:9" s="86" customFormat="1" ht="18.75" customHeight="1" x14ac:dyDescent="0.25">
      <c r="A149" s="84"/>
      <c r="B149" s="84"/>
      <c r="C149" s="84"/>
      <c r="D149" s="84"/>
      <c r="E149" s="84"/>
      <c r="F149" s="84" t="s">
        <v>14</v>
      </c>
      <c r="G149" s="85"/>
      <c r="H149" s="85"/>
      <c r="I149" s="85"/>
    </row>
    <row r="150" spans="1:9" s="86" customFormat="1" ht="18.75" customHeight="1" x14ac:dyDescent="0.25">
      <c r="A150" s="84"/>
      <c r="B150" s="84"/>
      <c r="C150" s="84"/>
      <c r="D150" s="84"/>
      <c r="E150" s="84"/>
      <c r="F150" s="82" t="s">
        <v>110</v>
      </c>
      <c r="G150" s="91">
        <f t="shared" ref="G150:I150" si="51">G152</f>
        <v>0</v>
      </c>
      <c r="H150" s="91">
        <f t="shared" si="51"/>
        <v>0</v>
      </c>
      <c r="I150" s="91">
        <f t="shared" si="51"/>
        <v>0</v>
      </c>
    </row>
    <row r="151" spans="1:9" s="86" customFormat="1" ht="18.75" customHeight="1" x14ac:dyDescent="0.25">
      <c r="A151" s="84"/>
      <c r="B151" s="84"/>
      <c r="C151" s="84"/>
      <c r="D151" s="84"/>
      <c r="E151" s="84"/>
      <c r="F151" s="84" t="s">
        <v>14</v>
      </c>
      <c r="G151" s="85"/>
      <c r="H151" s="85"/>
      <c r="I151" s="85"/>
    </row>
    <row r="152" spans="1:9" s="86" customFormat="1" ht="18.75" customHeight="1" x14ac:dyDescent="0.25">
      <c r="A152" s="84"/>
      <c r="B152" s="84"/>
      <c r="C152" s="84"/>
      <c r="D152" s="82" t="s">
        <v>111</v>
      </c>
      <c r="E152" s="84"/>
      <c r="F152" s="84" t="s">
        <v>109</v>
      </c>
      <c r="G152" s="91">
        <f>G154+G162</f>
        <v>0</v>
      </c>
      <c r="H152" s="91">
        <f t="shared" ref="H152:I152" si="52">H154+H162</f>
        <v>0</v>
      </c>
      <c r="I152" s="91">
        <f t="shared" si="52"/>
        <v>0</v>
      </c>
    </row>
    <row r="153" spans="1:9" s="86" customFormat="1" ht="18.75" customHeight="1" x14ac:dyDescent="0.25">
      <c r="A153" s="84"/>
      <c r="B153" s="84"/>
      <c r="C153" s="84"/>
      <c r="D153" s="84"/>
      <c r="E153" s="84"/>
      <c r="F153" s="84" t="s">
        <v>14</v>
      </c>
      <c r="G153" s="84"/>
      <c r="H153" s="84"/>
      <c r="I153" s="87"/>
    </row>
    <row r="154" spans="1:9" s="86" customFormat="1" ht="18.75" customHeight="1" x14ac:dyDescent="0.25">
      <c r="A154" s="84"/>
      <c r="B154" s="84"/>
      <c r="C154" s="84"/>
      <c r="D154" s="84"/>
      <c r="E154" s="88" t="s">
        <v>112</v>
      </c>
      <c r="F154" s="84" t="s">
        <v>109</v>
      </c>
      <c r="G154" s="91">
        <f t="shared" ref="G154:H154" si="53">G156</f>
        <v>446528.2</v>
      </c>
      <c r="H154" s="91">
        <f t="shared" si="53"/>
        <v>446528.2</v>
      </c>
      <c r="I154" s="91">
        <f>I156</f>
        <v>446528.2</v>
      </c>
    </row>
    <row r="155" spans="1:9" s="86" customFormat="1" ht="18.75" customHeight="1" x14ac:dyDescent="0.25">
      <c r="A155" s="84"/>
      <c r="B155" s="84"/>
      <c r="C155" s="84"/>
      <c r="D155" s="84"/>
      <c r="E155" s="84"/>
      <c r="F155" s="84" t="s">
        <v>15</v>
      </c>
      <c r="G155" s="91"/>
      <c r="H155" s="91"/>
      <c r="I155" s="91"/>
    </row>
    <row r="156" spans="1:9" s="86" customFormat="1" ht="18.75" customHeight="1" x14ac:dyDescent="0.25">
      <c r="A156" s="84"/>
      <c r="B156" s="84"/>
      <c r="C156" s="84"/>
      <c r="D156" s="84"/>
      <c r="E156" s="84"/>
      <c r="F156" s="89" t="s">
        <v>110</v>
      </c>
      <c r="G156" s="91">
        <f t="shared" ref="G156:H156" si="54">G158</f>
        <v>446528.2</v>
      </c>
      <c r="H156" s="91">
        <f t="shared" si="54"/>
        <v>446528.2</v>
      </c>
      <c r="I156" s="91">
        <f>I158</f>
        <v>446528.2</v>
      </c>
    </row>
    <row r="157" spans="1:9" s="86" customFormat="1" ht="18.75" customHeight="1" x14ac:dyDescent="0.25">
      <c r="A157" s="84"/>
      <c r="B157" s="84"/>
      <c r="C157" s="84"/>
      <c r="D157" s="84"/>
      <c r="E157" s="84"/>
      <c r="F157" s="84" t="s">
        <v>16</v>
      </c>
      <c r="G157" s="91"/>
      <c r="H157" s="91"/>
      <c r="I157" s="91"/>
    </row>
    <row r="158" spans="1:9" s="86" customFormat="1" ht="18.75" customHeight="1" x14ac:dyDescent="0.25">
      <c r="A158" s="84"/>
      <c r="B158" s="84"/>
      <c r="C158" s="84"/>
      <c r="D158" s="84"/>
      <c r="E158" s="84"/>
      <c r="F158" s="90" t="s">
        <v>13</v>
      </c>
      <c r="G158" s="91">
        <f t="shared" ref="G158:I160" si="55">G159</f>
        <v>446528.2</v>
      </c>
      <c r="H158" s="91">
        <f t="shared" si="55"/>
        <v>446528.2</v>
      </c>
      <c r="I158" s="91">
        <f t="shared" si="55"/>
        <v>446528.2</v>
      </c>
    </row>
    <row r="159" spans="1:9" s="86" customFormat="1" ht="18.75" customHeight="1" x14ac:dyDescent="0.25">
      <c r="A159" s="84"/>
      <c r="B159" s="84"/>
      <c r="C159" s="84"/>
      <c r="D159" s="84"/>
      <c r="E159" s="84"/>
      <c r="F159" s="90" t="s">
        <v>101</v>
      </c>
      <c r="G159" s="91">
        <f t="shared" si="55"/>
        <v>446528.2</v>
      </c>
      <c r="H159" s="91">
        <f t="shared" si="55"/>
        <v>446528.2</v>
      </c>
      <c r="I159" s="91">
        <f t="shared" si="55"/>
        <v>446528.2</v>
      </c>
    </row>
    <row r="160" spans="1:9" s="86" customFormat="1" ht="18.75" customHeight="1" x14ac:dyDescent="0.25">
      <c r="A160" s="84"/>
      <c r="B160" s="84"/>
      <c r="C160" s="84"/>
      <c r="D160" s="84"/>
      <c r="E160" s="84"/>
      <c r="F160" s="90" t="s">
        <v>113</v>
      </c>
      <c r="G160" s="91">
        <f t="shared" si="55"/>
        <v>446528.2</v>
      </c>
      <c r="H160" s="91">
        <f t="shared" si="55"/>
        <v>446528.2</v>
      </c>
      <c r="I160" s="91">
        <f t="shared" si="55"/>
        <v>446528.2</v>
      </c>
    </row>
    <row r="161" spans="1:9" s="86" customFormat="1" ht="18.75" customHeight="1" x14ac:dyDescent="0.25">
      <c r="A161" s="84"/>
      <c r="B161" s="84"/>
      <c r="C161" s="84"/>
      <c r="D161" s="84"/>
      <c r="E161" s="84"/>
      <c r="F161" s="84" t="s">
        <v>114</v>
      </c>
      <c r="G161" s="91">
        <f>'1'!G27</f>
        <v>446528.2</v>
      </c>
      <c r="H161" s="91">
        <f>'1'!H27</f>
        <v>446528.2</v>
      </c>
      <c r="I161" s="91">
        <f>'1'!I27</f>
        <v>446528.2</v>
      </c>
    </row>
    <row r="162" spans="1:9" s="86" customFormat="1" ht="18.75" customHeight="1" x14ac:dyDescent="0.25">
      <c r="A162" s="84"/>
      <c r="B162" s="84"/>
      <c r="C162" s="84"/>
      <c r="D162" s="84"/>
      <c r="E162" s="88" t="s">
        <v>112</v>
      </c>
      <c r="F162" s="84" t="s">
        <v>109</v>
      </c>
      <c r="G162" s="91">
        <f t="shared" ref="G162:H162" si="56">G164</f>
        <v>-446528.2</v>
      </c>
      <c r="H162" s="91">
        <f t="shared" si="56"/>
        <v>-446528.2</v>
      </c>
      <c r="I162" s="91">
        <f>I164</f>
        <v>-446528.2</v>
      </c>
    </row>
    <row r="163" spans="1:9" s="86" customFormat="1" ht="18.75" customHeight="1" x14ac:dyDescent="0.25">
      <c r="A163" s="84"/>
      <c r="B163" s="84"/>
      <c r="C163" s="84"/>
      <c r="D163" s="84"/>
      <c r="E163" s="84"/>
      <c r="F163" s="84" t="s">
        <v>15</v>
      </c>
      <c r="G163" s="91"/>
      <c r="H163" s="91"/>
      <c r="I163" s="91"/>
    </row>
    <row r="164" spans="1:9" s="86" customFormat="1" ht="18.75" customHeight="1" x14ac:dyDescent="0.25">
      <c r="A164" s="84"/>
      <c r="B164" s="84"/>
      <c r="C164" s="84"/>
      <c r="D164" s="84"/>
      <c r="E164" s="84"/>
      <c r="F164" s="89" t="s">
        <v>110</v>
      </c>
      <c r="G164" s="91">
        <f t="shared" ref="G164:H164" si="57">G166</f>
        <v>-446528.2</v>
      </c>
      <c r="H164" s="91">
        <f t="shared" si="57"/>
        <v>-446528.2</v>
      </c>
      <c r="I164" s="91">
        <f>I166</f>
        <v>-446528.2</v>
      </c>
    </row>
    <row r="165" spans="1:9" s="86" customFormat="1" ht="18.75" customHeight="1" x14ac:dyDescent="0.25">
      <c r="A165" s="84"/>
      <c r="B165" s="84"/>
      <c r="C165" s="84"/>
      <c r="D165" s="84"/>
      <c r="E165" s="84"/>
      <c r="F165" s="84" t="s">
        <v>16</v>
      </c>
      <c r="G165" s="91"/>
      <c r="H165" s="91"/>
      <c r="I165" s="91"/>
    </row>
    <row r="166" spans="1:9" s="86" customFormat="1" ht="18.75" customHeight="1" x14ac:dyDescent="0.25">
      <c r="A166" s="84"/>
      <c r="B166" s="84"/>
      <c r="C166" s="84"/>
      <c r="D166" s="84"/>
      <c r="E166" s="84"/>
      <c r="F166" s="90" t="s">
        <v>13</v>
      </c>
      <c r="G166" s="91">
        <f t="shared" ref="G166:I168" si="58">G167</f>
        <v>-446528.2</v>
      </c>
      <c r="H166" s="91">
        <f t="shared" si="58"/>
        <v>-446528.2</v>
      </c>
      <c r="I166" s="91">
        <f t="shared" si="58"/>
        <v>-446528.2</v>
      </c>
    </row>
    <row r="167" spans="1:9" s="86" customFormat="1" ht="18.75" customHeight="1" x14ac:dyDescent="0.25">
      <c r="A167" s="84"/>
      <c r="B167" s="84"/>
      <c r="C167" s="84"/>
      <c r="D167" s="84"/>
      <c r="E167" s="84"/>
      <c r="F167" s="90" t="s">
        <v>101</v>
      </c>
      <c r="G167" s="91">
        <f t="shared" si="58"/>
        <v>-446528.2</v>
      </c>
      <c r="H167" s="91">
        <f t="shared" si="58"/>
        <v>-446528.2</v>
      </c>
      <c r="I167" s="91">
        <f t="shared" si="58"/>
        <v>-446528.2</v>
      </c>
    </row>
    <row r="168" spans="1:9" s="86" customFormat="1" ht="18.75" customHeight="1" x14ac:dyDescent="0.25">
      <c r="A168" s="84"/>
      <c r="B168" s="84"/>
      <c r="C168" s="84"/>
      <c r="D168" s="84"/>
      <c r="E168" s="84"/>
      <c r="F168" s="90" t="s">
        <v>113</v>
      </c>
      <c r="G168" s="91">
        <f t="shared" si="58"/>
        <v>-446528.2</v>
      </c>
      <c r="H168" s="91">
        <f t="shared" si="58"/>
        <v>-446528.2</v>
      </c>
      <c r="I168" s="91">
        <f t="shared" si="58"/>
        <v>-446528.2</v>
      </c>
    </row>
    <row r="169" spans="1:9" s="86" customFormat="1" ht="18.75" customHeight="1" x14ac:dyDescent="0.25">
      <c r="A169" s="84"/>
      <c r="B169" s="84"/>
      <c r="C169" s="84"/>
      <c r="D169" s="84"/>
      <c r="E169" s="84"/>
      <c r="F169" s="84" t="s">
        <v>114</v>
      </c>
      <c r="G169" s="91">
        <f>'1'!G28</f>
        <v>-446528.2</v>
      </c>
      <c r="H169" s="91">
        <f>'1'!H28</f>
        <v>-446528.2</v>
      </c>
      <c r="I169" s="91">
        <f>'1'!I28</f>
        <v>-446528.2</v>
      </c>
    </row>
    <row r="172" spans="1:9" ht="16.5" customHeight="1" x14ac:dyDescent="0.3">
      <c r="A172" s="28" t="s">
        <v>84</v>
      </c>
      <c r="B172" s="29"/>
      <c r="C172" s="30"/>
    </row>
    <row r="173" spans="1:9" ht="16.5" customHeight="1" x14ac:dyDescent="0.3">
      <c r="A173" s="28" t="s">
        <v>85</v>
      </c>
      <c r="B173" s="29"/>
      <c r="C173" s="30"/>
    </row>
    <row r="174" spans="1:9" ht="16.5" customHeight="1" x14ac:dyDescent="0.3">
      <c r="A174" s="31"/>
      <c r="B174" s="32" t="s">
        <v>86</v>
      </c>
      <c r="C174" s="30"/>
    </row>
    <row r="175" spans="1:9" ht="16.5" customHeight="1" x14ac:dyDescent="0.3">
      <c r="C175" s="33"/>
    </row>
  </sheetData>
  <mergeCells count="9">
    <mergeCell ref="A6:C6"/>
    <mergeCell ref="D6:E6"/>
    <mergeCell ref="F6:F7"/>
    <mergeCell ref="A1:I1"/>
    <mergeCell ref="A2:I2"/>
    <mergeCell ref="A3:I3"/>
    <mergeCell ref="A4:I4"/>
    <mergeCell ref="H5:I5"/>
    <mergeCell ref="G6:I6"/>
  </mergeCells>
  <printOptions horizontalCentered="1"/>
  <pageMargins left="0" right="0" top="0" bottom="0" header="0" footer="0"/>
  <pageSetup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opLeftCell="A31" zoomScaleNormal="100" workbookViewId="0">
      <selection activeCell="I21" sqref="I21"/>
    </sheetView>
  </sheetViews>
  <sheetFormatPr defaultColWidth="8" defaultRowHeight="17.25" x14ac:dyDescent="0.25"/>
  <cols>
    <col min="1" max="1" width="7.42578125" style="139" customWidth="1"/>
    <col min="2" max="2" width="8.7109375" style="139" customWidth="1"/>
    <col min="3" max="3" width="95.140625" style="132" customWidth="1"/>
    <col min="4" max="4" width="14.42578125" style="132" customWidth="1"/>
    <col min="5" max="5" width="16.7109375" style="132" customWidth="1"/>
    <col min="6" max="6" width="14.85546875" style="147" customWidth="1"/>
    <col min="7" max="7" width="18.5703125" style="147" bestFit="1" customWidth="1"/>
    <col min="8" max="8" width="16.42578125" style="132" customWidth="1"/>
    <col min="9" max="16384" width="8" style="132"/>
  </cols>
  <sheetData>
    <row r="1" spans="1:10" x14ac:dyDescent="0.3">
      <c r="A1" s="317" t="s">
        <v>147</v>
      </c>
      <c r="B1" s="317"/>
      <c r="C1" s="317"/>
      <c r="D1" s="317"/>
      <c r="E1" s="317"/>
      <c r="F1" s="317"/>
    </row>
    <row r="2" spans="1:10" x14ac:dyDescent="0.3">
      <c r="A2" s="317" t="s">
        <v>128</v>
      </c>
      <c r="B2" s="317"/>
      <c r="C2" s="317"/>
      <c r="D2" s="317"/>
      <c r="E2" s="317"/>
      <c r="F2" s="317"/>
    </row>
    <row r="3" spans="1:10" x14ac:dyDescent="0.3">
      <c r="A3" s="317" t="s">
        <v>0</v>
      </c>
      <c r="B3" s="317"/>
      <c r="C3" s="317"/>
      <c r="D3" s="317"/>
      <c r="E3" s="317"/>
      <c r="F3" s="317"/>
    </row>
    <row r="4" spans="1:10" ht="41.25" customHeight="1" x14ac:dyDescent="0.25">
      <c r="A4" s="318" t="s">
        <v>284</v>
      </c>
      <c r="B4" s="318"/>
      <c r="C4" s="318"/>
      <c r="D4" s="318"/>
      <c r="E4" s="318"/>
      <c r="F4" s="318"/>
    </row>
    <row r="6" spans="1:10" s="148" customFormat="1" ht="16.5" x14ac:dyDescent="0.25">
      <c r="A6" s="319" t="s">
        <v>148</v>
      </c>
      <c r="B6" s="319"/>
      <c r="C6" s="319"/>
      <c r="D6" s="319"/>
      <c r="E6" s="319"/>
      <c r="F6" s="319"/>
    </row>
    <row r="7" spans="1:10" s="148" customFormat="1" ht="80.25" customHeight="1" x14ac:dyDescent="0.25">
      <c r="A7" s="320" t="s">
        <v>149</v>
      </c>
      <c r="B7" s="320"/>
      <c r="C7" s="320" t="s">
        <v>150</v>
      </c>
      <c r="D7" s="321" t="s">
        <v>180</v>
      </c>
      <c r="E7" s="321"/>
      <c r="F7" s="322"/>
    </row>
    <row r="8" spans="1:10" s="148" customFormat="1" ht="16.5" x14ac:dyDescent="0.25">
      <c r="A8" s="320"/>
      <c r="B8" s="320"/>
      <c r="C8" s="320"/>
      <c r="D8" s="316" t="s">
        <v>38</v>
      </c>
      <c r="E8" s="316" t="s">
        <v>44</v>
      </c>
      <c r="F8" s="316" t="s">
        <v>31</v>
      </c>
    </row>
    <row r="9" spans="1:10" s="148" customFormat="1" ht="49.5" x14ac:dyDescent="0.25">
      <c r="A9" s="149" t="s">
        <v>11</v>
      </c>
      <c r="B9" s="149" t="s">
        <v>151</v>
      </c>
      <c r="C9" s="320"/>
      <c r="D9" s="316"/>
      <c r="E9" s="316"/>
      <c r="F9" s="316"/>
      <c r="G9" s="150"/>
      <c r="H9" s="150"/>
      <c r="I9" s="150"/>
      <c r="J9" s="150"/>
    </row>
    <row r="10" spans="1:10" s="148" customFormat="1" ht="16.5" x14ac:dyDescent="0.25">
      <c r="A10" s="151"/>
      <c r="B10" s="151"/>
      <c r="C10" s="149" t="s">
        <v>83</v>
      </c>
      <c r="D10" s="226">
        <f t="shared" ref="D10:F10" si="0">D12</f>
        <v>-336528.2</v>
      </c>
      <c r="E10" s="152">
        <f t="shared" si="0"/>
        <v>-446528.2</v>
      </c>
      <c r="F10" s="152">
        <f t="shared" si="0"/>
        <v>-446528.2</v>
      </c>
    </row>
    <row r="11" spans="1:10" s="148" customFormat="1" x14ac:dyDescent="0.25">
      <c r="A11" s="151"/>
      <c r="B11" s="151"/>
      <c r="C11" s="153" t="s">
        <v>14</v>
      </c>
      <c r="D11" s="227"/>
      <c r="E11" s="153"/>
      <c r="F11" s="154"/>
    </row>
    <row r="12" spans="1:10" s="148" customFormat="1" ht="16.5" x14ac:dyDescent="0.25">
      <c r="A12" s="151"/>
      <c r="B12" s="151"/>
      <c r="C12" s="149" t="s">
        <v>152</v>
      </c>
      <c r="D12" s="226">
        <f>D19+D25+D30+D33+D40+D45+D14</f>
        <v>-336528.2</v>
      </c>
      <c r="E12" s="226">
        <f>E19+E25+E30+E33+E40+E45</f>
        <v>-446528.2</v>
      </c>
      <c r="F12" s="226">
        <f>F19+F25+F30+F33+F40+F45</f>
        <v>-446528.2</v>
      </c>
      <c r="G12" s="150"/>
      <c r="H12" s="150"/>
      <c r="I12" s="150"/>
    </row>
    <row r="13" spans="1:10" s="148" customFormat="1" ht="16.5" x14ac:dyDescent="0.25">
      <c r="A13" s="151"/>
      <c r="B13" s="151"/>
      <c r="C13" s="153" t="s">
        <v>153</v>
      </c>
      <c r="D13" s="153"/>
      <c r="E13" s="153"/>
      <c r="F13" s="155"/>
    </row>
    <row r="14" spans="1:10" s="93" customFormat="1" ht="16.5" x14ac:dyDescent="0.25">
      <c r="A14" s="216" t="s">
        <v>25</v>
      </c>
      <c r="B14" s="216">
        <v>31002</v>
      </c>
      <c r="C14" s="274" t="s">
        <v>288</v>
      </c>
      <c r="D14" s="156">
        <f>D16</f>
        <v>-20000</v>
      </c>
      <c r="E14" s="156">
        <f t="shared" ref="E14:F14" si="1">E16</f>
        <v>0</v>
      </c>
      <c r="F14" s="156">
        <f t="shared" si="1"/>
        <v>0</v>
      </c>
    </row>
    <row r="15" spans="1:10" s="93" customFormat="1" x14ac:dyDescent="0.25">
      <c r="A15" s="6"/>
      <c r="B15" s="6"/>
      <c r="C15" s="224" t="s">
        <v>15</v>
      </c>
      <c r="D15" s="157"/>
      <c r="E15" s="238"/>
      <c r="F15" s="238"/>
    </row>
    <row r="16" spans="1:10" s="93" customFormat="1" ht="34.5" x14ac:dyDescent="0.25">
      <c r="A16" s="6"/>
      <c r="B16" s="6"/>
      <c r="C16" s="225" t="s">
        <v>26</v>
      </c>
      <c r="D16" s="158">
        <f>D18</f>
        <v>-20000</v>
      </c>
      <c r="E16" s="239">
        <f t="shared" ref="E16:F16" si="2">E18</f>
        <v>0</v>
      </c>
      <c r="F16" s="239">
        <f t="shared" si="2"/>
        <v>0</v>
      </c>
    </row>
    <row r="17" spans="1:6" x14ac:dyDescent="0.25">
      <c r="A17" s="123"/>
      <c r="B17" s="6"/>
      <c r="C17" s="224" t="s">
        <v>197</v>
      </c>
      <c r="D17" s="222"/>
      <c r="E17" s="222"/>
      <c r="F17" s="223"/>
    </row>
    <row r="18" spans="1:6" ht="21.75" customHeight="1" x14ac:dyDescent="0.25">
      <c r="A18" s="123"/>
      <c r="B18" s="6"/>
      <c r="C18" s="234" t="s">
        <v>291</v>
      </c>
      <c r="D18" s="76">
        <v>-20000</v>
      </c>
      <c r="E18" s="76">
        <v>0</v>
      </c>
      <c r="F18" s="76">
        <v>0</v>
      </c>
    </row>
    <row r="19" spans="1:6" s="148" customFormat="1" x14ac:dyDescent="0.25">
      <c r="A19" s="45" t="s">
        <v>25</v>
      </c>
      <c r="B19" s="45" t="s">
        <v>246</v>
      </c>
      <c r="C19" s="228" t="s">
        <v>242</v>
      </c>
      <c r="D19" s="242">
        <f>D21</f>
        <v>-70000</v>
      </c>
      <c r="E19" s="153"/>
      <c r="F19" s="155"/>
    </row>
    <row r="20" spans="1:6" s="232" customFormat="1" x14ac:dyDescent="0.25">
      <c r="A20" s="4"/>
      <c r="B20" s="4"/>
      <c r="C20" s="236" t="s">
        <v>15</v>
      </c>
      <c r="D20" s="222"/>
      <c r="E20" s="230"/>
      <c r="F20" s="231"/>
    </row>
    <row r="21" spans="1:6" s="232" customFormat="1" ht="34.5" x14ac:dyDescent="0.25">
      <c r="A21" s="4"/>
      <c r="B21" s="4"/>
      <c r="C21" s="237" t="s">
        <v>26</v>
      </c>
      <c r="D21" s="241">
        <f>SUM(D23:D24)</f>
        <v>-70000</v>
      </c>
      <c r="E21" s="230"/>
      <c r="F21" s="231"/>
    </row>
    <row r="22" spans="1:6" s="232" customFormat="1" x14ac:dyDescent="0.25">
      <c r="A22" s="229"/>
      <c r="B22" s="229"/>
      <c r="C22" s="224" t="s">
        <v>197</v>
      </c>
      <c r="D22" s="230"/>
      <c r="E22" s="230"/>
      <c r="F22" s="231"/>
    </row>
    <row r="23" spans="1:6" s="232" customFormat="1" ht="51.75" x14ac:dyDescent="0.25">
      <c r="A23" s="233"/>
      <c r="B23" s="233"/>
      <c r="C23" s="234" t="s">
        <v>247</v>
      </c>
      <c r="D23" s="235">
        <v>-40000</v>
      </c>
      <c r="E23" s="230"/>
      <c r="F23" s="231"/>
    </row>
    <row r="24" spans="1:6" s="232" customFormat="1" ht="34.5" x14ac:dyDescent="0.25">
      <c r="A24" s="233"/>
      <c r="B24" s="233"/>
      <c r="C24" s="234" t="s">
        <v>248</v>
      </c>
      <c r="D24" s="235">
        <v>-30000</v>
      </c>
      <c r="E24" s="230"/>
      <c r="F24" s="231"/>
    </row>
    <row r="25" spans="1:6" s="93" customFormat="1" ht="23.25" customHeight="1" x14ac:dyDescent="0.25">
      <c r="A25" s="216" t="s">
        <v>25</v>
      </c>
      <c r="B25" s="216" t="s">
        <v>190</v>
      </c>
      <c r="C25" s="215" t="s">
        <v>191</v>
      </c>
      <c r="D25" s="156">
        <f>D27</f>
        <v>0</v>
      </c>
      <c r="E25" s="146">
        <f t="shared" ref="E25:F25" si="3">E27</f>
        <v>-281437.40000000002</v>
      </c>
      <c r="F25" s="146">
        <f t="shared" si="3"/>
        <v>-281437.40000000002</v>
      </c>
    </row>
    <row r="26" spans="1:6" s="93" customFormat="1" x14ac:dyDescent="0.25">
      <c r="A26" s="6"/>
      <c r="B26" s="6"/>
      <c r="C26" s="224" t="s">
        <v>15</v>
      </c>
      <c r="D26" s="157"/>
      <c r="E26" s="238"/>
      <c r="F26" s="238"/>
    </row>
    <row r="27" spans="1:6" s="93" customFormat="1" ht="39" customHeight="1" x14ac:dyDescent="0.25">
      <c r="A27" s="6"/>
      <c r="B27" s="6"/>
      <c r="C27" s="225" t="s">
        <v>26</v>
      </c>
      <c r="D27" s="158">
        <f>D29</f>
        <v>0</v>
      </c>
      <c r="E27" s="239">
        <f t="shared" ref="E27:F27" si="4">E29</f>
        <v>-281437.40000000002</v>
      </c>
      <c r="F27" s="239">
        <f t="shared" si="4"/>
        <v>-281437.40000000002</v>
      </c>
    </row>
    <row r="28" spans="1:6" ht="20.25" customHeight="1" x14ac:dyDescent="0.25">
      <c r="A28" s="123"/>
      <c r="B28" s="6"/>
      <c r="C28" s="224" t="s">
        <v>197</v>
      </c>
      <c r="D28" s="222"/>
      <c r="E28" s="222"/>
      <c r="F28" s="223"/>
    </row>
    <row r="29" spans="1:6" ht="23.25" customHeight="1" x14ac:dyDescent="0.25">
      <c r="A29" s="123"/>
      <c r="B29" s="6"/>
      <c r="C29" s="220" t="s">
        <v>192</v>
      </c>
      <c r="D29" s="76">
        <f>'1'!G16</f>
        <v>0</v>
      </c>
      <c r="E29" s="76">
        <f>'1'!H16</f>
        <v>-281437.40000000002</v>
      </c>
      <c r="F29" s="76">
        <f>'1'!I16</f>
        <v>-281437.40000000002</v>
      </c>
    </row>
    <row r="30" spans="1:6" x14ac:dyDescent="0.25">
      <c r="A30" s="45" t="s">
        <v>25</v>
      </c>
      <c r="B30" s="45" t="s">
        <v>227</v>
      </c>
      <c r="C30" s="228" t="s">
        <v>228</v>
      </c>
      <c r="D30" s="242">
        <f>D32</f>
        <v>-100000</v>
      </c>
      <c r="E30" s="242">
        <f t="shared" ref="E30:F30" si="5">E32</f>
        <v>-165090.79999999999</v>
      </c>
      <c r="F30" s="242">
        <f t="shared" si="5"/>
        <v>-165090.79999999999</v>
      </c>
    </row>
    <row r="31" spans="1:6" x14ac:dyDescent="0.25">
      <c r="A31" s="4"/>
      <c r="B31" s="4"/>
      <c r="C31" s="236" t="s">
        <v>15</v>
      </c>
      <c r="D31" s="222"/>
      <c r="E31" s="222"/>
      <c r="F31" s="223"/>
    </row>
    <row r="32" spans="1:6" ht="34.5" x14ac:dyDescent="0.25">
      <c r="A32" s="4"/>
      <c r="B32" s="4"/>
      <c r="C32" s="237" t="s">
        <v>26</v>
      </c>
      <c r="D32" s="235">
        <f>'1'!G17</f>
        <v>-100000</v>
      </c>
      <c r="E32" s="235">
        <f>'1'!H17</f>
        <v>-165090.79999999999</v>
      </c>
      <c r="F32" s="235">
        <f>'1'!I17</f>
        <v>-165090.79999999999</v>
      </c>
    </row>
    <row r="33" spans="1:6" x14ac:dyDescent="0.25">
      <c r="A33" s="45" t="s">
        <v>25</v>
      </c>
      <c r="B33" s="45" t="s">
        <v>249</v>
      </c>
      <c r="C33" s="228" t="s">
        <v>245</v>
      </c>
      <c r="D33" s="242">
        <f>D35</f>
        <v>-46528.2</v>
      </c>
      <c r="E33" s="222"/>
      <c r="F33" s="223"/>
    </row>
    <row r="34" spans="1:6" x14ac:dyDescent="0.25">
      <c r="A34" s="4"/>
      <c r="B34" s="4"/>
      <c r="C34" s="236" t="s">
        <v>15</v>
      </c>
      <c r="D34" s="222"/>
      <c r="E34" s="222"/>
      <c r="F34" s="223"/>
    </row>
    <row r="35" spans="1:6" ht="34.5" x14ac:dyDescent="0.25">
      <c r="A35" s="4"/>
      <c r="B35" s="4"/>
      <c r="C35" s="237" t="s">
        <v>26</v>
      </c>
      <c r="D35" s="241">
        <f>SUM(D37:D39)</f>
        <v>-46528.2</v>
      </c>
      <c r="E35" s="222"/>
      <c r="F35" s="223"/>
    </row>
    <row r="36" spans="1:6" x14ac:dyDescent="0.25">
      <c r="A36" s="4"/>
      <c r="B36" s="4"/>
      <c r="C36" s="236" t="s">
        <v>197</v>
      </c>
      <c r="D36" s="222"/>
      <c r="E36" s="222"/>
      <c r="F36" s="223"/>
    </row>
    <row r="37" spans="1:6" ht="51.75" x14ac:dyDescent="0.25">
      <c r="A37" s="4"/>
      <c r="B37" s="4"/>
      <c r="C37" s="234" t="s">
        <v>289</v>
      </c>
      <c r="D37" s="235">
        <v>-7000</v>
      </c>
      <c r="E37" s="222"/>
      <c r="F37" s="223"/>
    </row>
    <row r="38" spans="1:6" ht="51.75" x14ac:dyDescent="0.25">
      <c r="A38" s="4"/>
      <c r="B38" s="4"/>
      <c r="C38" s="234" t="s">
        <v>250</v>
      </c>
      <c r="D38" s="235">
        <v>-29528.2</v>
      </c>
      <c r="E38" s="222"/>
      <c r="F38" s="223"/>
    </row>
    <row r="39" spans="1:6" x14ac:dyDescent="0.25">
      <c r="A39" s="4"/>
      <c r="B39" s="4"/>
      <c r="C39" s="234" t="s">
        <v>290</v>
      </c>
      <c r="D39" s="235">
        <v>-10000</v>
      </c>
      <c r="E39" s="222"/>
      <c r="F39" s="223"/>
    </row>
    <row r="40" spans="1:6" x14ac:dyDescent="0.25">
      <c r="A40" s="45" t="s">
        <v>251</v>
      </c>
      <c r="B40" s="45" t="s">
        <v>252</v>
      </c>
      <c r="C40" s="228" t="s">
        <v>237</v>
      </c>
      <c r="D40" s="242">
        <f>D42</f>
        <v>-50000</v>
      </c>
      <c r="E40" s="222"/>
      <c r="F40" s="223"/>
    </row>
    <row r="41" spans="1:6" x14ac:dyDescent="0.25">
      <c r="A41" s="4"/>
      <c r="B41" s="4"/>
      <c r="C41" s="236" t="s">
        <v>15</v>
      </c>
      <c r="D41" s="222"/>
      <c r="E41" s="222"/>
      <c r="F41" s="223"/>
    </row>
    <row r="42" spans="1:6" ht="34.5" x14ac:dyDescent="0.25">
      <c r="A42" s="4"/>
      <c r="B42" s="4"/>
      <c r="C42" s="237" t="s">
        <v>26</v>
      </c>
      <c r="D42" s="241">
        <f>D44</f>
        <v>-50000</v>
      </c>
      <c r="E42" s="222"/>
      <c r="F42" s="223"/>
    </row>
    <row r="43" spans="1:6" x14ac:dyDescent="0.25">
      <c r="A43" s="4"/>
      <c r="B43" s="4"/>
      <c r="C43" s="236" t="s">
        <v>197</v>
      </c>
      <c r="D43" s="222"/>
      <c r="E43" s="222"/>
      <c r="F43" s="223"/>
    </row>
    <row r="44" spans="1:6" ht="34.5" x14ac:dyDescent="0.25">
      <c r="A44" s="4"/>
      <c r="B44" s="4"/>
      <c r="C44" s="240" t="s">
        <v>253</v>
      </c>
      <c r="D44" s="235">
        <v>-50000</v>
      </c>
      <c r="E44" s="222"/>
      <c r="F44" s="223"/>
    </row>
    <row r="45" spans="1:6" x14ac:dyDescent="0.25">
      <c r="A45" s="45" t="s">
        <v>251</v>
      </c>
      <c r="B45" s="45" t="s">
        <v>227</v>
      </c>
      <c r="C45" s="228" t="s">
        <v>239</v>
      </c>
      <c r="D45" s="242">
        <f>D47</f>
        <v>-50000</v>
      </c>
      <c r="E45" s="222"/>
      <c r="F45" s="223"/>
    </row>
    <row r="46" spans="1:6" x14ac:dyDescent="0.25">
      <c r="A46" s="4"/>
      <c r="B46" s="4"/>
      <c r="C46" s="236" t="s">
        <v>15</v>
      </c>
      <c r="D46" s="222"/>
      <c r="E46" s="222"/>
      <c r="F46" s="223"/>
    </row>
    <row r="47" spans="1:6" ht="34.5" x14ac:dyDescent="0.25">
      <c r="A47" s="4"/>
      <c r="B47" s="4"/>
      <c r="C47" s="237" t="s">
        <v>26</v>
      </c>
      <c r="D47" s="241">
        <f>D49</f>
        <v>-50000</v>
      </c>
      <c r="E47" s="222"/>
      <c r="F47" s="223"/>
    </row>
    <row r="48" spans="1:6" x14ac:dyDescent="0.25">
      <c r="A48" s="4"/>
      <c r="B48" s="4"/>
      <c r="C48" s="236" t="s">
        <v>197</v>
      </c>
      <c r="D48" s="222"/>
      <c r="E48" s="222"/>
      <c r="F48" s="223"/>
    </row>
    <row r="49" spans="1:6" ht="34.5" x14ac:dyDescent="0.25">
      <c r="A49" s="4"/>
      <c r="B49" s="4"/>
      <c r="C49" s="240" t="s">
        <v>254</v>
      </c>
      <c r="D49" s="241">
        <v>-50000</v>
      </c>
      <c r="E49" s="222"/>
      <c r="F49" s="223"/>
    </row>
  </sheetData>
  <mergeCells count="11">
    <mergeCell ref="F8:F9"/>
    <mergeCell ref="A1:F1"/>
    <mergeCell ref="A2:F2"/>
    <mergeCell ref="A3:F3"/>
    <mergeCell ref="A4:F4"/>
    <mergeCell ref="A6:F6"/>
    <mergeCell ref="A7:B8"/>
    <mergeCell ref="C7:C9"/>
    <mergeCell ref="D7:F7"/>
    <mergeCell ref="D8:D9"/>
    <mergeCell ref="E8:E9"/>
  </mergeCells>
  <pageMargins left="0.7" right="0.7" top="0.75" bottom="0.75" header="0.3" footer="0.3"/>
  <pageSetup paperSize="9" scale="63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L84"/>
  <sheetViews>
    <sheetView topLeftCell="A4" zoomScaleNormal="100" workbookViewId="0">
      <selection activeCell="A17" sqref="A17:XFD20"/>
    </sheetView>
  </sheetViews>
  <sheetFormatPr defaultRowHeight="17.25" x14ac:dyDescent="0.25"/>
  <cols>
    <col min="1" max="1" width="6.85546875" style="35" customWidth="1"/>
    <col min="2" max="2" width="10.5703125" style="35" customWidth="1"/>
    <col min="3" max="3" width="16" style="35" customWidth="1"/>
    <col min="4" max="4" width="16.7109375" style="35" customWidth="1"/>
    <col min="5" max="5" width="9.5703125" style="35" customWidth="1"/>
    <col min="6" max="6" width="16" style="35" customWidth="1"/>
    <col min="7" max="7" width="9.5703125" style="35" customWidth="1"/>
    <col min="8" max="8" width="31" style="35" customWidth="1"/>
    <col min="9" max="9" width="55.140625" style="35" customWidth="1"/>
    <col min="10" max="10" width="19.42578125" style="35" customWidth="1"/>
    <col min="11" max="11" width="17.7109375" style="35" customWidth="1"/>
    <col min="12" max="12" width="16.85546875" style="35" customWidth="1"/>
    <col min="13" max="16384" width="9.140625" style="35"/>
  </cols>
  <sheetData>
    <row r="1" spans="1:12" s="1" customFormat="1" ht="17.25" customHeight="1" x14ac:dyDescent="0.3">
      <c r="A1" s="332" t="s">
        <v>161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</row>
    <row r="2" spans="1:12" s="34" customFormat="1" ht="16.5" customHeight="1" x14ac:dyDescent="0.3">
      <c r="A2" s="332" t="s">
        <v>128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2" s="34" customFormat="1" ht="16.5" customHeight="1" x14ac:dyDescent="0.3">
      <c r="A3" s="332" t="s">
        <v>0</v>
      </c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</row>
    <row r="5" spans="1:12" s="39" customFormat="1" ht="51" customHeight="1" x14ac:dyDescent="0.25">
      <c r="A5" s="335" t="s">
        <v>163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</row>
    <row r="6" spans="1:12" ht="19.5" customHeight="1" x14ac:dyDescent="0.25">
      <c r="L6" s="40" t="s">
        <v>59</v>
      </c>
    </row>
    <row r="7" spans="1:12" ht="77.25" customHeight="1" x14ac:dyDescent="0.25">
      <c r="A7" s="336" t="s">
        <v>45</v>
      </c>
      <c r="B7" s="336" t="s">
        <v>46</v>
      </c>
      <c r="C7" s="336"/>
      <c r="D7" s="336" t="s">
        <v>47</v>
      </c>
      <c r="E7" s="336"/>
      <c r="F7" s="336"/>
      <c r="G7" s="336"/>
      <c r="H7" s="336" t="s">
        <v>48</v>
      </c>
      <c r="I7" s="336" t="s">
        <v>49</v>
      </c>
      <c r="J7" s="325" t="s">
        <v>27</v>
      </c>
      <c r="K7" s="326"/>
      <c r="L7" s="327"/>
    </row>
    <row r="8" spans="1:12" ht="64.5" customHeight="1" x14ac:dyDescent="0.25">
      <c r="A8" s="336"/>
      <c r="B8" s="36" t="s">
        <v>50</v>
      </c>
      <c r="C8" s="36" t="s">
        <v>87</v>
      </c>
      <c r="D8" s="36" t="s">
        <v>50</v>
      </c>
      <c r="E8" s="36" t="s">
        <v>51</v>
      </c>
      <c r="F8" s="36" t="s">
        <v>52</v>
      </c>
      <c r="G8" s="45" t="s">
        <v>53</v>
      </c>
      <c r="H8" s="336"/>
      <c r="I8" s="336"/>
      <c r="J8" s="36" t="s">
        <v>54</v>
      </c>
      <c r="K8" s="36" t="s">
        <v>55</v>
      </c>
      <c r="L8" s="36" t="s">
        <v>18</v>
      </c>
    </row>
    <row r="9" spans="1:12" s="38" customFormat="1" ht="22.5" customHeight="1" x14ac:dyDescent="0.25">
      <c r="A9" s="333" t="s">
        <v>56</v>
      </c>
      <c r="B9" s="333"/>
      <c r="C9" s="333"/>
      <c r="D9" s="333"/>
      <c r="E9" s="333"/>
      <c r="F9" s="333"/>
      <c r="G9" s="333"/>
      <c r="H9" s="333"/>
      <c r="I9" s="333"/>
      <c r="J9" s="42">
        <f>J10+J55</f>
        <v>0</v>
      </c>
      <c r="K9" s="42">
        <f>K10+K55</f>
        <v>0</v>
      </c>
      <c r="L9" s="42">
        <f>L10+L55</f>
        <v>0</v>
      </c>
    </row>
    <row r="10" spans="1:12" s="38" customFormat="1" ht="33" customHeight="1" x14ac:dyDescent="0.25">
      <c r="A10" s="333" t="s">
        <v>57</v>
      </c>
      <c r="B10" s="333"/>
      <c r="C10" s="333"/>
      <c r="D10" s="333"/>
      <c r="E10" s="333"/>
      <c r="F10" s="333"/>
      <c r="G10" s="333"/>
      <c r="H10" s="333"/>
      <c r="I10" s="333"/>
      <c r="J10" s="22">
        <f>J11+J37+J42</f>
        <v>0</v>
      </c>
      <c r="K10" s="22">
        <f>K11+K37+K42</f>
        <v>0</v>
      </c>
      <c r="L10" s="22">
        <f>L11+L37+L42</f>
        <v>0</v>
      </c>
    </row>
    <row r="11" spans="1:12" s="38" customFormat="1" x14ac:dyDescent="0.25">
      <c r="A11" s="41"/>
      <c r="B11" s="41">
        <v>1004</v>
      </c>
      <c r="C11" s="334" t="s">
        <v>58</v>
      </c>
      <c r="D11" s="334"/>
      <c r="E11" s="334"/>
      <c r="F11" s="334"/>
      <c r="G11" s="334"/>
      <c r="H11" s="334"/>
      <c r="I11" s="334"/>
      <c r="J11" s="22">
        <f>J12+J21+J25+J29+J33+J17</f>
        <v>210000</v>
      </c>
      <c r="K11" s="22">
        <f>K12+K21+K25+K29+K33</f>
        <v>0</v>
      </c>
      <c r="L11" s="22">
        <f>L12+L21+L25+L29+L33</f>
        <v>0</v>
      </c>
    </row>
    <row r="12" spans="1:12" x14ac:dyDescent="0.25">
      <c r="A12" s="4"/>
      <c r="B12" s="4"/>
      <c r="C12" s="4"/>
      <c r="D12" s="72" t="s">
        <v>98</v>
      </c>
      <c r="E12" s="328" t="s">
        <v>99</v>
      </c>
      <c r="F12" s="329"/>
      <c r="G12" s="329"/>
      <c r="H12" s="329"/>
      <c r="I12" s="330"/>
      <c r="J12" s="22">
        <f>'1'!G13</f>
        <v>446528.2</v>
      </c>
      <c r="K12" s="22">
        <f>'1'!H13</f>
        <v>446528.2</v>
      </c>
      <c r="L12" s="22">
        <f>'1'!I13</f>
        <v>446528.2</v>
      </c>
    </row>
    <row r="13" spans="1:12" x14ac:dyDescent="0.25">
      <c r="A13" s="4"/>
      <c r="B13" s="4"/>
      <c r="C13" s="4"/>
      <c r="D13" s="4"/>
      <c r="E13" s="18"/>
      <c r="F13" s="328" t="s">
        <v>100</v>
      </c>
      <c r="G13" s="329"/>
      <c r="H13" s="329"/>
      <c r="I13" s="329"/>
      <c r="J13" s="329"/>
      <c r="K13" s="329"/>
      <c r="L13" s="330"/>
    </row>
    <row r="14" spans="1:12" x14ac:dyDescent="0.25">
      <c r="A14" s="4"/>
      <c r="B14" s="4"/>
      <c r="C14" s="4"/>
      <c r="D14" s="4"/>
      <c r="E14" s="18"/>
      <c r="F14" s="18"/>
      <c r="G14" s="331" t="s">
        <v>97</v>
      </c>
      <c r="H14" s="331"/>
      <c r="I14" s="331"/>
      <c r="J14" s="331"/>
      <c r="K14" s="331"/>
      <c r="L14" s="331"/>
    </row>
    <row r="15" spans="1:12" x14ac:dyDescent="0.25">
      <c r="A15" s="4"/>
      <c r="B15" s="4"/>
      <c r="C15" s="4"/>
      <c r="D15" s="4"/>
      <c r="E15" s="4"/>
      <c r="F15" s="4"/>
      <c r="G15" s="4"/>
      <c r="H15" s="323" t="s">
        <v>115</v>
      </c>
      <c r="I15" s="323"/>
      <c r="J15" s="323"/>
      <c r="K15" s="323"/>
      <c r="L15" s="323"/>
    </row>
    <row r="16" spans="1:12" x14ac:dyDescent="0.25">
      <c r="A16" s="4"/>
      <c r="B16" s="4"/>
      <c r="C16" s="4"/>
      <c r="D16" s="4"/>
      <c r="E16" s="4"/>
      <c r="F16" s="4"/>
      <c r="G16" s="4"/>
      <c r="H16" s="4"/>
      <c r="I16" s="18" t="s">
        <v>78</v>
      </c>
      <c r="J16" s="96">
        <v>5</v>
      </c>
      <c r="K16" s="96"/>
      <c r="L16" s="96">
        <v>5</v>
      </c>
    </row>
    <row r="17" spans="1:12" s="93" customFormat="1" ht="19.5" customHeight="1" x14ac:dyDescent="0.25">
      <c r="A17" s="6"/>
      <c r="B17" s="6"/>
      <c r="C17" s="75"/>
      <c r="D17" s="273" t="s">
        <v>292</v>
      </c>
      <c r="E17" s="275" t="s">
        <v>287</v>
      </c>
      <c r="F17" s="275"/>
      <c r="G17" s="275"/>
      <c r="H17" s="275"/>
      <c r="I17" s="275"/>
      <c r="J17" s="73">
        <f>'1'!G14</f>
        <v>-20000</v>
      </c>
      <c r="K17" s="73">
        <f>'1'!H14</f>
        <v>0</v>
      </c>
      <c r="L17" s="73">
        <f>'1'!I14</f>
        <v>0</v>
      </c>
    </row>
    <row r="18" spans="1:12" s="93" customFormat="1" ht="21.75" customHeight="1" x14ac:dyDescent="0.25">
      <c r="A18" s="6"/>
      <c r="B18" s="6"/>
      <c r="C18" s="75"/>
      <c r="D18" s="75"/>
      <c r="E18" s="75"/>
      <c r="F18" s="275" t="s">
        <v>293</v>
      </c>
      <c r="G18" s="275"/>
      <c r="H18" s="275"/>
      <c r="I18" s="275"/>
      <c r="J18" s="275"/>
      <c r="K18" s="275"/>
      <c r="L18" s="275"/>
    </row>
    <row r="19" spans="1:12" s="93" customFormat="1" ht="21" customHeight="1" x14ac:dyDescent="0.25">
      <c r="A19" s="6"/>
      <c r="B19" s="6"/>
      <c r="C19" s="75"/>
      <c r="D19" s="75"/>
      <c r="E19" s="75"/>
      <c r="F19" s="75"/>
      <c r="G19" s="275" t="s">
        <v>159</v>
      </c>
      <c r="H19" s="275"/>
      <c r="I19" s="275"/>
      <c r="J19" s="275"/>
      <c r="K19" s="275"/>
      <c r="L19" s="275"/>
    </row>
    <row r="20" spans="1:12" s="93" customFormat="1" ht="26.25" customHeight="1" x14ac:dyDescent="0.25">
      <c r="A20" s="6"/>
      <c r="B20" s="6"/>
      <c r="C20" s="75"/>
      <c r="D20" s="75"/>
      <c r="E20" s="75"/>
      <c r="F20" s="75"/>
      <c r="G20" s="75"/>
      <c r="H20" s="275" t="s">
        <v>160</v>
      </c>
      <c r="I20" s="275"/>
      <c r="J20" s="275"/>
      <c r="K20" s="275"/>
      <c r="L20" s="275"/>
    </row>
    <row r="21" spans="1:12" s="93" customFormat="1" ht="19.5" customHeight="1" x14ac:dyDescent="0.25">
      <c r="A21" s="6"/>
      <c r="B21" s="6"/>
      <c r="C21" s="75"/>
      <c r="D21" s="217" t="s">
        <v>255</v>
      </c>
      <c r="E21" s="275" t="s">
        <v>208</v>
      </c>
      <c r="F21" s="275"/>
      <c r="G21" s="275"/>
      <c r="H21" s="275"/>
      <c r="I21" s="275"/>
      <c r="J21" s="73">
        <f>'1'!G15</f>
        <v>-70000</v>
      </c>
      <c r="K21" s="73">
        <f>'1'!H15</f>
        <v>0</v>
      </c>
      <c r="L21" s="73">
        <f>'1'!I15</f>
        <v>0</v>
      </c>
    </row>
    <row r="22" spans="1:12" s="93" customFormat="1" ht="21.75" customHeight="1" x14ac:dyDescent="0.25">
      <c r="A22" s="6"/>
      <c r="B22" s="6"/>
      <c r="C22" s="75"/>
      <c r="D22" s="75"/>
      <c r="E22" s="75"/>
      <c r="F22" s="275" t="s">
        <v>257</v>
      </c>
      <c r="G22" s="275"/>
      <c r="H22" s="275"/>
      <c r="I22" s="275"/>
      <c r="J22" s="275"/>
      <c r="K22" s="275"/>
      <c r="L22" s="275"/>
    </row>
    <row r="23" spans="1:12" s="93" customFormat="1" ht="21" customHeight="1" x14ac:dyDescent="0.25">
      <c r="A23" s="6"/>
      <c r="B23" s="6"/>
      <c r="C23" s="75"/>
      <c r="D23" s="75"/>
      <c r="E23" s="75"/>
      <c r="F23" s="75"/>
      <c r="G23" s="275" t="s">
        <v>159</v>
      </c>
      <c r="H23" s="275"/>
      <c r="I23" s="275"/>
      <c r="J23" s="275"/>
      <c r="K23" s="275"/>
      <c r="L23" s="275"/>
    </row>
    <row r="24" spans="1:12" s="93" customFormat="1" ht="26.25" customHeight="1" x14ac:dyDescent="0.25">
      <c r="A24" s="6"/>
      <c r="B24" s="6"/>
      <c r="C24" s="75"/>
      <c r="D24" s="75"/>
      <c r="E24" s="75"/>
      <c r="F24" s="75"/>
      <c r="G24" s="75"/>
      <c r="H24" s="275" t="s">
        <v>160</v>
      </c>
      <c r="I24" s="275"/>
      <c r="J24" s="275"/>
      <c r="K24" s="275"/>
      <c r="L24" s="275"/>
    </row>
    <row r="25" spans="1:12" s="93" customFormat="1" ht="19.5" customHeight="1" x14ac:dyDescent="0.25">
      <c r="A25" s="6"/>
      <c r="B25" s="6"/>
      <c r="C25" s="75"/>
      <c r="D25" s="217" t="s">
        <v>198</v>
      </c>
      <c r="E25" s="275" t="s">
        <v>188</v>
      </c>
      <c r="F25" s="275"/>
      <c r="G25" s="275"/>
      <c r="H25" s="275"/>
      <c r="I25" s="275"/>
      <c r="J25" s="73">
        <f>'1'!G16</f>
        <v>0</v>
      </c>
      <c r="K25" s="73">
        <f>'1'!H16</f>
        <v>-281437.40000000002</v>
      </c>
      <c r="L25" s="73">
        <f>'1'!I16</f>
        <v>-281437.40000000002</v>
      </c>
    </row>
    <row r="26" spans="1:12" s="93" customFormat="1" ht="21.75" customHeight="1" x14ac:dyDescent="0.25">
      <c r="A26" s="6"/>
      <c r="B26" s="6"/>
      <c r="C26" s="75"/>
      <c r="D26" s="75"/>
      <c r="E26" s="75"/>
      <c r="F26" s="275" t="s">
        <v>199</v>
      </c>
      <c r="G26" s="275"/>
      <c r="H26" s="275"/>
      <c r="I26" s="275"/>
      <c r="J26" s="275"/>
      <c r="K26" s="275"/>
      <c r="L26" s="275"/>
    </row>
    <row r="27" spans="1:12" s="93" customFormat="1" ht="21" customHeight="1" x14ac:dyDescent="0.25">
      <c r="A27" s="6"/>
      <c r="B27" s="6"/>
      <c r="C27" s="75"/>
      <c r="D27" s="75"/>
      <c r="E27" s="75"/>
      <c r="F27" s="75"/>
      <c r="G27" s="275" t="s">
        <v>159</v>
      </c>
      <c r="H27" s="275"/>
      <c r="I27" s="275"/>
      <c r="J27" s="275"/>
      <c r="K27" s="275"/>
      <c r="L27" s="275"/>
    </row>
    <row r="28" spans="1:12" s="93" customFormat="1" ht="26.25" customHeight="1" x14ac:dyDescent="0.25">
      <c r="A28" s="6"/>
      <c r="B28" s="6"/>
      <c r="C28" s="75"/>
      <c r="D28" s="75"/>
      <c r="E28" s="75"/>
      <c r="F28" s="75"/>
      <c r="G28" s="75"/>
      <c r="H28" s="275" t="s">
        <v>160</v>
      </c>
      <c r="I28" s="275"/>
      <c r="J28" s="275"/>
      <c r="K28" s="275"/>
      <c r="L28" s="275"/>
    </row>
    <row r="29" spans="1:12" s="93" customFormat="1" ht="19.5" customHeight="1" x14ac:dyDescent="0.25">
      <c r="A29" s="6"/>
      <c r="B29" s="6"/>
      <c r="C29" s="75"/>
      <c r="D29" s="104" t="s">
        <v>157</v>
      </c>
      <c r="E29" s="275" t="s">
        <v>134</v>
      </c>
      <c r="F29" s="275"/>
      <c r="G29" s="275"/>
      <c r="H29" s="275"/>
      <c r="I29" s="275"/>
      <c r="J29" s="73">
        <f>'1'!G17</f>
        <v>-100000</v>
      </c>
      <c r="K29" s="73">
        <f>'1'!H17</f>
        <v>-165090.79999999999</v>
      </c>
      <c r="L29" s="73">
        <f>'1'!I17</f>
        <v>-165090.79999999999</v>
      </c>
    </row>
    <row r="30" spans="1:12" s="93" customFormat="1" ht="21.75" customHeight="1" x14ac:dyDescent="0.25">
      <c r="A30" s="6"/>
      <c r="B30" s="6"/>
      <c r="C30" s="75"/>
      <c r="D30" s="75"/>
      <c r="E30" s="75"/>
      <c r="F30" s="275" t="s">
        <v>158</v>
      </c>
      <c r="G30" s="275"/>
      <c r="H30" s="275"/>
      <c r="I30" s="275"/>
      <c r="J30" s="275"/>
      <c r="K30" s="275"/>
      <c r="L30" s="275"/>
    </row>
    <row r="31" spans="1:12" s="93" customFormat="1" ht="21" customHeight="1" x14ac:dyDescent="0.25">
      <c r="A31" s="6"/>
      <c r="B31" s="6"/>
      <c r="C31" s="75"/>
      <c r="D31" s="75"/>
      <c r="E31" s="75"/>
      <c r="F31" s="75"/>
      <c r="G31" s="275" t="s">
        <v>159</v>
      </c>
      <c r="H31" s="275"/>
      <c r="I31" s="275"/>
      <c r="J31" s="275"/>
      <c r="K31" s="275"/>
      <c r="L31" s="275"/>
    </row>
    <row r="32" spans="1:12" s="93" customFormat="1" ht="26.25" customHeight="1" x14ac:dyDescent="0.25">
      <c r="A32" s="6"/>
      <c r="B32" s="6"/>
      <c r="C32" s="75"/>
      <c r="D32" s="75"/>
      <c r="E32" s="75"/>
      <c r="F32" s="75"/>
      <c r="G32" s="75"/>
      <c r="H32" s="275" t="s">
        <v>160</v>
      </c>
      <c r="I32" s="275"/>
      <c r="J32" s="275"/>
      <c r="K32" s="275"/>
      <c r="L32" s="275"/>
    </row>
    <row r="33" spans="1:12" s="93" customFormat="1" ht="19.5" customHeight="1" x14ac:dyDescent="0.25">
      <c r="A33" s="6"/>
      <c r="B33" s="6"/>
      <c r="C33" s="75"/>
      <c r="D33" s="217" t="s">
        <v>256</v>
      </c>
      <c r="E33" s="275" t="s">
        <v>211</v>
      </c>
      <c r="F33" s="275"/>
      <c r="G33" s="275"/>
      <c r="H33" s="275"/>
      <c r="I33" s="275"/>
      <c r="J33" s="73">
        <f>'1'!G18</f>
        <v>-46528.2</v>
      </c>
      <c r="K33" s="73">
        <f>'1'!H18</f>
        <v>0</v>
      </c>
      <c r="L33" s="73">
        <f>'1'!I18</f>
        <v>0</v>
      </c>
    </row>
    <row r="34" spans="1:12" s="93" customFormat="1" ht="21.75" customHeight="1" x14ac:dyDescent="0.25">
      <c r="A34" s="6"/>
      <c r="B34" s="6"/>
      <c r="C34" s="75"/>
      <c r="D34" s="75"/>
      <c r="E34" s="75"/>
      <c r="F34" s="275" t="s">
        <v>258</v>
      </c>
      <c r="G34" s="275"/>
      <c r="H34" s="275"/>
      <c r="I34" s="275"/>
      <c r="J34" s="275"/>
      <c r="K34" s="275"/>
      <c r="L34" s="275"/>
    </row>
    <row r="35" spans="1:12" s="93" customFormat="1" ht="21" customHeight="1" x14ac:dyDescent="0.25">
      <c r="A35" s="6"/>
      <c r="B35" s="6"/>
      <c r="C35" s="75"/>
      <c r="D35" s="75"/>
      <c r="E35" s="75"/>
      <c r="F35" s="75"/>
      <c r="G35" s="275" t="s">
        <v>159</v>
      </c>
      <c r="H35" s="275"/>
      <c r="I35" s="275"/>
      <c r="J35" s="275"/>
      <c r="K35" s="275"/>
      <c r="L35" s="275"/>
    </row>
    <row r="36" spans="1:12" s="93" customFormat="1" ht="26.25" customHeight="1" x14ac:dyDescent="0.25">
      <c r="A36" s="6"/>
      <c r="B36" s="6"/>
      <c r="C36" s="75"/>
      <c r="D36" s="75"/>
      <c r="E36" s="75"/>
      <c r="F36" s="75"/>
      <c r="G36" s="75"/>
      <c r="H36" s="275" t="s">
        <v>160</v>
      </c>
      <c r="I36" s="275"/>
      <c r="J36" s="275"/>
      <c r="K36" s="275"/>
      <c r="L36" s="275"/>
    </row>
    <row r="37" spans="1:12" s="38" customFormat="1" x14ac:dyDescent="0.25">
      <c r="A37" s="219"/>
      <c r="B37" s="219">
        <v>1017</v>
      </c>
      <c r="C37" s="275" t="s">
        <v>259</v>
      </c>
      <c r="D37" s="275"/>
      <c r="E37" s="275"/>
      <c r="F37" s="275"/>
      <c r="G37" s="275"/>
      <c r="H37" s="275"/>
      <c r="I37" s="275"/>
      <c r="J37" s="22">
        <f>J38</f>
        <v>-50000</v>
      </c>
      <c r="K37" s="22">
        <f t="shared" ref="K37:L37" si="0">K38</f>
        <v>0</v>
      </c>
      <c r="L37" s="22">
        <f t="shared" si="0"/>
        <v>0</v>
      </c>
    </row>
    <row r="38" spans="1:12" s="93" customFormat="1" ht="19.5" customHeight="1" x14ac:dyDescent="0.25">
      <c r="A38" s="6"/>
      <c r="B38" s="6"/>
      <c r="C38" s="75"/>
      <c r="D38" s="217" t="s">
        <v>260</v>
      </c>
      <c r="E38" s="275" t="s">
        <v>216</v>
      </c>
      <c r="F38" s="275"/>
      <c r="G38" s="275"/>
      <c r="H38" s="275"/>
      <c r="I38" s="275"/>
      <c r="J38" s="73">
        <f>'1'!G20</f>
        <v>-50000</v>
      </c>
      <c r="K38" s="73">
        <f>'1'!H20</f>
        <v>0</v>
      </c>
      <c r="L38" s="73">
        <f>'1'!I20</f>
        <v>0</v>
      </c>
    </row>
    <row r="39" spans="1:12" s="93" customFormat="1" ht="21.75" customHeight="1" x14ac:dyDescent="0.25">
      <c r="A39" s="6"/>
      <c r="B39" s="6"/>
      <c r="C39" s="75"/>
      <c r="D39" s="75"/>
      <c r="E39" s="75"/>
      <c r="F39" s="275" t="s">
        <v>261</v>
      </c>
      <c r="G39" s="275"/>
      <c r="H39" s="275"/>
      <c r="I39" s="275"/>
      <c r="J39" s="275"/>
      <c r="K39" s="275"/>
      <c r="L39" s="275"/>
    </row>
    <row r="40" spans="1:12" s="93" customFormat="1" ht="21" customHeight="1" x14ac:dyDescent="0.25">
      <c r="A40" s="6"/>
      <c r="B40" s="6"/>
      <c r="C40" s="75"/>
      <c r="D40" s="75"/>
      <c r="E40" s="75"/>
      <c r="F40" s="75"/>
      <c r="G40" s="275" t="s">
        <v>262</v>
      </c>
      <c r="H40" s="275"/>
      <c r="I40" s="275"/>
      <c r="J40" s="275"/>
      <c r="K40" s="275"/>
      <c r="L40" s="275"/>
    </row>
    <row r="41" spans="1:12" s="93" customFormat="1" ht="26.25" customHeight="1" x14ac:dyDescent="0.25">
      <c r="A41" s="6"/>
      <c r="B41" s="6"/>
      <c r="C41" s="75"/>
      <c r="D41" s="75"/>
      <c r="E41" s="75"/>
      <c r="F41" s="75"/>
      <c r="G41" s="75"/>
      <c r="H41" s="275" t="s">
        <v>263</v>
      </c>
      <c r="I41" s="275"/>
      <c r="J41" s="275"/>
      <c r="K41" s="275"/>
      <c r="L41" s="275"/>
    </row>
    <row r="42" spans="1:12" s="38" customFormat="1" ht="17.25" customHeight="1" x14ac:dyDescent="0.25">
      <c r="A42" s="219"/>
      <c r="B42" s="219">
        <v>1072</v>
      </c>
      <c r="C42" s="275" t="s">
        <v>264</v>
      </c>
      <c r="D42" s="275"/>
      <c r="E42" s="275"/>
      <c r="F42" s="275"/>
      <c r="G42" s="275"/>
      <c r="H42" s="275"/>
      <c r="I42" s="275"/>
      <c r="J42" s="22">
        <f>J43+J47+J51</f>
        <v>-160000</v>
      </c>
      <c r="K42" s="22">
        <f t="shared" ref="K42:L42" si="1">K43+K47+K51</f>
        <v>0</v>
      </c>
      <c r="L42" s="22">
        <f t="shared" si="1"/>
        <v>0</v>
      </c>
    </row>
    <row r="43" spans="1:12" s="93" customFormat="1" ht="19.5" customHeight="1" x14ac:dyDescent="0.25">
      <c r="A43" s="6"/>
      <c r="B43" s="6"/>
      <c r="C43" s="75"/>
      <c r="D43" s="217" t="s">
        <v>265</v>
      </c>
      <c r="E43" s="275" t="s">
        <v>266</v>
      </c>
      <c r="F43" s="275"/>
      <c r="G43" s="275"/>
      <c r="H43" s="275"/>
      <c r="I43" s="275"/>
      <c r="J43" s="73">
        <f>'1'!G22</f>
        <v>-60000</v>
      </c>
      <c r="K43" s="73">
        <f>'1'!H22</f>
        <v>0</v>
      </c>
      <c r="L43" s="73">
        <f>'1'!I22</f>
        <v>0</v>
      </c>
    </row>
    <row r="44" spans="1:12" s="93" customFormat="1" ht="21.75" customHeight="1" x14ac:dyDescent="0.25">
      <c r="A44" s="6"/>
      <c r="B44" s="6"/>
      <c r="C44" s="75"/>
      <c r="D44" s="75"/>
      <c r="E44" s="75"/>
      <c r="F44" s="275" t="s">
        <v>267</v>
      </c>
      <c r="G44" s="275"/>
      <c r="H44" s="275"/>
      <c r="I44" s="275"/>
      <c r="J44" s="275"/>
      <c r="K44" s="275"/>
      <c r="L44" s="275"/>
    </row>
    <row r="45" spans="1:12" s="93" customFormat="1" ht="21" customHeight="1" x14ac:dyDescent="0.25">
      <c r="A45" s="6"/>
      <c r="B45" s="6"/>
      <c r="C45" s="75"/>
      <c r="D45" s="75"/>
      <c r="E45" s="75"/>
      <c r="F45" s="75"/>
      <c r="G45" s="275" t="s">
        <v>262</v>
      </c>
      <c r="H45" s="275"/>
      <c r="I45" s="275"/>
      <c r="J45" s="275"/>
      <c r="K45" s="275"/>
      <c r="L45" s="275"/>
    </row>
    <row r="46" spans="1:12" s="93" customFormat="1" ht="26.25" customHeight="1" x14ac:dyDescent="0.25">
      <c r="A46" s="6"/>
      <c r="B46" s="6"/>
      <c r="C46" s="75"/>
      <c r="D46" s="75"/>
      <c r="E46" s="75"/>
      <c r="F46" s="75"/>
      <c r="G46" s="75"/>
      <c r="H46" s="275" t="s">
        <v>268</v>
      </c>
      <c r="I46" s="275"/>
      <c r="J46" s="275"/>
      <c r="K46" s="275"/>
      <c r="L46" s="275"/>
    </row>
    <row r="47" spans="1:12" s="93" customFormat="1" ht="19.5" customHeight="1" x14ac:dyDescent="0.25">
      <c r="A47" s="6"/>
      <c r="B47" s="6"/>
      <c r="C47" s="75"/>
      <c r="D47" s="217" t="s">
        <v>270</v>
      </c>
      <c r="E47" s="275" t="s">
        <v>220</v>
      </c>
      <c r="F47" s="275"/>
      <c r="G47" s="275"/>
      <c r="H47" s="275"/>
      <c r="I47" s="275"/>
      <c r="J47" s="73">
        <f>'1'!G23</f>
        <v>-50000</v>
      </c>
      <c r="K47" s="73">
        <f>'1'!H23</f>
        <v>0</v>
      </c>
      <c r="L47" s="73">
        <f>'1'!I23</f>
        <v>0</v>
      </c>
    </row>
    <row r="48" spans="1:12" s="93" customFormat="1" ht="21.75" customHeight="1" x14ac:dyDescent="0.25">
      <c r="A48" s="6"/>
      <c r="B48" s="6"/>
      <c r="C48" s="75"/>
      <c r="D48" s="75"/>
      <c r="E48" s="75"/>
      <c r="F48" s="275" t="s">
        <v>269</v>
      </c>
      <c r="G48" s="275"/>
      <c r="H48" s="275"/>
      <c r="I48" s="275"/>
      <c r="J48" s="275"/>
      <c r="K48" s="275"/>
      <c r="L48" s="275"/>
    </row>
    <row r="49" spans="1:12" s="93" customFormat="1" ht="21" customHeight="1" x14ac:dyDescent="0.25">
      <c r="A49" s="6"/>
      <c r="B49" s="6"/>
      <c r="C49" s="75"/>
      <c r="D49" s="75"/>
      <c r="E49" s="75"/>
      <c r="F49" s="75"/>
      <c r="G49" s="275" t="s">
        <v>159</v>
      </c>
      <c r="H49" s="275"/>
      <c r="I49" s="275"/>
      <c r="J49" s="275"/>
      <c r="K49" s="275"/>
      <c r="L49" s="275"/>
    </row>
    <row r="50" spans="1:12" s="93" customFormat="1" ht="26.25" customHeight="1" x14ac:dyDescent="0.25">
      <c r="A50" s="6"/>
      <c r="B50" s="6"/>
      <c r="C50" s="75"/>
      <c r="D50" s="75"/>
      <c r="E50" s="75"/>
      <c r="F50" s="75"/>
      <c r="G50" s="75"/>
      <c r="H50" s="275" t="s">
        <v>160</v>
      </c>
      <c r="I50" s="275"/>
      <c r="J50" s="275"/>
      <c r="K50" s="275"/>
      <c r="L50" s="275"/>
    </row>
    <row r="51" spans="1:12" s="93" customFormat="1" ht="19.5" customHeight="1" x14ac:dyDescent="0.25">
      <c r="A51" s="6"/>
      <c r="B51" s="6"/>
      <c r="C51" s="75"/>
      <c r="D51" s="217" t="s">
        <v>271</v>
      </c>
      <c r="E51" s="275" t="s">
        <v>222</v>
      </c>
      <c r="F51" s="275"/>
      <c r="G51" s="275"/>
      <c r="H51" s="275"/>
      <c r="I51" s="275"/>
      <c r="J51" s="73">
        <f>'1'!G24</f>
        <v>-50000</v>
      </c>
      <c r="K51" s="73">
        <f>'1'!H24</f>
        <v>0</v>
      </c>
      <c r="L51" s="73">
        <f>'1'!I24</f>
        <v>0</v>
      </c>
    </row>
    <row r="52" spans="1:12" s="93" customFormat="1" ht="21.75" customHeight="1" x14ac:dyDescent="0.25">
      <c r="A52" s="6"/>
      <c r="B52" s="6"/>
      <c r="C52" s="75"/>
      <c r="D52" s="75"/>
      <c r="E52" s="75"/>
      <c r="F52" s="275" t="s">
        <v>272</v>
      </c>
      <c r="G52" s="275"/>
      <c r="H52" s="275"/>
      <c r="I52" s="275"/>
      <c r="J52" s="275"/>
      <c r="K52" s="275"/>
      <c r="L52" s="275"/>
    </row>
    <row r="53" spans="1:12" s="93" customFormat="1" ht="21" customHeight="1" x14ac:dyDescent="0.25">
      <c r="A53" s="6"/>
      <c r="B53" s="6"/>
      <c r="C53" s="75"/>
      <c r="D53" s="75"/>
      <c r="E53" s="75"/>
      <c r="F53" s="75"/>
      <c r="G53" s="275" t="s">
        <v>159</v>
      </c>
      <c r="H53" s="275"/>
      <c r="I53" s="275"/>
      <c r="J53" s="275"/>
      <c r="K53" s="275"/>
      <c r="L53" s="275"/>
    </row>
    <row r="54" spans="1:12" s="93" customFormat="1" ht="26.25" customHeight="1" x14ac:dyDescent="0.25">
      <c r="A54" s="6"/>
      <c r="B54" s="6"/>
      <c r="C54" s="75"/>
      <c r="D54" s="75"/>
      <c r="E54" s="75"/>
      <c r="F54" s="75"/>
      <c r="G54" s="75"/>
      <c r="H54" s="275" t="s">
        <v>160</v>
      </c>
      <c r="I54" s="275"/>
      <c r="J54" s="275"/>
      <c r="K54" s="275"/>
      <c r="L54" s="275"/>
    </row>
    <row r="55" spans="1:12" s="93" customFormat="1" ht="16.5" x14ac:dyDescent="0.25">
      <c r="A55" s="324" t="s">
        <v>116</v>
      </c>
      <c r="B55" s="324"/>
      <c r="C55" s="324"/>
      <c r="D55" s="324"/>
      <c r="E55" s="324"/>
      <c r="F55" s="324"/>
      <c r="G55" s="324"/>
      <c r="H55" s="324"/>
      <c r="I55" s="324"/>
      <c r="J55" s="92">
        <f>J56</f>
        <v>0</v>
      </c>
      <c r="K55" s="92">
        <f>K56</f>
        <v>0</v>
      </c>
      <c r="L55" s="92">
        <f>L56</f>
        <v>0</v>
      </c>
    </row>
    <row r="56" spans="1:12" s="93" customFormat="1" ht="16.5" x14ac:dyDescent="0.25">
      <c r="A56" s="81"/>
      <c r="B56" s="94" t="s">
        <v>117</v>
      </c>
      <c r="C56" s="323" t="s">
        <v>118</v>
      </c>
      <c r="D56" s="323"/>
      <c r="E56" s="323"/>
      <c r="F56" s="323"/>
      <c r="G56" s="323"/>
      <c r="H56" s="323"/>
      <c r="I56" s="323"/>
      <c r="J56" s="92">
        <f>J57+J61</f>
        <v>0</v>
      </c>
      <c r="K56" s="92">
        <f t="shared" ref="K56:L56" si="2">K57+K61</f>
        <v>0</v>
      </c>
      <c r="L56" s="92">
        <f t="shared" si="2"/>
        <v>0</v>
      </c>
    </row>
    <row r="57" spans="1:12" s="93" customFormat="1" ht="16.5" x14ac:dyDescent="0.25">
      <c r="A57" s="81"/>
      <c r="B57" s="81"/>
      <c r="C57" s="95"/>
      <c r="D57" s="94" t="s">
        <v>119</v>
      </c>
      <c r="E57" s="323" t="s">
        <v>92</v>
      </c>
      <c r="F57" s="323"/>
      <c r="G57" s="323"/>
      <c r="H57" s="323"/>
      <c r="I57" s="323"/>
      <c r="J57" s="92">
        <f>'1'!G27</f>
        <v>446528.2</v>
      </c>
      <c r="K57" s="92">
        <f>'1'!H27</f>
        <v>446528.2</v>
      </c>
      <c r="L57" s="92">
        <f>'1'!I27</f>
        <v>446528.2</v>
      </c>
    </row>
    <row r="58" spans="1:12" s="93" customFormat="1" ht="39.75" customHeight="1" x14ac:dyDescent="0.25">
      <c r="A58" s="81"/>
      <c r="B58" s="81"/>
      <c r="C58" s="95"/>
      <c r="D58" s="95"/>
      <c r="E58" s="95"/>
      <c r="F58" s="323" t="s">
        <v>120</v>
      </c>
      <c r="G58" s="323"/>
      <c r="H58" s="323"/>
      <c r="I58" s="323"/>
      <c r="J58" s="323"/>
      <c r="K58" s="323"/>
      <c r="L58" s="323"/>
    </row>
    <row r="59" spans="1:12" s="93" customFormat="1" ht="30" customHeight="1" x14ac:dyDescent="0.25">
      <c r="A59" s="81"/>
      <c r="B59" s="81"/>
      <c r="C59" s="95"/>
      <c r="D59" s="95"/>
      <c r="E59" s="95"/>
      <c r="F59" s="95"/>
      <c r="G59" s="323" t="s">
        <v>121</v>
      </c>
      <c r="H59" s="323"/>
      <c r="I59" s="323"/>
      <c r="J59" s="323"/>
      <c r="K59" s="323"/>
      <c r="L59" s="323"/>
    </row>
    <row r="60" spans="1:12" s="93" customFormat="1" ht="30" customHeight="1" x14ac:dyDescent="0.25">
      <c r="A60" s="81"/>
      <c r="B60" s="81"/>
      <c r="C60" s="95"/>
      <c r="D60" s="95"/>
      <c r="E60" s="95"/>
      <c r="F60" s="95"/>
      <c r="G60" s="95"/>
      <c r="H60" s="323" t="s">
        <v>122</v>
      </c>
      <c r="I60" s="323"/>
      <c r="J60" s="323"/>
      <c r="K60" s="323"/>
      <c r="L60" s="323"/>
    </row>
    <row r="61" spans="1:12" s="93" customFormat="1" ht="16.5" x14ac:dyDescent="0.25">
      <c r="A61" s="81"/>
      <c r="B61" s="81"/>
      <c r="C61" s="95"/>
      <c r="D61" s="105" t="s">
        <v>119</v>
      </c>
      <c r="E61" s="323" t="s">
        <v>92</v>
      </c>
      <c r="F61" s="323"/>
      <c r="G61" s="323"/>
      <c r="H61" s="323"/>
      <c r="I61" s="323"/>
      <c r="J61" s="92">
        <f>'1'!G28</f>
        <v>-446528.2</v>
      </c>
      <c r="K61" s="92">
        <f>'1'!H28</f>
        <v>-446528.2</v>
      </c>
      <c r="L61" s="92">
        <f>'1'!I28</f>
        <v>-446528.2</v>
      </c>
    </row>
    <row r="62" spans="1:12" s="93" customFormat="1" ht="39.75" customHeight="1" x14ac:dyDescent="0.25">
      <c r="A62" s="81"/>
      <c r="B62" s="81"/>
      <c r="C62" s="95"/>
      <c r="D62" s="95"/>
      <c r="E62" s="95"/>
      <c r="F62" s="323" t="s">
        <v>120</v>
      </c>
      <c r="G62" s="323"/>
      <c r="H62" s="323"/>
      <c r="I62" s="323"/>
      <c r="J62" s="323"/>
      <c r="K62" s="323"/>
      <c r="L62" s="323"/>
    </row>
    <row r="63" spans="1:12" s="93" customFormat="1" ht="30" customHeight="1" x14ac:dyDescent="0.25">
      <c r="A63" s="81"/>
      <c r="B63" s="81"/>
      <c r="C63" s="95"/>
      <c r="D63" s="95"/>
      <c r="E63" s="95"/>
      <c r="F63" s="95"/>
      <c r="G63" s="323" t="s">
        <v>121</v>
      </c>
      <c r="H63" s="323"/>
      <c r="I63" s="323"/>
      <c r="J63" s="323"/>
      <c r="K63" s="323"/>
      <c r="L63" s="323"/>
    </row>
    <row r="64" spans="1:12" s="93" customFormat="1" ht="30" customHeight="1" x14ac:dyDescent="0.25">
      <c r="A64" s="81"/>
      <c r="B64" s="81"/>
      <c r="C64" s="95"/>
      <c r="D64" s="95"/>
      <c r="E64" s="95"/>
      <c r="F64" s="95"/>
      <c r="G64" s="95"/>
      <c r="H64" s="323" t="s">
        <v>122</v>
      </c>
      <c r="I64" s="323"/>
      <c r="J64" s="323"/>
      <c r="K64" s="323"/>
      <c r="L64" s="323"/>
    </row>
    <row r="77" spans="1:9" x14ac:dyDescent="0.3">
      <c r="A77" s="27"/>
      <c r="B77" s="27"/>
      <c r="C77" s="27"/>
      <c r="D77" s="27"/>
      <c r="E77" s="27"/>
      <c r="F77" s="27"/>
      <c r="G77" s="27"/>
      <c r="H77" s="27"/>
      <c r="I77" s="27"/>
    </row>
    <row r="78" spans="1:9" x14ac:dyDescent="0.3">
      <c r="A78" s="27"/>
      <c r="B78" s="27"/>
      <c r="C78" s="27"/>
      <c r="D78" s="27"/>
      <c r="E78" s="27"/>
      <c r="F78" s="27"/>
      <c r="G78" s="27"/>
      <c r="H78" s="27"/>
      <c r="I78" s="27"/>
    </row>
    <row r="79" spans="1:9" x14ac:dyDescent="0.3">
      <c r="A79" s="28" t="s">
        <v>84</v>
      </c>
      <c r="B79" s="29"/>
      <c r="C79" s="30"/>
      <c r="D79" s="27"/>
      <c r="E79" s="27"/>
      <c r="F79" s="27"/>
      <c r="G79" s="27"/>
      <c r="H79" s="27"/>
      <c r="I79" s="27"/>
    </row>
    <row r="80" spans="1:9" x14ac:dyDescent="0.3">
      <c r="A80" s="28" t="s">
        <v>85</v>
      </c>
      <c r="B80" s="29"/>
      <c r="C80" s="30"/>
      <c r="D80" s="27"/>
      <c r="E80" s="27"/>
      <c r="F80" s="27"/>
      <c r="G80" s="27"/>
      <c r="H80" s="27"/>
      <c r="I80" s="27"/>
    </row>
    <row r="81" spans="1:9" x14ac:dyDescent="0.3">
      <c r="A81" s="31"/>
      <c r="B81" s="32" t="s">
        <v>86</v>
      </c>
      <c r="C81" s="30"/>
      <c r="D81" s="27"/>
      <c r="E81" s="27"/>
      <c r="F81" s="27"/>
      <c r="G81" s="27"/>
      <c r="H81" s="27"/>
      <c r="I81" s="27"/>
    </row>
    <row r="82" spans="1:9" x14ac:dyDescent="0.3">
      <c r="A82" s="27"/>
      <c r="B82" s="27"/>
      <c r="C82" s="33"/>
      <c r="D82" s="27"/>
      <c r="E82" s="27"/>
      <c r="F82" s="27"/>
      <c r="G82" s="27"/>
      <c r="H82" s="27"/>
      <c r="I82" s="27"/>
    </row>
    <row r="83" spans="1:9" x14ac:dyDescent="0.3">
      <c r="A83" s="27"/>
      <c r="B83" s="27"/>
      <c r="C83" s="27"/>
      <c r="D83" s="27"/>
      <c r="E83" s="27"/>
      <c r="F83" s="27"/>
      <c r="G83" s="27"/>
      <c r="H83" s="27"/>
      <c r="I83" s="27"/>
    </row>
    <row r="84" spans="1:9" x14ac:dyDescent="0.3">
      <c r="A84" s="27"/>
      <c r="B84" s="27"/>
      <c r="C84" s="27"/>
      <c r="D84" s="27"/>
      <c r="E84" s="27"/>
      <c r="F84" s="27"/>
      <c r="G84" s="27"/>
      <c r="H84" s="27"/>
      <c r="I84" s="27"/>
    </row>
  </sheetData>
  <mergeCells count="65">
    <mergeCell ref="E61:I61"/>
    <mergeCell ref="F62:L62"/>
    <mergeCell ref="G63:L63"/>
    <mergeCell ref="H64:L64"/>
    <mergeCell ref="A1:L1"/>
    <mergeCell ref="A9:I9"/>
    <mergeCell ref="A10:I10"/>
    <mergeCell ref="C11:I11"/>
    <mergeCell ref="A3:L3"/>
    <mergeCell ref="A5:L5"/>
    <mergeCell ref="A2:L2"/>
    <mergeCell ref="A7:A8"/>
    <mergeCell ref="B7:C7"/>
    <mergeCell ref="D7:G7"/>
    <mergeCell ref="H7:H8"/>
    <mergeCell ref="I7:I8"/>
    <mergeCell ref="J7:L7"/>
    <mergeCell ref="E12:I12"/>
    <mergeCell ref="F13:L13"/>
    <mergeCell ref="G14:L14"/>
    <mergeCell ref="H15:L15"/>
    <mergeCell ref="F58:L58"/>
    <mergeCell ref="G59:L59"/>
    <mergeCell ref="H60:L60"/>
    <mergeCell ref="A55:I55"/>
    <mergeCell ref="E29:I29"/>
    <mergeCell ref="G31:L31"/>
    <mergeCell ref="H32:L32"/>
    <mergeCell ref="E33:I33"/>
    <mergeCell ref="F34:L34"/>
    <mergeCell ref="G35:L35"/>
    <mergeCell ref="H36:L36"/>
    <mergeCell ref="F39:L39"/>
    <mergeCell ref="G40:L40"/>
    <mergeCell ref="H41:L41"/>
    <mergeCell ref="E51:I51"/>
    <mergeCell ref="F44:L44"/>
    <mergeCell ref="E57:I57"/>
    <mergeCell ref="F22:L22"/>
    <mergeCell ref="F30:L30"/>
    <mergeCell ref="C37:I37"/>
    <mergeCell ref="E38:I38"/>
    <mergeCell ref="E25:I25"/>
    <mergeCell ref="F26:L26"/>
    <mergeCell ref="G27:L27"/>
    <mergeCell ref="H28:L28"/>
    <mergeCell ref="H54:L54"/>
    <mergeCell ref="C42:I42"/>
    <mergeCell ref="E43:I43"/>
    <mergeCell ref="F52:L52"/>
    <mergeCell ref="G53:L53"/>
    <mergeCell ref="G45:L45"/>
    <mergeCell ref="E17:I17"/>
    <mergeCell ref="G19:L19"/>
    <mergeCell ref="H20:L20"/>
    <mergeCell ref="F18:L18"/>
    <mergeCell ref="C56:I56"/>
    <mergeCell ref="H50:L50"/>
    <mergeCell ref="E21:I21"/>
    <mergeCell ref="G23:L23"/>
    <mergeCell ref="H24:L24"/>
    <mergeCell ref="H46:L46"/>
    <mergeCell ref="E47:I47"/>
    <mergeCell ref="F48:L48"/>
    <mergeCell ref="G49:L49"/>
  </mergeCells>
  <printOptions horizontalCentered="1"/>
  <pageMargins left="0" right="0" top="0" bottom="0" header="0" footer="0"/>
  <pageSetup paperSize="9" scale="4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topLeftCell="A7" zoomScaleNormal="100" workbookViewId="0">
      <selection activeCell="J13" sqref="J13"/>
    </sheetView>
  </sheetViews>
  <sheetFormatPr defaultRowHeight="17.25" x14ac:dyDescent="0.25"/>
  <cols>
    <col min="1" max="1" width="5.7109375" style="35" customWidth="1"/>
    <col min="2" max="2" width="9.85546875" style="35" customWidth="1"/>
    <col min="3" max="3" width="12.85546875" style="35" customWidth="1"/>
    <col min="4" max="4" width="17.140625" style="35" customWidth="1"/>
    <col min="5" max="5" width="14.42578125" style="35" customWidth="1"/>
    <col min="6" max="7" width="11.42578125" style="35" customWidth="1"/>
    <col min="8" max="8" width="20.7109375" style="35" customWidth="1"/>
    <col min="9" max="9" width="51.42578125" style="35" customWidth="1"/>
    <col min="10" max="10" width="18.42578125" style="35" customWidth="1"/>
    <col min="11" max="12" width="20.7109375" style="35" customWidth="1"/>
    <col min="13" max="16384" width="9.140625" style="35"/>
  </cols>
  <sheetData>
    <row r="1" spans="1:12" s="1" customFormat="1" ht="17.25" customHeight="1" x14ac:dyDescent="0.3">
      <c r="A1" s="332" t="s">
        <v>82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</row>
    <row r="2" spans="1:12" s="34" customFormat="1" ht="16.5" customHeight="1" x14ac:dyDescent="0.3">
      <c r="A2" s="332" t="s">
        <v>128</v>
      </c>
      <c r="B2" s="332"/>
      <c r="C2" s="332"/>
      <c r="D2" s="332"/>
      <c r="E2" s="332"/>
      <c r="F2" s="332"/>
      <c r="G2" s="332"/>
      <c r="H2" s="332"/>
      <c r="I2" s="332"/>
      <c r="J2" s="332"/>
      <c r="K2" s="332"/>
      <c r="L2" s="332"/>
    </row>
    <row r="3" spans="1:12" s="34" customFormat="1" ht="16.5" customHeight="1" x14ac:dyDescent="0.3">
      <c r="A3" s="332" t="s">
        <v>0</v>
      </c>
      <c r="B3" s="332"/>
      <c r="C3" s="332"/>
      <c r="D3" s="332"/>
      <c r="E3" s="332"/>
      <c r="F3" s="332"/>
      <c r="G3" s="332"/>
      <c r="H3" s="332"/>
      <c r="I3" s="332"/>
      <c r="J3" s="332"/>
      <c r="K3" s="332"/>
      <c r="L3" s="332"/>
    </row>
    <row r="4" spans="1:12" x14ac:dyDescent="0.25">
      <c r="L4" s="46"/>
    </row>
    <row r="5" spans="1:12" s="39" customFormat="1" ht="57.75" customHeight="1" x14ac:dyDescent="0.25">
      <c r="A5" s="335" t="s">
        <v>164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</row>
    <row r="7" spans="1:12" x14ac:dyDescent="0.25">
      <c r="L7" s="40" t="s">
        <v>59</v>
      </c>
    </row>
    <row r="8" spans="1:12" ht="78.75" customHeight="1" x14ac:dyDescent="0.25">
      <c r="A8" s="336" t="s">
        <v>60</v>
      </c>
      <c r="B8" s="336" t="s">
        <v>46</v>
      </c>
      <c r="C8" s="336"/>
      <c r="D8" s="336" t="s">
        <v>47</v>
      </c>
      <c r="E8" s="336"/>
      <c r="F8" s="336"/>
      <c r="G8" s="336"/>
      <c r="H8" s="336" t="s">
        <v>48</v>
      </c>
      <c r="I8" s="336" t="s">
        <v>49</v>
      </c>
      <c r="J8" s="325" t="s">
        <v>27</v>
      </c>
      <c r="K8" s="326"/>
      <c r="L8" s="327"/>
    </row>
    <row r="9" spans="1:12" ht="64.5" customHeight="1" x14ac:dyDescent="0.25">
      <c r="A9" s="336"/>
      <c r="B9" s="36" t="s">
        <v>61</v>
      </c>
      <c r="C9" s="36" t="s">
        <v>62</v>
      </c>
      <c r="D9" s="36" t="s">
        <v>50</v>
      </c>
      <c r="E9" s="36" t="s">
        <v>62</v>
      </c>
      <c r="F9" s="36" t="s">
        <v>63</v>
      </c>
      <c r="G9" s="36" t="s">
        <v>53</v>
      </c>
      <c r="H9" s="336"/>
      <c r="I9" s="336"/>
      <c r="J9" s="36" t="s">
        <v>54</v>
      </c>
      <c r="K9" s="36" t="s">
        <v>55</v>
      </c>
      <c r="L9" s="36" t="s">
        <v>18</v>
      </c>
    </row>
    <row r="10" spans="1:12" ht="23.25" customHeight="1" x14ac:dyDescent="0.25">
      <c r="A10" s="337" t="s">
        <v>56</v>
      </c>
      <c r="B10" s="337"/>
      <c r="C10" s="337"/>
      <c r="D10" s="337"/>
      <c r="E10" s="337"/>
      <c r="F10" s="337"/>
      <c r="G10" s="337"/>
      <c r="H10" s="337"/>
      <c r="I10" s="337"/>
      <c r="J10" s="37">
        <f>J11+J56</f>
        <v>0</v>
      </c>
      <c r="K10" s="37">
        <f t="shared" ref="K10:L10" si="0">K11+K56</f>
        <v>0</v>
      </c>
      <c r="L10" s="37">
        <f t="shared" si="0"/>
        <v>0</v>
      </c>
    </row>
    <row r="11" spans="1:12" ht="31.5" customHeight="1" x14ac:dyDescent="0.25">
      <c r="A11" s="333" t="s">
        <v>79</v>
      </c>
      <c r="B11" s="333"/>
      <c r="C11" s="333"/>
      <c r="D11" s="333"/>
      <c r="E11" s="333"/>
      <c r="F11" s="333"/>
      <c r="G11" s="333"/>
      <c r="H11" s="333"/>
      <c r="I11" s="333"/>
      <c r="J11" s="22">
        <f>J12+J38+J43</f>
        <v>0</v>
      </c>
      <c r="K11" s="22">
        <f t="shared" ref="K11:L11" si="1">K12+K38+K43</f>
        <v>0</v>
      </c>
      <c r="L11" s="22">
        <f t="shared" si="1"/>
        <v>0</v>
      </c>
    </row>
    <row r="12" spans="1:12" s="38" customFormat="1" x14ac:dyDescent="0.25">
      <c r="A12" s="219"/>
      <c r="B12" s="219">
        <v>1004</v>
      </c>
      <c r="C12" s="334" t="s">
        <v>58</v>
      </c>
      <c r="D12" s="334"/>
      <c r="E12" s="334"/>
      <c r="F12" s="334"/>
      <c r="G12" s="334"/>
      <c r="H12" s="334"/>
      <c r="I12" s="334"/>
      <c r="J12" s="22">
        <f>J13+J22+J26+J30+J34+J18</f>
        <v>210000</v>
      </c>
      <c r="K12" s="22">
        <f t="shared" ref="K12:L12" si="2">K13+K22+K26+K30+K34</f>
        <v>0</v>
      </c>
      <c r="L12" s="22">
        <f t="shared" si="2"/>
        <v>0</v>
      </c>
    </row>
    <row r="13" spans="1:12" x14ac:dyDescent="0.25">
      <c r="A13" s="4"/>
      <c r="B13" s="4"/>
      <c r="C13" s="4"/>
      <c r="D13" s="219" t="s">
        <v>98</v>
      </c>
      <c r="E13" s="328" t="s">
        <v>99</v>
      </c>
      <c r="F13" s="329"/>
      <c r="G13" s="329"/>
      <c r="H13" s="329"/>
      <c r="I13" s="330"/>
      <c r="J13" s="22">
        <f>'5'!J12</f>
        <v>446528.2</v>
      </c>
      <c r="K13" s="22">
        <f>'5'!K12</f>
        <v>446528.2</v>
      </c>
      <c r="L13" s="22">
        <f>'5'!L12</f>
        <v>446528.2</v>
      </c>
    </row>
    <row r="14" spans="1:12" x14ac:dyDescent="0.25">
      <c r="A14" s="4"/>
      <c r="B14" s="4"/>
      <c r="C14" s="4"/>
      <c r="D14" s="4"/>
      <c r="E14" s="18"/>
      <c r="F14" s="328" t="s">
        <v>100</v>
      </c>
      <c r="G14" s="329"/>
      <c r="H14" s="329"/>
      <c r="I14" s="329"/>
      <c r="J14" s="329"/>
      <c r="K14" s="329"/>
      <c r="L14" s="330"/>
    </row>
    <row r="15" spans="1:12" x14ac:dyDescent="0.25">
      <c r="A15" s="4"/>
      <c r="B15" s="4"/>
      <c r="C15" s="4"/>
      <c r="D15" s="4"/>
      <c r="E15" s="18"/>
      <c r="F15" s="18"/>
      <c r="G15" s="331" t="s">
        <v>97</v>
      </c>
      <c r="H15" s="331"/>
      <c r="I15" s="331"/>
      <c r="J15" s="331"/>
      <c r="K15" s="331"/>
      <c r="L15" s="331"/>
    </row>
    <row r="16" spans="1:12" x14ac:dyDescent="0.25">
      <c r="A16" s="4"/>
      <c r="B16" s="4"/>
      <c r="C16" s="4"/>
      <c r="D16" s="4"/>
      <c r="E16" s="4"/>
      <c r="F16" s="4"/>
      <c r="G16" s="4"/>
      <c r="H16" s="323" t="s">
        <v>115</v>
      </c>
      <c r="I16" s="323"/>
      <c r="J16" s="323"/>
      <c r="K16" s="323"/>
      <c r="L16" s="323"/>
    </row>
    <row r="17" spans="1:12" ht="34.5" x14ac:dyDescent="0.25">
      <c r="A17" s="4"/>
      <c r="B17" s="4"/>
      <c r="C17" s="4"/>
      <c r="D17" s="4"/>
      <c r="E17" s="4"/>
      <c r="F17" s="4"/>
      <c r="G17" s="4"/>
      <c r="H17" s="4"/>
      <c r="I17" s="18" t="s">
        <v>78</v>
      </c>
      <c r="J17" s="96">
        <v>5</v>
      </c>
      <c r="K17" s="96"/>
      <c r="L17" s="96">
        <v>5</v>
      </c>
    </row>
    <row r="18" spans="1:12" s="93" customFormat="1" ht="19.5" customHeight="1" x14ac:dyDescent="0.25">
      <c r="A18" s="6"/>
      <c r="B18" s="6"/>
      <c r="C18" s="75"/>
      <c r="D18" s="273" t="s">
        <v>292</v>
      </c>
      <c r="E18" s="275" t="s">
        <v>287</v>
      </c>
      <c r="F18" s="275"/>
      <c r="G18" s="275"/>
      <c r="H18" s="275"/>
      <c r="I18" s="275"/>
      <c r="J18" s="73">
        <f>'5'!J17</f>
        <v>-20000</v>
      </c>
      <c r="K18" s="73">
        <f>'1'!H15</f>
        <v>0</v>
      </c>
      <c r="L18" s="73">
        <f>'1'!I15</f>
        <v>0</v>
      </c>
    </row>
    <row r="19" spans="1:12" s="93" customFormat="1" ht="21.75" customHeight="1" x14ac:dyDescent="0.25">
      <c r="A19" s="6"/>
      <c r="B19" s="6"/>
      <c r="C19" s="75"/>
      <c r="D19" s="75"/>
      <c r="E19" s="75"/>
      <c r="F19" s="275" t="s">
        <v>293</v>
      </c>
      <c r="G19" s="275"/>
      <c r="H19" s="275"/>
      <c r="I19" s="275"/>
      <c r="J19" s="275"/>
      <c r="K19" s="275"/>
      <c r="L19" s="275"/>
    </row>
    <row r="20" spans="1:12" s="93" customFormat="1" ht="21" customHeight="1" x14ac:dyDescent="0.25">
      <c r="A20" s="6"/>
      <c r="B20" s="6"/>
      <c r="C20" s="75"/>
      <c r="D20" s="75"/>
      <c r="E20" s="75"/>
      <c r="F20" s="75"/>
      <c r="G20" s="275" t="s">
        <v>159</v>
      </c>
      <c r="H20" s="275"/>
      <c r="I20" s="275"/>
      <c r="J20" s="275"/>
      <c r="K20" s="275"/>
      <c r="L20" s="275"/>
    </row>
    <row r="21" spans="1:12" s="93" customFormat="1" ht="26.25" customHeight="1" x14ac:dyDescent="0.25">
      <c r="A21" s="6"/>
      <c r="B21" s="6"/>
      <c r="C21" s="75"/>
      <c r="D21" s="75"/>
      <c r="E21" s="75"/>
      <c r="F21" s="75"/>
      <c r="G21" s="75"/>
      <c r="H21" s="275" t="s">
        <v>160</v>
      </c>
      <c r="I21" s="275"/>
      <c r="J21" s="275"/>
      <c r="K21" s="275"/>
      <c r="L21" s="275"/>
    </row>
    <row r="22" spans="1:12" s="93" customFormat="1" ht="19.5" customHeight="1" x14ac:dyDescent="0.25">
      <c r="A22" s="6"/>
      <c r="B22" s="6"/>
      <c r="C22" s="75"/>
      <c r="D22" s="217" t="s">
        <v>255</v>
      </c>
      <c r="E22" s="275" t="s">
        <v>208</v>
      </c>
      <c r="F22" s="275"/>
      <c r="G22" s="275"/>
      <c r="H22" s="275"/>
      <c r="I22" s="275"/>
      <c r="J22" s="73">
        <f>'5'!J21</f>
        <v>-70000</v>
      </c>
      <c r="K22" s="73">
        <f>'5'!K21</f>
        <v>0</v>
      </c>
      <c r="L22" s="73">
        <f>'5'!L21</f>
        <v>0</v>
      </c>
    </row>
    <row r="23" spans="1:12" s="93" customFormat="1" ht="21.75" customHeight="1" x14ac:dyDescent="0.25">
      <c r="A23" s="6"/>
      <c r="B23" s="6"/>
      <c r="C23" s="75"/>
      <c r="D23" s="75"/>
      <c r="E23" s="75"/>
      <c r="F23" s="275" t="s">
        <v>257</v>
      </c>
      <c r="G23" s="275"/>
      <c r="H23" s="275"/>
      <c r="I23" s="275"/>
      <c r="J23" s="275"/>
      <c r="K23" s="275"/>
      <c r="L23" s="275"/>
    </row>
    <row r="24" spans="1:12" s="93" customFormat="1" ht="21" customHeight="1" x14ac:dyDescent="0.25">
      <c r="A24" s="6"/>
      <c r="B24" s="6"/>
      <c r="C24" s="75"/>
      <c r="D24" s="75"/>
      <c r="E24" s="75"/>
      <c r="F24" s="75"/>
      <c r="G24" s="275" t="s">
        <v>159</v>
      </c>
      <c r="H24" s="275"/>
      <c r="I24" s="275"/>
      <c r="J24" s="275"/>
      <c r="K24" s="275"/>
      <c r="L24" s="275"/>
    </row>
    <row r="25" spans="1:12" s="93" customFormat="1" ht="26.25" customHeight="1" x14ac:dyDescent="0.25">
      <c r="A25" s="6"/>
      <c r="B25" s="6"/>
      <c r="C25" s="75"/>
      <c r="D25" s="75"/>
      <c r="E25" s="75"/>
      <c r="F25" s="75"/>
      <c r="G25" s="75"/>
      <c r="H25" s="275" t="s">
        <v>160</v>
      </c>
      <c r="I25" s="275"/>
      <c r="J25" s="275"/>
      <c r="K25" s="275"/>
      <c r="L25" s="275"/>
    </row>
    <row r="26" spans="1:12" s="93" customFormat="1" ht="19.5" customHeight="1" x14ac:dyDescent="0.25">
      <c r="A26" s="6"/>
      <c r="B26" s="6"/>
      <c r="C26" s="75"/>
      <c r="D26" s="217" t="s">
        <v>198</v>
      </c>
      <c r="E26" s="275" t="s">
        <v>188</v>
      </c>
      <c r="F26" s="275"/>
      <c r="G26" s="275"/>
      <c r="H26" s="275"/>
      <c r="I26" s="275"/>
      <c r="J26" s="73">
        <f>'5'!J25</f>
        <v>0</v>
      </c>
      <c r="K26" s="73">
        <f>'5'!K25</f>
        <v>-281437.40000000002</v>
      </c>
      <c r="L26" s="73">
        <f>'5'!L25</f>
        <v>-281437.40000000002</v>
      </c>
    </row>
    <row r="27" spans="1:12" s="93" customFormat="1" ht="21.75" customHeight="1" x14ac:dyDescent="0.25">
      <c r="A27" s="6"/>
      <c r="B27" s="6"/>
      <c r="C27" s="75"/>
      <c r="D27" s="75"/>
      <c r="E27" s="75"/>
      <c r="F27" s="275" t="s">
        <v>199</v>
      </c>
      <c r="G27" s="275"/>
      <c r="H27" s="275"/>
      <c r="I27" s="275"/>
      <c r="J27" s="275"/>
      <c r="K27" s="275"/>
      <c r="L27" s="275"/>
    </row>
    <row r="28" spans="1:12" s="93" customFormat="1" ht="21" customHeight="1" x14ac:dyDescent="0.25">
      <c r="A28" s="6"/>
      <c r="B28" s="6"/>
      <c r="C28" s="75"/>
      <c r="D28" s="75"/>
      <c r="E28" s="75"/>
      <c r="F28" s="75"/>
      <c r="G28" s="275" t="s">
        <v>159</v>
      </c>
      <c r="H28" s="275"/>
      <c r="I28" s="275"/>
      <c r="J28" s="275"/>
      <c r="K28" s="275"/>
      <c r="L28" s="275"/>
    </row>
    <row r="29" spans="1:12" s="93" customFormat="1" ht="26.25" customHeight="1" x14ac:dyDescent="0.25">
      <c r="A29" s="6"/>
      <c r="B29" s="6"/>
      <c r="C29" s="75"/>
      <c r="D29" s="75"/>
      <c r="E29" s="75"/>
      <c r="F29" s="75"/>
      <c r="G29" s="75"/>
      <c r="H29" s="275" t="s">
        <v>160</v>
      </c>
      <c r="I29" s="275"/>
      <c r="J29" s="275"/>
      <c r="K29" s="275"/>
      <c r="L29" s="275"/>
    </row>
    <row r="30" spans="1:12" s="93" customFormat="1" ht="19.5" customHeight="1" x14ac:dyDescent="0.25">
      <c r="A30" s="6"/>
      <c r="B30" s="6"/>
      <c r="C30" s="75"/>
      <c r="D30" s="217" t="s">
        <v>157</v>
      </c>
      <c r="E30" s="275" t="s">
        <v>134</v>
      </c>
      <c r="F30" s="275"/>
      <c r="G30" s="275"/>
      <c r="H30" s="275"/>
      <c r="I30" s="275"/>
      <c r="J30" s="73">
        <f>'5'!J29</f>
        <v>-100000</v>
      </c>
      <c r="K30" s="73">
        <f>'5'!K29</f>
        <v>-165090.79999999999</v>
      </c>
      <c r="L30" s="73">
        <f>'5'!L29</f>
        <v>-165090.79999999999</v>
      </c>
    </row>
    <row r="31" spans="1:12" s="93" customFormat="1" ht="21.75" customHeight="1" x14ac:dyDescent="0.25">
      <c r="A31" s="6"/>
      <c r="B31" s="6"/>
      <c r="C31" s="75"/>
      <c r="D31" s="75"/>
      <c r="E31" s="75"/>
      <c r="F31" s="275" t="s">
        <v>158</v>
      </c>
      <c r="G31" s="275"/>
      <c r="H31" s="275"/>
      <c r="I31" s="275"/>
      <c r="J31" s="275"/>
      <c r="K31" s="275"/>
      <c r="L31" s="275"/>
    </row>
    <row r="32" spans="1:12" s="93" customFormat="1" ht="21" customHeight="1" x14ac:dyDescent="0.25">
      <c r="A32" s="6"/>
      <c r="B32" s="6"/>
      <c r="C32" s="75"/>
      <c r="D32" s="75"/>
      <c r="E32" s="75"/>
      <c r="F32" s="75"/>
      <c r="G32" s="275" t="s">
        <v>159</v>
      </c>
      <c r="H32" s="275"/>
      <c r="I32" s="275"/>
      <c r="J32" s="275"/>
      <c r="K32" s="275"/>
      <c r="L32" s="275"/>
    </row>
    <row r="33" spans="1:12" s="93" customFormat="1" ht="26.25" customHeight="1" x14ac:dyDescent="0.25">
      <c r="A33" s="6"/>
      <c r="B33" s="6"/>
      <c r="C33" s="75"/>
      <c r="D33" s="75"/>
      <c r="E33" s="75"/>
      <c r="F33" s="75"/>
      <c r="G33" s="75"/>
      <c r="H33" s="275" t="s">
        <v>160</v>
      </c>
      <c r="I33" s="275"/>
      <c r="J33" s="275"/>
      <c r="K33" s="275"/>
      <c r="L33" s="275"/>
    </row>
    <row r="34" spans="1:12" s="93" customFormat="1" ht="19.5" customHeight="1" x14ac:dyDescent="0.25">
      <c r="A34" s="6"/>
      <c r="B34" s="6"/>
      <c r="C34" s="75"/>
      <c r="D34" s="217" t="s">
        <v>256</v>
      </c>
      <c r="E34" s="275" t="s">
        <v>211</v>
      </c>
      <c r="F34" s="275"/>
      <c r="G34" s="275"/>
      <c r="H34" s="275"/>
      <c r="I34" s="275"/>
      <c r="J34" s="73">
        <f>'5'!J33</f>
        <v>-46528.2</v>
      </c>
      <c r="K34" s="73">
        <f>'5'!K33</f>
        <v>0</v>
      </c>
      <c r="L34" s="73">
        <f>'5'!L33</f>
        <v>0</v>
      </c>
    </row>
    <row r="35" spans="1:12" s="93" customFormat="1" ht="21.75" customHeight="1" x14ac:dyDescent="0.25">
      <c r="A35" s="6"/>
      <c r="B35" s="6"/>
      <c r="C35" s="75"/>
      <c r="D35" s="75"/>
      <c r="E35" s="75"/>
      <c r="F35" s="275" t="s">
        <v>258</v>
      </c>
      <c r="G35" s="275"/>
      <c r="H35" s="275"/>
      <c r="I35" s="275"/>
      <c r="J35" s="275"/>
      <c r="K35" s="275"/>
      <c r="L35" s="275"/>
    </row>
    <row r="36" spans="1:12" s="93" customFormat="1" ht="21" customHeight="1" x14ac:dyDescent="0.25">
      <c r="A36" s="6"/>
      <c r="B36" s="6"/>
      <c r="C36" s="75"/>
      <c r="D36" s="75"/>
      <c r="E36" s="75"/>
      <c r="F36" s="75"/>
      <c r="G36" s="275" t="s">
        <v>159</v>
      </c>
      <c r="H36" s="275"/>
      <c r="I36" s="275"/>
      <c r="J36" s="275"/>
      <c r="K36" s="275"/>
      <c r="L36" s="275"/>
    </row>
    <row r="37" spans="1:12" s="93" customFormat="1" ht="26.25" customHeight="1" x14ac:dyDescent="0.25">
      <c r="A37" s="6"/>
      <c r="B37" s="6"/>
      <c r="C37" s="75"/>
      <c r="D37" s="75"/>
      <c r="E37" s="75"/>
      <c r="F37" s="75"/>
      <c r="G37" s="75"/>
      <c r="H37" s="275" t="s">
        <v>160</v>
      </c>
      <c r="I37" s="275"/>
      <c r="J37" s="275"/>
      <c r="K37" s="275"/>
      <c r="L37" s="275"/>
    </row>
    <row r="38" spans="1:12" s="38" customFormat="1" x14ac:dyDescent="0.25">
      <c r="A38" s="219"/>
      <c r="B38" s="219">
        <v>1017</v>
      </c>
      <c r="C38" s="275" t="s">
        <v>259</v>
      </c>
      <c r="D38" s="275"/>
      <c r="E38" s="275"/>
      <c r="F38" s="275"/>
      <c r="G38" s="275"/>
      <c r="H38" s="275"/>
      <c r="I38" s="275"/>
      <c r="J38" s="22">
        <f>J39</f>
        <v>-50000</v>
      </c>
      <c r="K38" s="22">
        <f t="shared" ref="K38:L38" si="3">K39</f>
        <v>0</v>
      </c>
      <c r="L38" s="22">
        <f t="shared" si="3"/>
        <v>0</v>
      </c>
    </row>
    <row r="39" spans="1:12" s="93" customFormat="1" ht="19.5" customHeight="1" x14ac:dyDescent="0.25">
      <c r="A39" s="6"/>
      <c r="B39" s="6"/>
      <c r="C39" s="75"/>
      <c r="D39" s="217" t="s">
        <v>260</v>
      </c>
      <c r="E39" s="275" t="s">
        <v>216</v>
      </c>
      <c r="F39" s="275"/>
      <c r="G39" s="275"/>
      <c r="H39" s="275"/>
      <c r="I39" s="275"/>
      <c r="J39" s="73">
        <f>'5'!J38</f>
        <v>-50000</v>
      </c>
      <c r="K39" s="73">
        <f>'5'!K38</f>
        <v>0</v>
      </c>
      <c r="L39" s="73">
        <f>'5'!L38</f>
        <v>0</v>
      </c>
    </row>
    <row r="40" spans="1:12" s="93" customFormat="1" ht="21.75" customHeight="1" x14ac:dyDescent="0.25">
      <c r="A40" s="6"/>
      <c r="B40" s="6"/>
      <c r="C40" s="75"/>
      <c r="D40" s="75"/>
      <c r="E40" s="75"/>
      <c r="F40" s="275" t="s">
        <v>261</v>
      </c>
      <c r="G40" s="275"/>
      <c r="H40" s="275"/>
      <c r="I40" s="275"/>
      <c r="J40" s="275"/>
      <c r="K40" s="275"/>
      <c r="L40" s="275"/>
    </row>
    <row r="41" spans="1:12" s="93" customFormat="1" ht="21" customHeight="1" x14ac:dyDescent="0.25">
      <c r="A41" s="6"/>
      <c r="B41" s="6"/>
      <c r="C41" s="75"/>
      <c r="D41" s="75"/>
      <c r="E41" s="75"/>
      <c r="F41" s="75"/>
      <c r="G41" s="275" t="s">
        <v>262</v>
      </c>
      <c r="H41" s="275"/>
      <c r="I41" s="275"/>
      <c r="J41" s="275"/>
      <c r="K41" s="275"/>
      <c r="L41" s="275"/>
    </row>
    <row r="42" spans="1:12" s="93" customFormat="1" ht="26.25" customHeight="1" x14ac:dyDescent="0.25">
      <c r="A42" s="6"/>
      <c r="B42" s="6"/>
      <c r="C42" s="75"/>
      <c r="D42" s="75"/>
      <c r="E42" s="75"/>
      <c r="F42" s="75"/>
      <c r="G42" s="75"/>
      <c r="H42" s="275" t="s">
        <v>263</v>
      </c>
      <c r="I42" s="275"/>
      <c r="J42" s="275"/>
      <c r="K42" s="275"/>
      <c r="L42" s="275"/>
    </row>
    <row r="43" spans="1:12" s="38" customFormat="1" ht="17.25" customHeight="1" x14ac:dyDescent="0.25">
      <c r="A43" s="219"/>
      <c r="B43" s="219">
        <v>1072</v>
      </c>
      <c r="C43" s="275" t="s">
        <v>264</v>
      </c>
      <c r="D43" s="275"/>
      <c r="E43" s="275"/>
      <c r="F43" s="275"/>
      <c r="G43" s="275"/>
      <c r="H43" s="275"/>
      <c r="I43" s="275"/>
      <c r="J43" s="22">
        <f>J44+J48+J52</f>
        <v>-160000</v>
      </c>
      <c r="K43" s="22">
        <f t="shared" ref="K43:L43" si="4">K44+K48+K52</f>
        <v>0</v>
      </c>
      <c r="L43" s="22">
        <f t="shared" si="4"/>
        <v>0</v>
      </c>
    </row>
    <row r="44" spans="1:12" s="93" customFormat="1" ht="19.5" customHeight="1" x14ac:dyDescent="0.25">
      <c r="A44" s="6"/>
      <c r="B44" s="6"/>
      <c r="C44" s="75"/>
      <c r="D44" s="217" t="s">
        <v>265</v>
      </c>
      <c r="E44" s="275" t="s">
        <v>266</v>
      </c>
      <c r="F44" s="275"/>
      <c r="G44" s="275"/>
      <c r="H44" s="275"/>
      <c r="I44" s="275"/>
      <c r="J44" s="73">
        <f>'5'!J43</f>
        <v>-60000</v>
      </c>
      <c r="K44" s="73">
        <f>'5'!K43</f>
        <v>0</v>
      </c>
      <c r="L44" s="73">
        <f>'5'!L43</f>
        <v>0</v>
      </c>
    </row>
    <row r="45" spans="1:12" s="93" customFormat="1" ht="21.75" customHeight="1" x14ac:dyDescent="0.25">
      <c r="A45" s="6"/>
      <c r="B45" s="6"/>
      <c r="C45" s="75"/>
      <c r="D45" s="75"/>
      <c r="E45" s="75"/>
      <c r="F45" s="275" t="s">
        <v>267</v>
      </c>
      <c r="G45" s="275"/>
      <c r="H45" s="275"/>
      <c r="I45" s="275"/>
      <c r="J45" s="275"/>
      <c r="K45" s="275"/>
      <c r="L45" s="275"/>
    </row>
    <row r="46" spans="1:12" s="93" customFormat="1" ht="21" customHeight="1" x14ac:dyDescent="0.25">
      <c r="A46" s="6"/>
      <c r="B46" s="6"/>
      <c r="C46" s="75"/>
      <c r="D46" s="75"/>
      <c r="E46" s="75"/>
      <c r="F46" s="75"/>
      <c r="G46" s="275" t="s">
        <v>262</v>
      </c>
      <c r="H46" s="275"/>
      <c r="I46" s="275"/>
      <c r="J46" s="275"/>
      <c r="K46" s="275"/>
      <c r="L46" s="275"/>
    </row>
    <row r="47" spans="1:12" s="93" customFormat="1" ht="26.25" customHeight="1" x14ac:dyDescent="0.25">
      <c r="A47" s="6"/>
      <c r="B47" s="6"/>
      <c r="C47" s="75"/>
      <c r="D47" s="75"/>
      <c r="E47" s="75"/>
      <c r="F47" s="75"/>
      <c r="G47" s="75"/>
      <c r="H47" s="275" t="s">
        <v>268</v>
      </c>
      <c r="I47" s="275"/>
      <c r="J47" s="275"/>
      <c r="K47" s="275"/>
      <c r="L47" s="275"/>
    </row>
    <row r="48" spans="1:12" s="93" customFormat="1" ht="19.5" customHeight="1" x14ac:dyDescent="0.25">
      <c r="A48" s="6"/>
      <c r="B48" s="6"/>
      <c r="C48" s="75"/>
      <c r="D48" s="217" t="s">
        <v>270</v>
      </c>
      <c r="E48" s="275" t="s">
        <v>220</v>
      </c>
      <c r="F48" s="275"/>
      <c r="G48" s="275"/>
      <c r="H48" s="275"/>
      <c r="I48" s="275"/>
      <c r="J48" s="73">
        <f>'5'!J47</f>
        <v>-50000</v>
      </c>
      <c r="K48" s="73">
        <f>'5'!K47</f>
        <v>0</v>
      </c>
      <c r="L48" s="73">
        <f>'5'!L47</f>
        <v>0</v>
      </c>
    </row>
    <row r="49" spans="1:12" s="93" customFormat="1" ht="21.75" customHeight="1" x14ac:dyDescent="0.25">
      <c r="A49" s="6"/>
      <c r="B49" s="6"/>
      <c r="C49" s="75"/>
      <c r="D49" s="75"/>
      <c r="E49" s="75"/>
      <c r="F49" s="275" t="s">
        <v>269</v>
      </c>
      <c r="G49" s="275"/>
      <c r="H49" s="275"/>
      <c r="I49" s="275"/>
      <c r="J49" s="275"/>
      <c r="K49" s="275"/>
      <c r="L49" s="275"/>
    </row>
    <row r="50" spans="1:12" s="93" customFormat="1" ht="21" customHeight="1" x14ac:dyDescent="0.25">
      <c r="A50" s="6"/>
      <c r="B50" s="6"/>
      <c r="C50" s="75"/>
      <c r="D50" s="75"/>
      <c r="E50" s="75"/>
      <c r="F50" s="75"/>
      <c r="G50" s="275" t="s">
        <v>159</v>
      </c>
      <c r="H50" s="275"/>
      <c r="I50" s="275"/>
      <c r="J50" s="275"/>
      <c r="K50" s="275"/>
      <c r="L50" s="275"/>
    </row>
    <row r="51" spans="1:12" s="93" customFormat="1" ht="26.25" customHeight="1" x14ac:dyDescent="0.25">
      <c r="A51" s="6"/>
      <c r="B51" s="6"/>
      <c r="C51" s="75"/>
      <c r="D51" s="75"/>
      <c r="E51" s="75"/>
      <c r="F51" s="75"/>
      <c r="G51" s="75"/>
      <c r="H51" s="275" t="s">
        <v>160</v>
      </c>
      <c r="I51" s="275"/>
      <c r="J51" s="275"/>
      <c r="K51" s="275"/>
      <c r="L51" s="275"/>
    </row>
    <row r="52" spans="1:12" s="93" customFormat="1" ht="19.5" customHeight="1" x14ac:dyDescent="0.25">
      <c r="A52" s="6"/>
      <c r="B52" s="6"/>
      <c r="C52" s="75"/>
      <c r="D52" s="217" t="s">
        <v>271</v>
      </c>
      <c r="E52" s="275" t="s">
        <v>222</v>
      </c>
      <c r="F52" s="275"/>
      <c r="G52" s="275"/>
      <c r="H52" s="275"/>
      <c r="I52" s="275"/>
      <c r="J52" s="73">
        <f>'5'!J51</f>
        <v>-50000</v>
      </c>
      <c r="K52" s="73">
        <f>'5'!K51</f>
        <v>0</v>
      </c>
      <c r="L52" s="73">
        <f>'5'!L51</f>
        <v>0</v>
      </c>
    </row>
    <row r="53" spans="1:12" s="93" customFormat="1" ht="21.75" customHeight="1" x14ac:dyDescent="0.25">
      <c r="A53" s="6"/>
      <c r="B53" s="6"/>
      <c r="C53" s="75"/>
      <c r="D53" s="75"/>
      <c r="E53" s="75"/>
      <c r="F53" s="275" t="s">
        <v>272</v>
      </c>
      <c r="G53" s="275"/>
      <c r="H53" s="275"/>
      <c r="I53" s="275"/>
      <c r="J53" s="275"/>
      <c r="K53" s="275"/>
      <c r="L53" s="275"/>
    </row>
    <row r="54" spans="1:12" s="93" customFormat="1" ht="21" customHeight="1" x14ac:dyDescent="0.25">
      <c r="A54" s="6"/>
      <c r="B54" s="6"/>
      <c r="C54" s="75"/>
      <c r="D54" s="75"/>
      <c r="E54" s="75"/>
      <c r="F54" s="75"/>
      <c r="G54" s="275" t="s">
        <v>159</v>
      </c>
      <c r="H54" s="275"/>
      <c r="I54" s="275"/>
      <c r="J54" s="275"/>
      <c r="K54" s="275"/>
      <c r="L54" s="275"/>
    </row>
    <row r="55" spans="1:12" s="93" customFormat="1" ht="26.25" customHeight="1" x14ac:dyDescent="0.25">
      <c r="A55" s="6"/>
      <c r="B55" s="6"/>
      <c r="C55" s="75"/>
      <c r="D55" s="75"/>
      <c r="E55" s="75"/>
      <c r="F55" s="75"/>
      <c r="G55" s="75"/>
      <c r="H55" s="275" t="s">
        <v>160</v>
      </c>
      <c r="I55" s="275"/>
      <c r="J55" s="275"/>
      <c r="K55" s="275"/>
      <c r="L55" s="275"/>
    </row>
    <row r="56" spans="1:12" s="93" customFormat="1" ht="21" customHeight="1" x14ac:dyDescent="0.25">
      <c r="A56" s="324" t="s">
        <v>116</v>
      </c>
      <c r="B56" s="324"/>
      <c r="C56" s="324"/>
      <c r="D56" s="324"/>
      <c r="E56" s="324"/>
      <c r="F56" s="324"/>
      <c r="G56" s="324"/>
      <c r="H56" s="324"/>
      <c r="I56" s="324"/>
      <c r="J56" s="92">
        <f>J57</f>
        <v>0</v>
      </c>
      <c r="K56" s="92">
        <f>K57</f>
        <v>0</v>
      </c>
      <c r="L56" s="92">
        <f>L57</f>
        <v>0</v>
      </c>
    </row>
    <row r="57" spans="1:12" s="93" customFormat="1" ht="23.25" customHeight="1" x14ac:dyDescent="0.25">
      <c r="A57" s="81"/>
      <c r="B57" s="218" t="s">
        <v>117</v>
      </c>
      <c r="C57" s="323" t="s">
        <v>118</v>
      </c>
      <c r="D57" s="323"/>
      <c r="E57" s="323"/>
      <c r="F57" s="323"/>
      <c r="G57" s="323"/>
      <c r="H57" s="323"/>
      <c r="I57" s="323"/>
      <c r="J57" s="92">
        <f>J58+J62</f>
        <v>0</v>
      </c>
      <c r="K57" s="92">
        <f t="shared" ref="K57:L57" si="5">K58+K62</f>
        <v>0</v>
      </c>
      <c r="L57" s="92">
        <f t="shared" si="5"/>
        <v>0</v>
      </c>
    </row>
    <row r="58" spans="1:12" s="93" customFormat="1" ht="22.5" customHeight="1" x14ac:dyDescent="0.25">
      <c r="A58" s="81"/>
      <c r="B58" s="81"/>
      <c r="C58" s="95"/>
      <c r="D58" s="218" t="s">
        <v>119</v>
      </c>
      <c r="E58" s="323" t="s">
        <v>92</v>
      </c>
      <c r="F58" s="323"/>
      <c r="G58" s="323"/>
      <c r="H58" s="323"/>
      <c r="I58" s="323"/>
      <c r="J58" s="92">
        <f>'5'!J57</f>
        <v>446528.2</v>
      </c>
      <c r="K58" s="92">
        <f>'5'!K57</f>
        <v>446528.2</v>
      </c>
      <c r="L58" s="92">
        <f>'5'!L57</f>
        <v>446528.2</v>
      </c>
    </row>
    <row r="59" spans="1:12" s="93" customFormat="1" ht="39.75" customHeight="1" x14ac:dyDescent="0.25">
      <c r="A59" s="81"/>
      <c r="B59" s="81"/>
      <c r="C59" s="95"/>
      <c r="D59" s="95"/>
      <c r="E59" s="95"/>
      <c r="F59" s="323" t="s">
        <v>120</v>
      </c>
      <c r="G59" s="323"/>
      <c r="H59" s="323"/>
      <c r="I59" s="323"/>
      <c r="J59" s="323"/>
      <c r="K59" s="323"/>
      <c r="L59" s="323"/>
    </row>
    <row r="60" spans="1:12" s="93" customFormat="1" ht="30" customHeight="1" x14ac:dyDescent="0.25">
      <c r="A60" s="81"/>
      <c r="B60" s="81"/>
      <c r="C60" s="95"/>
      <c r="D60" s="95"/>
      <c r="E60" s="95"/>
      <c r="F60" s="95"/>
      <c r="G60" s="323" t="s">
        <v>121</v>
      </c>
      <c r="H60" s="323"/>
      <c r="I60" s="323"/>
      <c r="J60" s="323"/>
      <c r="K60" s="323"/>
      <c r="L60" s="323"/>
    </row>
    <row r="61" spans="1:12" s="93" customFormat="1" ht="30" customHeight="1" x14ac:dyDescent="0.25">
      <c r="A61" s="81"/>
      <c r="B61" s="81"/>
      <c r="C61" s="95"/>
      <c r="D61" s="95"/>
      <c r="E61" s="95"/>
      <c r="F61" s="95"/>
      <c r="G61" s="95"/>
      <c r="H61" s="323" t="s">
        <v>122</v>
      </c>
      <c r="I61" s="323"/>
      <c r="J61" s="323"/>
      <c r="K61" s="323"/>
      <c r="L61" s="323"/>
    </row>
    <row r="62" spans="1:12" s="93" customFormat="1" ht="22.5" customHeight="1" x14ac:dyDescent="0.25">
      <c r="A62" s="81"/>
      <c r="B62" s="81"/>
      <c r="C62" s="95"/>
      <c r="D62" s="218" t="s">
        <v>119</v>
      </c>
      <c r="E62" s="323" t="s">
        <v>92</v>
      </c>
      <c r="F62" s="323"/>
      <c r="G62" s="323"/>
      <c r="H62" s="323"/>
      <c r="I62" s="323"/>
      <c r="J62" s="92">
        <f>'5'!J61</f>
        <v>-446528.2</v>
      </c>
      <c r="K62" s="92">
        <f>'5'!K61</f>
        <v>-446528.2</v>
      </c>
      <c r="L62" s="92">
        <f>'5'!L61</f>
        <v>-446528.2</v>
      </c>
    </row>
    <row r="63" spans="1:12" s="93" customFormat="1" ht="39.75" customHeight="1" x14ac:dyDescent="0.25">
      <c r="A63" s="81"/>
      <c r="B63" s="81"/>
      <c r="C63" s="95"/>
      <c r="D63" s="95"/>
      <c r="E63" s="95"/>
      <c r="F63" s="323" t="s">
        <v>120</v>
      </c>
      <c r="G63" s="323"/>
      <c r="H63" s="323"/>
      <c r="I63" s="323"/>
      <c r="J63" s="323"/>
      <c r="K63" s="323"/>
      <c r="L63" s="323"/>
    </row>
    <row r="64" spans="1:12" s="93" customFormat="1" ht="30" customHeight="1" x14ac:dyDescent="0.25">
      <c r="A64" s="81"/>
      <c r="B64" s="81"/>
      <c r="C64" s="95"/>
      <c r="D64" s="95"/>
      <c r="E64" s="95"/>
      <c r="F64" s="95"/>
      <c r="G64" s="323" t="s">
        <v>121</v>
      </c>
      <c r="H64" s="323"/>
      <c r="I64" s="323"/>
      <c r="J64" s="323"/>
      <c r="K64" s="323"/>
      <c r="L64" s="323"/>
    </row>
    <row r="65" spans="1:12" s="93" customFormat="1" ht="30" customHeight="1" x14ac:dyDescent="0.25">
      <c r="A65" s="81"/>
      <c r="B65" s="81"/>
      <c r="C65" s="95"/>
      <c r="D65" s="95"/>
      <c r="E65" s="95"/>
      <c r="F65" s="95"/>
      <c r="G65" s="95"/>
      <c r="H65" s="323" t="s">
        <v>122</v>
      </c>
      <c r="I65" s="323"/>
      <c r="J65" s="323"/>
      <c r="K65" s="323"/>
      <c r="L65" s="323"/>
    </row>
    <row r="66" spans="1:12" s="93" customFormat="1" ht="30" customHeight="1" x14ac:dyDescent="0.25">
      <c r="A66" s="160"/>
      <c r="B66" s="160"/>
      <c r="C66" s="161"/>
      <c r="D66" s="161"/>
      <c r="E66" s="161"/>
      <c r="F66" s="161"/>
      <c r="G66" s="161"/>
      <c r="H66" s="162"/>
      <c r="I66" s="162"/>
      <c r="J66" s="162"/>
      <c r="K66" s="162"/>
      <c r="L66" s="162"/>
    </row>
    <row r="67" spans="1:12" s="93" customFormat="1" ht="30" customHeight="1" x14ac:dyDescent="0.25">
      <c r="A67" s="160"/>
      <c r="B67" s="160"/>
      <c r="C67" s="161"/>
      <c r="D67" s="161"/>
      <c r="E67" s="161"/>
      <c r="F67" s="161"/>
      <c r="G67" s="161"/>
      <c r="H67" s="162"/>
      <c r="I67" s="162"/>
      <c r="J67" s="162"/>
      <c r="K67" s="162"/>
      <c r="L67" s="162"/>
    </row>
    <row r="68" spans="1:12" s="93" customFormat="1" ht="30" customHeight="1" x14ac:dyDescent="0.25">
      <c r="A68" s="160"/>
      <c r="B68" s="160"/>
      <c r="C68" s="161"/>
      <c r="D68" s="161"/>
      <c r="E68" s="161"/>
      <c r="F68" s="161"/>
      <c r="G68" s="161"/>
      <c r="H68" s="162"/>
      <c r="I68" s="162"/>
      <c r="J68" s="162"/>
      <c r="K68" s="162"/>
      <c r="L68" s="162"/>
    </row>
    <row r="69" spans="1:12" x14ac:dyDescent="0.3">
      <c r="B69" s="28" t="s">
        <v>85</v>
      </c>
      <c r="C69" s="29"/>
      <c r="D69" s="30"/>
      <c r="E69" s="27"/>
      <c r="F69" s="27"/>
      <c r="G69" s="27"/>
      <c r="H69" s="27"/>
      <c r="I69" s="27"/>
      <c r="J69" s="27"/>
    </row>
    <row r="70" spans="1:12" x14ac:dyDescent="0.3">
      <c r="B70" s="31"/>
      <c r="C70" s="32" t="s">
        <v>86</v>
      </c>
      <c r="D70" s="30"/>
      <c r="E70" s="27"/>
      <c r="F70" s="27"/>
      <c r="G70" s="27"/>
      <c r="H70" s="27"/>
      <c r="I70" s="27"/>
      <c r="J70" s="27"/>
    </row>
    <row r="71" spans="1:12" x14ac:dyDescent="0.3">
      <c r="B71" s="27"/>
      <c r="C71" s="27"/>
      <c r="D71" s="33"/>
      <c r="E71" s="27"/>
      <c r="F71" s="27"/>
      <c r="G71" s="27"/>
      <c r="H71" s="27"/>
      <c r="I71" s="27"/>
      <c r="J71" s="27"/>
    </row>
    <row r="72" spans="1:12" x14ac:dyDescent="0.3">
      <c r="B72" s="27"/>
      <c r="C72" s="27"/>
      <c r="D72" s="27"/>
      <c r="E72" s="27"/>
      <c r="F72" s="27"/>
      <c r="G72" s="27"/>
      <c r="H72" s="27"/>
      <c r="I72" s="27"/>
      <c r="J72" s="27"/>
    </row>
    <row r="73" spans="1:12" x14ac:dyDescent="0.3">
      <c r="B73" s="27"/>
      <c r="C73" s="27"/>
      <c r="D73" s="27"/>
      <c r="E73" s="27"/>
      <c r="F73" s="27"/>
      <c r="G73" s="27"/>
      <c r="H73" s="27"/>
      <c r="I73" s="27"/>
      <c r="J73" s="27"/>
    </row>
  </sheetData>
  <mergeCells count="65">
    <mergeCell ref="H29:L29"/>
    <mergeCell ref="E30:I30"/>
    <mergeCell ref="F31:L31"/>
    <mergeCell ref="F27:L27"/>
    <mergeCell ref="G28:L28"/>
    <mergeCell ref="A1:L1"/>
    <mergeCell ref="A2:L2"/>
    <mergeCell ref="A3:L3"/>
    <mergeCell ref="A10:I10"/>
    <mergeCell ref="J8:L8"/>
    <mergeCell ref="A5:L5"/>
    <mergeCell ref="A11:I11"/>
    <mergeCell ref="A8:A9"/>
    <mergeCell ref="B8:C8"/>
    <mergeCell ref="D8:G8"/>
    <mergeCell ref="H8:H9"/>
    <mergeCell ref="I8:I9"/>
    <mergeCell ref="E22:I22"/>
    <mergeCell ref="F23:L23"/>
    <mergeCell ref="G24:L24"/>
    <mergeCell ref="H25:L25"/>
    <mergeCell ref="E26:I26"/>
    <mergeCell ref="C12:I12"/>
    <mergeCell ref="E13:I13"/>
    <mergeCell ref="F14:L14"/>
    <mergeCell ref="G15:L15"/>
    <mergeCell ref="H16:L16"/>
    <mergeCell ref="G32:L32"/>
    <mergeCell ref="H33:L33"/>
    <mergeCell ref="E34:I34"/>
    <mergeCell ref="F35:L35"/>
    <mergeCell ref="G36:L36"/>
    <mergeCell ref="C43:I43"/>
    <mergeCell ref="E44:I44"/>
    <mergeCell ref="F45:L45"/>
    <mergeCell ref="G46:L46"/>
    <mergeCell ref="H37:L37"/>
    <mergeCell ref="C38:I38"/>
    <mergeCell ref="E39:I39"/>
    <mergeCell ref="F40:L40"/>
    <mergeCell ref="G41:L41"/>
    <mergeCell ref="F63:L63"/>
    <mergeCell ref="G64:L64"/>
    <mergeCell ref="H65:L65"/>
    <mergeCell ref="C57:I57"/>
    <mergeCell ref="E58:I58"/>
    <mergeCell ref="F59:L59"/>
    <mergeCell ref="G60:L60"/>
    <mergeCell ref="H61:L61"/>
    <mergeCell ref="E18:I18"/>
    <mergeCell ref="F19:L19"/>
    <mergeCell ref="G20:L20"/>
    <mergeCell ref="H21:L21"/>
    <mergeCell ref="E62:I62"/>
    <mergeCell ref="E52:I52"/>
    <mergeCell ref="F53:L53"/>
    <mergeCell ref="G54:L54"/>
    <mergeCell ref="H55:L55"/>
    <mergeCell ref="A56:I56"/>
    <mergeCell ref="H47:L47"/>
    <mergeCell ref="E48:I48"/>
    <mergeCell ref="F49:L49"/>
    <mergeCell ref="G50:L50"/>
    <mergeCell ref="H51:L51"/>
    <mergeCell ref="H42:L42"/>
  </mergeCells>
  <printOptions horizontalCentered="1"/>
  <pageMargins left="0" right="0" top="0" bottom="0" header="0" footer="0"/>
  <pageSetup scale="4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opLeftCell="A4" zoomScaleNormal="100" workbookViewId="0">
      <selection activeCell="A33" sqref="A33"/>
    </sheetView>
  </sheetViews>
  <sheetFormatPr defaultColWidth="8" defaultRowHeight="17.25" x14ac:dyDescent="0.25"/>
  <cols>
    <col min="1" max="1" width="16.28515625" style="35" customWidth="1"/>
    <col min="2" max="2" width="43.140625" style="35" customWidth="1"/>
    <col min="3" max="3" width="15.42578125" style="35" customWidth="1"/>
    <col min="4" max="4" width="24.85546875" style="35" customWidth="1"/>
    <col min="5" max="5" width="20.85546875" style="35" customWidth="1"/>
    <col min="6" max="6" width="19.28515625" style="35" customWidth="1"/>
    <col min="7" max="7" width="25.140625" style="35" customWidth="1"/>
    <col min="8" max="8" width="18.140625" style="35" bestFit="1" customWidth="1"/>
    <col min="9" max="16384" width="8" style="35"/>
  </cols>
  <sheetData>
    <row r="1" spans="1:7" x14ac:dyDescent="0.25">
      <c r="A1" s="344" t="s">
        <v>162</v>
      </c>
      <c r="B1" s="344"/>
      <c r="C1" s="344"/>
      <c r="D1" s="344"/>
      <c r="E1" s="344"/>
      <c r="F1" s="344"/>
      <c r="G1" s="344"/>
    </row>
    <row r="2" spans="1:7" x14ac:dyDescent="0.25">
      <c r="A2" s="344" t="s">
        <v>128</v>
      </c>
      <c r="B2" s="344"/>
      <c r="C2" s="344"/>
      <c r="D2" s="344"/>
      <c r="E2" s="344"/>
      <c r="F2" s="344"/>
      <c r="G2" s="344"/>
    </row>
    <row r="3" spans="1:7" x14ac:dyDescent="0.25">
      <c r="A3" s="344" t="s">
        <v>126</v>
      </c>
      <c r="B3" s="344"/>
      <c r="C3" s="344"/>
      <c r="D3" s="344"/>
      <c r="E3" s="344"/>
      <c r="F3" s="344"/>
      <c r="G3" s="344"/>
    </row>
    <row r="4" spans="1:7" x14ac:dyDescent="0.25">
      <c r="A4" s="19"/>
      <c r="B4" s="20"/>
      <c r="C4" s="21"/>
      <c r="D4" s="21"/>
      <c r="E4" s="21"/>
      <c r="F4" s="21"/>
      <c r="G4" s="20"/>
    </row>
    <row r="5" spans="1:7" ht="54" customHeight="1" x14ac:dyDescent="0.25">
      <c r="A5" s="345" t="s">
        <v>285</v>
      </c>
      <c r="B5" s="345"/>
      <c r="C5" s="345"/>
      <c r="D5" s="345"/>
      <c r="E5" s="345"/>
      <c r="F5" s="345"/>
      <c r="G5" s="345"/>
    </row>
    <row r="6" spans="1:7" x14ac:dyDescent="0.25">
      <c r="A6" s="101"/>
      <c r="B6" s="101"/>
      <c r="C6" s="102"/>
      <c r="D6" s="102"/>
      <c r="E6" s="102"/>
      <c r="F6" s="102"/>
      <c r="G6" s="101"/>
    </row>
    <row r="7" spans="1:7" s="19" customFormat="1" ht="69" customHeight="1" x14ac:dyDescent="0.25">
      <c r="A7" s="346" t="s">
        <v>64</v>
      </c>
      <c r="B7" s="348" t="s">
        <v>65</v>
      </c>
      <c r="C7" s="350" t="s">
        <v>66</v>
      </c>
      <c r="D7" s="352" t="s">
        <v>67</v>
      </c>
      <c r="E7" s="357" t="s">
        <v>68</v>
      </c>
      <c r="F7" s="355" t="s">
        <v>27</v>
      </c>
      <c r="G7" s="356"/>
    </row>
    <row r="8" spans="1:7" s="19" customFormat="1" ht="34.5" x14ac:dyDescent="0.25">
      <c r="A8" s="347"/>
      <c r="B8" s="349"/>
      <c r="C8" s="351"/>
      <c r="D8" s="353"/>
      <c r="E8" s="357"/>
      <c r="F8" s="106" t="s">
        <v>69</v>
      </c>
      <c r="G8" s="107" t="s">
        <v>70</v>
      </c>
    </row>
    <row r="9" spans="1:7" s="19" customFormat="1" x14ac:dyDescent="0.3">
      <c r="A9" s="354" t="s">
        <v>83</v>
      </c>
      <c r="B9" s="354"/>
      <c r="C9" s="354"/>
      <c r="D9" s="354"/>
      <c r="E9" s="108"/>
      <c r="F9" s="266"/>
      <c r="G9" s="109">
        <f>G10</f>
        <v>-3.9999999979045242E-2</v>
      </c>
    </row>
    <row r="10" spans="1:7" s="43" customFormat="1" x14ac:dyDescent="0.25">
      <c r="A10" s="343" t="s">
        <v>71</v>
      </c>
      <c r="B10" s="343"/>
      <c r="C10" s="343"/>
      <c r="D10" s="343"/>
      <c r="E10" s="343"/>
      <c r="F10" s="343"/>
      <c r="G10" s="110">
        <f>G11+G26</f>
        <v>-3.9999999979045242E-2</v>
      </c>
    </row>
    <row r="11" spans="1:7" s="44" customFormat="1" x14ac:dyDescent="0.25">
      <c r="A11" s="265" t="s">
        <v>72</v>
      </c>
      <c r="B11" s="265" t="s">
        <v>73</v>
      </c>
      <c r="C11" s="265" t="s">
        <v>74</v>
      </c>
      <c r="D11" s="265" t="s">
        <v>75</v>
      </c>
      <c r="E11" s="265"/>
      <c r="F11" s="265"/>
      <c r="G11" s="110">
        <f>G20+G17+G12</f>
        <v>-3.9999999979045242E-2</v>
      </c>
    </row>
    <row r="12" spans="1:7" s="44" customFormat="1" ht="40.5" customHeight="1" x14ac:dyDescent="0.25">
      <c r="A12" s="255" t="s">
        <v>273</v>
      </c>
      <c r="B12" s="360" t="s">
        <v>191</v>
      </c>
      <c r="C12" s="361"/>
      <c r="D12" s="255"/>
      <c r="E12" s="255"/>
      <c r="F12" s="185"/>
      <c r="G12" s="110">
        <f>G13</f>
        <v>-281437.39999999997</v>
      </c>
    </row>
    <row r="13" spans="1:7" s="44" customFormat="1" x14ac:dyDescent="0.25">
      <c r="A13" s="255"/>
      <c r="B13" s="114" t="s">
        <v>76</v>
      </c>
      <c r="C13" s="255"/>
      <c r="D13" s="255"/>
      <c r="E13" s="255"/>
      <c r="F13" s="185"/>
      <c r="G13" s="110">
        <f>G14+G15+G16</f>
        <v>-281437.39999999997</v>
      </c>
    </row>
    <row r="14" spans="1:7" s="44" customFormat="1" ht="34.5" x14ac:dyDescent="0.25">
      <c r="A14" s="115" t="s">
        <v>274</v>
      </c>
      <c r="B14" s="256" t="s">
        <v>275</v>
      </c>
      <c r="C14" s="123" t="s">
        <v>276</v>
      </c>
      <c r="D14" s="258" t="s">
        <v>77</v>
      </c>
      <c r="E14" s="265"/>
      <c r="F14" s="265"/>
      <c r="G14" s="257">
        <v>-275300.3</v>
      </c>
    </row>
    <row r="15" spans="1:7" s="44" customFormat="1" ht="33" x14ac:dyDescent="0.25">
      <c r="A15" s="115" t="s">
        <v>277</v>
      </c>
      <c r="B15" s="268" t="s">
        <v>80</v>
      </c>
      <c r="C15" s="123" t="s">
        <v>175</v>
      </c>
      <c r="D15" s="258" t="s">
        <v>77</v>
      </c>
      <c r="E15" s="265"/>
      <c r="F15" s="265"/>
      <c r="G15" s="257">
        <v>-4199.1000000000004</v>
      </c>
    </row>
    <row r="16" spans="1:7" s="44" customFormat="1" ht="33" x14ac:dyDescent="0.25">
      <c r="A16" s="115" t="s">
        <v>278</v>
      </c>
      <c r="B16" s="268" t="s">
        <v>132</v>
      </c>
      <c r="C16" s="269" t="s">
        <v>133</v>
      </c>
      <c r="D16" s="258" t="s">
        <v>77</v>
      </c>
      <c r="E16" s="265"/>
      <c r="F16" s="265"/>
      <c r="G16" s="257">
        <v>-1938</v>
      </c>
    </row>
    <row r="17" spans="1:9" s="44" customFormat="1" ht="34.5" customHeight="1" x14ac:dyDescent="0.25">
      <c r="A17" s="267" t="s">
        <v>181</v>
      </c>
      <c r="B17" s="358" t="s">
        <v>134</v>
      </c>
      <c r="C17" s="359"/>
      <c r="D17" s="255"/>
      <c r="E17" s="255"/>
      <c r="F17" s="185"/>
      <c r="G17" s="110">
        <f>G18</f>
        <v>-165090.79999999999</v>
      </c>
    </row>
    <row r="18" spans="1:9" s="44" customFormat="1" x14ac:dyDescent="0.25">
      <c r="A18" s="255"/>
      <c r="B18" s="265" t="s">
        <v>89</v>
      </c>
      <c r="C18" s="265"/>
      <c r="D18" s="265"/>
      <c r="E18" s="265"/>
      <c r="F18" s="265"/>
      <c r="G18" s="110">
        <f>G19</f>
        <v>-165090.79999999999</v>
      </c>
    </row>
    <row r="19" spans="1:9" s="44" customFormat="1" ht="34.5" x14ac:dyDescent="0.25">
      <c r="A19" s="255" t="s">
        <v>182</v>
      </c>
      <c r="B19" s="121" t="s">
        <v>183</v>
      </c>
      <c r="C19" s="187" t="s">
        <v>184</v>
      </c>
      <c r="D19" s="187" t="s">
        <v>77</v>
      </c>
      <c r="E19" s="265"/>
      <c r="F19" s="265"/>
      <c r="G19" s="119">
        <v>-165090.79999999999</v>
      </c>
    </row>
    <row r="20" spans="1:9" s="44" customFormat="1" x14ac:dyDescent="0.25">
      <c r="A20" s="111" t="s">
        <v>123</v>
      </c>
      <c r="B20" s="341" t="s">
        <v>99</v>
      </c>
      <c r="C20" s="342"/>
      <c r="D20" s="342"/>
      <c r="E20" s="342"/>
      <c r="F20" s="112"/>
      <c r="G20" s="113">
        <f>G21+G23</f>
        <v>446528.16</v>
      </c>
    </row>
    <row r="21" spans="1:9" s="44" customFormat="1" x14ac:dyDescent="0.25">
      <c r="A21" s="111"/>
      <c r="B21" s="114" t="s">
        <v>76</v>
      </c>
      <c r="C21" s="264"/>
      <c r="D21" s="264"/>
      <c r="E21" s="264"/>
      <c r="F21" s="112"/>
      <c r="G21" s="113">
        <f>G22</f>
        <v>439190.92</v>
      </c>
    </row>
    <row r="22" spans="1:9" s="44" customFormat="1" ht="51.75" x14ac:dyDescent="0.25">
      <c r="A22" s="115" t="s">
        <v>124</v>
      </c>
      <c r="B22" s="115" t="s">
        <v>88</v>
      </c>
      <c r="C22" s="123" t="s">
        <v>81</v>
      </c>
      <c r="D22" s="186" t="s">
        <v>77</v>
      </c>
      <c r="E22" s="116">
        <f>395327160+43863760</f>
        <v>439190920</v>
      </c>
      <c r="F22" s="116">
        <v>1</v>
      </c>
      <c r="G22" s="254">
        <f>E22*F22/1000</f>
        <v>439190.92</v>
      </c>
    </row>
    <row r="23" spans="1:9" ht="21" customHeight="1" x14ac:dyDescent="0.25">
      <c r="A23" s="115"/>
      <c r="B23" s="118" t="s">
        <v>89</v>
      </c>
      <c r="C23" s="84"/>
      <c r="D23" s="84"/>
      <c r="E23" s="84"/>
      <c r="F23" s="84"/>
      <c r="G23" s="119">
        <f>G24+G25</f>
        <v>7337.2400000000007</v>
      </c>
    </row>
    <row r="24" spans="1:9" s="38" customFormat="1" ht="39" customHeight="1" x14ac:dyDescent="0.25">
      <c r="A24" s="120" t="s">
        <v>125</v>
      </c>
      <c r="B24" s="121" t="s">
        <v>80</v>
      </c>
      <c r="C24" s="123" t="s">
        <v>81</v>
      </c>
      <c r="D24" s="182" t="s">
        <v>77</v>
      </c>
      <c r="E24" s="116">
        <f>5902200+657900</f>
        <v>6560100</v>
      </c>
      <c r="F24" s="123">
        <v>1</v>
      </c>
      <c r="G24" s="117">
        <f>E24*F24/1000</f>
        <v>6560.1</v>
      </c>
    </row>
    <row r="25" spans="1:9" s="38" customFormat="1" ht="39" customHeight="1" x14ac:dyDescent="0.25">
      <c r="A25" s="124" t="s">
        <v>131</v>
      </c>
      <c r="B25" s="121" t="s">
        <v>132</v>
      </c>
      <c r="C25" s="103" t="s">
        <v>133</v>
      </c>
      <c r="D25" s="182" t="s">
        <v>77</v>
      </c>
      <c r="E25" s="116">
        <f>513900+263240</f>
        <v>777140</v>
      </c>
      <c r="F25" s="123">
        <v>1</v>
      </c>
      <c r="G25" s="117">
        <f>E25*F25/1000</f>
        <v>777.14</v>
      </c>
    </row>
    <row r="26" spans="1:9" ht="37.5" customHeight="1" x14ac:dyDescent="0.25">
      <c r="A26" s="261" t="s">
        <v>176</v>
      </c>
      <c r="B26" s="265" t="s">
        <v>177</v>
      </c>
      <c r="C26" s="265" t="s">
        <v>178</v>
      </c>
      <c r="D26" s="259" t="s">
        <v>173</v>
      </c>
      <c r="E26" s="116"/>
      <c r="F26" s="123"/>
      <c r="G26" s="263">
        <f>G27+G29</f>
        <v>0</v>
      </c>
    </row>
    <row r="27" spans="1:9" ht="37.5" customHeight="1" x14ac:dyDescent="0.25">
      <c r="A27" s="261"/>
      <c r="B27" s="118" t="s">
        <v>89</v>
      </c>
      <c r="C27" s="265"/>
      <c r="D27" s="260"/>
      <c r="E27" s="116"/>
      <c r="F27" s="123"/>
      <c r="G27" s="179">
        <f>G28</f>
        <v>-3760</v>
      </c>
    </row>
    <row r="28" spans="1:9" ht="32.25" customHeight="1" x14ac:dyDescent="0.25">
      <c r="A28" s="270" t="s">
        <v>280</v>
      </c>
      <c r="B28" s="271" t="s">
        <v>279</v>
      </c>
      <c r="C28" s="103" t="s">
        <v>281</v>
      </c>
      <c r="D28" s="262" t="s">
        <v>77</v>
      </c>
      <c r="E28" s="116"/>
      <c r="F28" s="123"/>
      <c r="G28" s="179">
        <v>-3760</v>
      </c>
    </row>
    <row r="29" spans="1:9" ht="45" customHeight="1" x14ac:dyDescent="0.25">
      <c r="A29" s="181" t="s">
        <v>179</v>
      </c>
      <c r="B29" s="338" t="s">
        <v>165</v>
      </c>
      <c r="C29" s="339"/>
      <c r="D29" s="340"/>
      <c r="E29" s="116"/>
      <c r="F29" s="123"/>
      <c r="G29" s="179">
        <f>G30</f>
        <v>3760</v>
      </c>
    </row>
    <row r="30" spans="1:9" x14ac:dyDescent="0.25">
      <c r="A30" s="124"/>
      <c r="B30" s="118" t="s">
        <v>89</v>
      </c>
      <c r="C30" s="103"/>
      <c r="D30" s="122"/>
      <c r="E30" s="116"/>
      <c r="F30" s="123"/>
      <c r="G30" s="179">
        <f>G31+G32</f>
        <v>3760</v>
      </c>
    </row>
    <row r="31" spans="1:9" ht="21.75" customHeight="1" x14ac:dyDescent="0.25">
      <c r="A31" s="84">
        <v>79111100</v>
      </c>
      <c r="B31" s="84" t="s">
        <v>174</v>
      </c>
      <c r="C31" s="103" t="s">
        <v>175</v>
      </c>
      <c r="D31" s="182" t="s">
        <v>77</v>
      </c>
      <c r="E31" s="178">
        <v>1880000</v>
      </c>
      <c r="F31" s="182">
        <v>1</v>
      </c>
      <c r="G31" s="184">
        <v>1880</v>
      </c>
    </row>
    <row r="32" spans="1:9" ht="19.5" customHeight="1" x14ac:dyDescent="0.3">
      <c r="A32" s="84">
        <v>79111100</v>
      </c>
      <c r="B32" s="84" t="s">
        <v>174</v>
      </c>
      <c r="C32" s="103" t="s">
        <v>175</v>
      </c>
      <c r="D32" s="182" t="s">
        <v>77</v>
      </c>
      <c r="E32" s="178">
        <v>1880000</v>
      </c>
      <c r="F32" s="183">
        <v>1</v>
      </c>
      <c r="G32" s="184">
        <v>1880</v>
      </c>
      <c r="H32" s="27"/>
      <c r="I32" s="27"/>
    </row>
    <row r="33" spans="1:9" x14ac:dyDescent="0.3">
      <c r="A33" s="27"/>
      <c r="B33" s="27"/>
      <c r="C33" s="27"/>
      <c r="D33" s="27"/>
      <c r="E33" s="27"/>
      <c r="F33" s="27"/>
      <c r="G33" s="27"/>
      <c r="H33" s="27"/>
      <c r="I33" s="27"/>
    </row>
    <row r="34" spans="1:9" x14ac:dyDescent="0.3">
      <c r="A34" s="28" t="s">
        <v>84</v>
      </c>
      <c r="B34" s="29"/>
      <c r="C34" s="30"/>
      <c r="D34" s="27"/>
      <c r="E34" s="27"/>
      <c r="F34" s="27"/>
      <c r="G34" s="27"/>
      <c r="H34" s="27"/>
      <c r="I34" s="27"/>
    </row>
    <row r="35" spans="1:9" x14ac:dyDescent="0.3">
      <c r="A35" s="28" t="s">
        <v>85</v>
      </c>
      <c r="B35" s="29"/>
      <c r="C35" s="30"/>
      <c r="D35" s="27"/>
      <c r="E35" s="27"/>
      <c r="F35" s="27"/>
      <c r="G35" s="27"/>
      <c r="H35" s="27"/>
      <c r="I35" s="27"/>
    </row>
    <row r="36" spans="1:9" x14ac:dyDescent="0.3">
      <c r="A36" s="31"/>
      <c r="B36" s="32" t="s">
        <v>86</v>
      </c>
      <c r="C36" s="30"/>
      <c r="D36" s="27"/>
      <c r="E36" s="27"/>
      <c r="F36" s="27"/>
      <c r="G36" s="27"/>
      <c r="H36" s="27"/>
      <c r="I36" s="27"/>
    </row>
    <row r="37" spans="1:9" x14ac:dyDescent="0.3">
      <c r="A37" s="27"/>
      <c r="B37" s="27"/>
      <c r="C37" s="33"/>
      <c r="D37" s="27"/>
      <c r="E37" s="27"/>
      <c r="F37" s="27"/>
      <c r="G37" s="27"/>
      <c r="H37" s="27"/>
      <c r="I37" s="27"/>
    </row>
    <row r="38" spans="1:9" x14ac:dyDescent="0.3">
      <c r="A38" s="27"/>
      <c r="B38" s="27"/>
      <c r="C38" s="27"/>
      <c r="D38" s="27"/>
      <c r="E38" s="27"/>
      <c r="F38" s="27"/>
      <c r="G38" s="27"/>
      <c r="H38" s="27"/>
      <c r="I38" s="27"/>
    </row>
    <row r="39" spans="1:9" x14ac:dyDescent="0.3">
      <c r="A39" s="27"/>
      <c r="B39" s="27"/>
      <c r="C39" s="27"/>
      <c r="D39" s="27"/>
      <c r="E39" s="27"/>
      <c r="F39" s="27"/>
      <c r="G39" s="27"/>
      <c r="H39" s="27"/>
      <c r="I39" s="27"/>
    </row>
  </sheetData>
  <mergeCells count="16">
    <mergeCell ref="B29:D29"/>
    <mergeCell ref="B20:E20"/>
    <mergeCell ref="A10:F10"/>
    <mergeCell ref="A1:G1"/>
    <mergeCell ref="A2:G2"/>
    <mergeCell ref="A3:G3"/>
    <mergeCell ref="A5:G5"/>
    <mergeCell ref="A7:A8"/>
    <mergeCell ref="B7:B8"/>
    <mergeCell ref="C7:C8"/>
    <mergeCell ref="D7:D8"/>
    <mergeCell ref="A9:D9"/>
    <mergeCell ref="F7:G7"/>
    <mergeCell ref="E7:E8"/>
    <mergeCell ref="B17:C17"/>
    <mergeCell ref="B12:C12"/>
  </mergeCells>
  <phoneticPr fontId="0" type="noConversion"/>
  <printOptions horizontalCentered="1"/>
  <pageMargins left="0" right="0" top="0" bottom="0" header="0" footer="0"/>
  <pageSetup paperSize="9" scale="6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zoomScaleNormal="100" workbookViewId="0">
      <selection activeCell="G30" sqref="G30:I30"/>
    </sheetView>
  </sheetViews>
  <sheetFormatPr defaultColWidth="8" defaultRowHeight="16.5" x14ac:dyDescent="0.3"/>
  <cols>
    <col min="1" max="1" width="9.42578125" style="214" customWidth="1"/>
    <col min="2" max="3" width="8" style="214"/>
    <col min="4" max="4" width="10.5703125" style="214" customWidth="1"/>
    <col min="5" max="5" width="15.85546875" style="214" customWidth="1"/>
    <col min="6" max="6" width="72" style="214" customWidth="1"/>
    <col min="7" max="7" width="17.7109375" style="214" customWidth="1"/>
    <col min="8" max="8" width="19.28515625" style="214" customWidth="1"/>
    <col min="9" max="9" width="20.42578125" style="214" customWidth="1"/>
    <col min="10" max="10" width="25.140625" style="214" customWidth="1"/>
    <col min="11" max="16384" width="8" style="214"/>
  </cols>
  <sheetData>
    <row r="1" spans="1:11" s="189" customFormat="1" x14ac:dyDescent="0.25">
      <c r="A1" s="363" t="s">
        <v>187</v>
      </c>
      <c r="B1" s="363"/>
      <c r="C1" s="363"/>
      <c r="D1" s="363"/>
      <c r="E1" s="363"/>
      <c r="F1" s="363"/>
      <c r="G1" s="363"/>
      <c r="H1" s="363"/>
      <c r="I1" s="363"/>
    </row>
    <row r="2" spans="1:11" s="191" customFormat="1" x14ac:dyDescent="0.25">
      <c r="A2" s="364" t="s">
        <v>128</v>
      </c>
      <c r="B2" s="364"/>
      <c r="C2" s="364"/>
      <c r="D2" s="364"/>
      <c r="E2" s="364"/>
      <c r="F2" s="364"/>
      <c r="G2" s="364"/>
      <c r="H2" s="364"/>
      <c r="I2" s="364"/>
      <c r="J2" s="190"/>
      <c r="K2" s="190"/>
    </row>
    <row r="3" spans="1:11" s="191" customFormat="1" x14ac:dyDescent="0.25">
      <c r="A3" s="364" t="s">
        <v>0</v>
      </c>
      <c r="B3" s="364"/>
      <c r="C3" s="364"/>
      <c r="D3" s="364"/>
      <c r="E3" s="364"/>
      <c r="F3" s="364"/>
      <c r="G3" s="364"/>
      <c r="H3" s="364"/>
      <c r="I3" s="364"/>
      <c r="J3" s="190"/>
      <c r="K3" s="190"/>
    </row>
    <row r="4" spans="1:11" s="191" customFormat="1" ht="17.25" x14ac:dyDescent="0.25">
      <c r="A4" s="365" t="s">
        <v>185</v>
      </c>
      <c r="B4" s="365"/>
      <c r="C4" s="365"/>
      <c r="D4" s="365"/>
      <c r="E4" s="365"/>
      <c r="F4" s="365"/>
      <c r="G4" s="365"/>
      <c r="H4" s="365"/>
      <c r="I4" s="365"/>
    </row>
    <row r="5" spans="1:11" s="193" customFormat="1" x14ac:dyDescent="0.25">
      <c r="A5" s="192"/>
      <c r="B5" s="192"/>
      <c r="C5" s="192"/>
      <c r="D5" s="192"/>
      <c r="E5" s="192"/>
      <c r="F5" s="192"/>
      <c r="G5" s="192"/>
      <c r="H5" s="192"/>
      <c r="I5" s="192" t="s">
        <v>59</v>
      </c>
    </row>
    <row r="6" spans="1:11" s="193" customFormat="1" ht="57.75" customHeight="1" x14ac:dyDescent="0.25">
      <c r="A6" s="366" t="s">
        <v>5</v>
      </c>
      <c r="B6" s="367"/>
      <c r="C6" s="368"/>
      <c r="D6" s="366" t="s">
        <v>6</v>
      </c>
      <c r="E6" s="368"/>
      <c r="F6" s="366" t="s">
        <v>7</v>
      </c>
      <c r="G6" s="373" t="s">
        <v>186</v>
      </c>
      <c r="H6" s="374"/>
      <c r="I6" s="375"/>
    </row>
    <row r="7" spans="1:11" s="193" customFormat="1" ht="23.25" customHeight="1" x14ac:dyDescent="0.25">
      <c r="A7" s="369"/>
      <c r="B7" s="370"/>
      <c r="C7" s="371"/>
      <c r="D7" s="369"/>
      <c r="E7" s="371"/>
      <c r="F7" s="372"/>
      <c r="G7" s="362" t="s">
        <v>38</v>
      </c>
      <c r="H7" s="362" t="s">
        <v>39</v>
      </c>
      <c r="I7" s="362" t="s">
        <v>31</v>
      </c>
    </row>
    <row r="8" spans="1:11" s="193" customFormat="1" ht="24.75" customHeight="1" x14ac:dyDescent="0.25">
      <c r="A8" s="194" t="s">
        <v>8</v>
      </c>
      <c r="B8" s="194" t="s">
        <v>9</v>
      </c>
      <c r="C8" s="194" t="s">
        <v>10</v>
      </c>
      <c r="D8" s="194" t="s">
        <v>11</v>
      </c>
      <c r="E8" s="194" t="s">
        <v>12</v>
      </c>
      <c r="F8" s="369"/>
      <c r="G8" s="362"/>
      <c r="H8" s="362"/>
      <c r="I8" s="362"/>
    </row>
    <row r="9" spans="1:11" s="193" customFormat="1" x14ac:dyDescent="0.25">
      <c r="A9" s="195"/>
      <c r="B9" s="195"/>
      <c r="C9" s="195"/>
      <c r="D9" s="195"/>
      <c r="E9" s="196"/>
      <c r="F9" s="197" t="s">
        <v>13</v>
      </c>
      <c r="G9" s="198">
        <f>G11+G31</f>
        <v>0</v>
      </c>
      <c r="H9" s="198">
        <f t="shared" ref="H9" si="0">H11+H31</f>
        <v>0</v>
      </c>
      <c r="I9" s="198">
        <f>I11+I31</f>
        <v>0</v>
      </c>
    </row>
    <row r="10" spans="1:11" s="193" customFormat="1" x14ac:dyDescent="0.25">
      <c r="A10" s="199"/>
      <c r="B10" s="199"/>
      <c r="C10" s="199"/>
      <c r="D10" s="199"/>
      <c r="E10" s="200"/>
      <c r="F10" s="201" t="s">
        <v>14</v>
      </c>
      <c r="G10" s="201"/>
      <c r="H10" s="201"/>
      <c r="I10" s="202"/>
    </row>
    <row r="11" spans="1:11" s="204" customFormat="1" ht="17.25" x14ac:dyDescent="0.3">
      <c r="A11" s="167"/>
      <c r="B11" s="167"/>
      <c r="C11" s="167"/>
      <c r="D11" s="167"/>
      <c r="E11" s="167"/>
      <c r="F11" s="188" t="s">
        <v>110</v>
      </c>
      <c r="G11" s="203">
        <f t="shared" ref="G11:I11" si="1">G13</f>
        <v>-446528.2</v>
      </c>
      <c r="H11" s="203">
        <f t="shared" si="1"/>
        <v>-446528.2</v>
      </c>
      <c r="I11" s="203">
        <f t="shared" si="1"/>
        <v>-446528.2</v>
      </c>
    </row>
    <row r="12" spans="1:11" s="193" customFormat="1" x14ac:dyDescent="0.25">
      <c r="A12" s="199"/>
      <c r="B12" s="199"/>
      <c r="C12" s="199"/>
      <c r="D12" s="199"/>
      <c r="E12" s="200"/>
      <c r="F12" s="201" t="s">
        <v>14</v>
      </c>
      <c r="G12" s="202"/>
      <c r="H12" s="202"/>
      <c r="I12" s="202"/>
    </row>
    <row r="13" spans="1:11" s="204" customFormat="1" ht="24.75" customHeight="1" x14ac:dyDescent="0.3">
      <c r="A13" s="188" t="s">
        <v>105</v>
      </c>
      <c r="B13" s="167"/>
      <c r="C13" s="167"/>
      <c r="D13" s="167"/>
      <c r="E13" s="167"/>
      <c r="F13" s="188" t="s">
        <v>106</v>
      </c>
      <c r="G13" s="203">
        <f t="shared" ref="G13:I13" si="2">G15</f>
        <v>-446528.2</v>
      </c>
      <c r="H13" s="203">
        <f t="shared" si="2"/>
        <v>-446528.2</v>
      </c>
      <c r="I13" s="203">
        <f t="shared" si="2"/>
        <v>-446528.2</v>
      </c>
    </row>
    <row r="14" spans="1:11" s="204" customFormat="1" ht="17.25" x14ac:dyDescent="0.3">
      <c r="A14" s="167"/>
      <c r="B14" s="167"/>
      <c r="C14" s="167"/>
      <c r="D14" s="167"/>
      <c r="E14" s="167"/>
      <c r="F14" s="205" t="s">
        <v>14</v>
      </c>
      <c r="G14" s="203"/>
      <c r="H14" s="203"/>
      <c r="I14" s="203"/>
    </row>
    <row r="15" spans="1:11" s="204" customFormat="1" ht="17.25" x14ac:dyDescent="0.3">
      <c r="A15" s="167"/>
      <c r="B15" s="188" t="s">
        <v>107</v>
      </c>
      <c r="C15" s="167"/>
      <c r="D15" s="167"/>
      <c r="E15" s="167"/>
      <c r="F15" s="188" t="s">
        <v>108</v>
      </c>
      <c r="G15" s="203">
        <f t="shared" ref="G15:H15" si="3">G17</f>
        <v>-446528.2</v>
      </c>
      <c r="H15" s="203">
        <f t="shared" si="3"/>
        <v>-446528.2</v>
      </c>
      <c r="I15" s="203">
        <f>I17</f>
        <v>-446528.2</v>
      </c>
    </row>
    <row r="16" spans="1:11" s="204" customFormat="1" ht="17.25" x14ac:dyDescent="0.3">
      <c r="A16" s="167"/>
      <c r="B16" s="167"/>
      <c r="C16" s="167"/>
      <c r="D16" s="167"/>
      <c r="E16" s="167"/>
      <c r="F16" s="205" t="s">
        <v>14</v>
      </c>
      <c r="G16" s="203"/>
      <c r="H16" s="203"/>
      <c r="I16" s="203"/>
    </row>
    <row r="17" spans="1:9" s="204" customFormat="1" ht="17.25" x14ac:dyDescent="0.3">
      <c r="A17" s="167"/>
      <c r="B17" s="167"/>
      <c r="C17" s="188" t="s">
        <v>107</v>
      </c>
      <c r="D17" s="167"/>
      <c r="E17" s="167"/>
      <c r="F17" s="188" t="s">
        <v>109</v>
      </c>
      <c r="G17" s="203">
        <f t="shared" ref="G17:H17" si="4">G19</f>
        <v>-446528.2</v>
      </c>
      <c r="H17" s="203">
        <f t="shared" si="4"/>
        <v>-446528.2</v>
      </c>
      <c r="I17" s="203">
        <f>I19</f>
        <v>-446528.2</v>
      </c>
    </row>
    <row r="18" spans="1:9" s="204" customFormat="1" ht="17.25" x14ac:dyDescent="0.3">
      <c r="A18" s="167"/>
      <c r="B18" s="167"/>
      <c r="C18" s="167"/>
      <c r="D18" s="167"/>
      <c r="E18" s="167"/>
      <c r="F18" s="205" t="s">
        <v>14</v>
      </c>
      <c r="G18" s="203"/>
      <c r="H18" s="203"/>
      <c r="I18" s="203"/>
    </row>
    <row r="19" spans="1:9" s="204" customFormat="1" ht="17.25" x14ac:dyDescent="0.3">
      <c r="A19" s="167"/>
      <c r="B19" s="167"/>
      <c r="C19" s="167"/>
      <c r="D19" s="167"/>
      <c r="E19" s="167"/>
      <c r="F19" s="188" t="s">
        <v>110</v>
      </c>
      <c r="G19" s="203">
        <f t="shared" ref="G19:H19" si="5">G21</f>
        <v>-446528.2</v>
      </c>
      <c r="H19" s="203">
        <f t="shared" si="5"/>
        <v>-446528.2</v>
      </c>
      <c r="I19" s="203">
        <f>I21</f>
        <v>-446528.2</v>
      </c>
    </row>
    <row r="20" spans="1:9" s="204" customFormat="1" ht="17.25" x14ac:dyDescent="0.3">
      <c r="A20" s="167"/>
      <c r="B20" s="167"/>
      <c r="C20" s="167"/>
      <c r="D20" s="167"/>
      <c r="E20" s="167"/>
      <c r="F20" s="205" t="s">
        <v>14</v>
      </c>
      <c r="G20" s="203"/>
      <c r="H20" s="203"/>
      <c r="I20" s="203"/>
    </row>
    <row r="21" spans="1:9" s="204" customFormat="1" ht="17.25" x14ac:dyDescent="0.3">
      <c r="A21" s="167"/>
      <c r="B21" s="167"/>
      <c r="C21" s="167"/>
      <c r="D21" s="188" t="s">
        <v>111</v>
      </c>
      <c r="E21" s="167"/>
      <c r="F21" s="205" t="s">
        <v>109</v>
      </c>
      <c r="G21" s="203">
        <f t="shared" ref="G21:I21" si="6">G23</f>
        <v>-446528.2</v>
      </c>
      <c r="H21" s="203">
        <f t="shared" si="6"/>
        <v>-446528.2</v>
      </c>
      <c r="I21" s="203">
        <f t="shared" si="6"/>
        <v>-446528.2</v>
      </c>
    </row>
    <row r="22" spans="1:9" s="204" customFormat="1" ht="17.25" x14ac:dyDescent="0.3">
      <c r="A22" s="206"/>
      <c r="B22" s="206"/>
      <c r="C22" s="206"/>
      <c r="D22" s="167"/>
      <c r="E22" s="167"/>
      <c r="F22" s="205" t="s">
        <v>14</v>
      </c>
      <c r="G22" s="203"/>
      <c r="H22" s="203"/>
      <c r="I22" s="203"/>
    </row>
    <row r="23" spans="1:9" s="204" customFormat="1" ht="17.25" x14ac:dyDescent="0.3">
      <c r="A23" s="167"/>
      <c r="B23" s="167"/>
      <c r="C23" s="167"/>
      <c r="D23" s="167"/>
      <c r="E23" s="207" t="s">
        <v>112</v>
      </c>
      <c r="F23" s="205" t="s">
        <v>109</v>
      </c>
      <c r="G23" s="203">
        <f t="shared" ref="G23:H23" si="7">G25</f>
        <v>-446528.2</v>
      </c>
      <c r="H23" s="203">
        <f t="shared" si="7"/>
        <v>-446528.2</v>
      </c>
      <c r="I23" s="203">
        <f>I25</f>
        <v>-446528.2</v>
      </c>
    </row>
    <row r="24" spans="1:9" s="204" customFormat="1" ht="17.25" x14ac:dyDescent="0.3">
      <c r="A24" s="167"/>
      <c r="B24" s="167"/>
      <c r="C24" s="167"/>
      <c r="D24" s="208"/>
      <c r="E24" s="167"/>
      <c r="F24" s="205" t="s">
        <v>15</v>
      </c>
      <c r="G24" s="203"/>
      <c r="H24" s="203"/>
      <c r="I24" s="203"/>
    </row>
    <row r="25" spans="1:9" s="204" customFormat="1" ht="17.25" x14ac:dyDescent="0.3">
      <c r="A25" s="167"/>
      <c r="B25" s="167"/>
      <c r="C25" s="167"/>
      <c r="D25" s="208"/>
      <c r="E25" s="167"/>
      <c r="F25" s="209" t="s">
        <v>110</v>
      </c>
      <c r="G25" s="203">
        <f t="shared" ref="G25:H25" si="8">G27</f>
        <v>-446528.2</v>
      </c>
      <c r="H25" s="203">
        <f t="shared" si="8"/>
        <v>-446528.2</v>
      </c>
      <c r="I25" s="203">
        <f>I27</f>
        <v>-446528.2</v>
      </c>
    </row>
    <row r="26" spans="1:9" s="204" customFormat="1" ht="33" x14ac:dyDescent="0.3">
      <c r="A26" s="167"/>
      <c r="B26" s="167"/>
      <c r="C26" s="167"/>
      <c r="D26" s="208"/>
      <c r="E26" s="167"/>
      <c r="F26" s="205" t="s">
        <v>16</v>
      </c>
      <c r="G26" s="210"/>
      <c r="H26" s="210"/>
      <c r="I26" s="210"/>
    </row>
    <row r="27" spans="1:9" s="204" customFormat="1" x14ac:dyDescent="0.3">
      <c r="A27" s="167"/>
      <c r="B27" s="167"/>
      <c r="C27" s="167"/>
      <c r="D27" s="208"/>
      <c r="E27" s="167"/>
      <c r="F27" s="211" t="s">
        <v>13</v>
      </c>
      <c r="G27" s="210">
        <f t="shared" ref="G27:I29" si="9">G28</f>
        <v>-446528.2</v>
      </c>
      <c r="H27" s="210">
        <f t="shared" si="9"/>
        <v>-446528.2</v>
      </c>
      <c r="I27" s="210">
        <f t="shared" si="9"/>
        <v>-446528.2</v>
      </c>
    </row>
    <row r="28" spans="1:9" s="204" customFormat="1" x14ac:dyDescent="0.3">
      <c r="A28" s="167"/>
      <c r="B28" s="167"/>
      <c r="C28" s="167"/>
      <c r="D28" s="208"/>
      <c r="E28" s="167"/>
      <c r="F28" s="211" t="s">
        <v>101</v>
      </c>
      <c r="G28" s="210">
        <f t="shared" si="9"/>
        <v>-446528.2</v>
      </c>
      <c r="H28" s="210">
        <f t="shared" si="9"/>
        <v>-446528.2</v>
      </c>
      <c r="I28" s="210">
        <f t="shared" si="9"/>
        <v>-446528.2</v>
      </c>
    </row>
    <row r="29" spans="1:9" s="204" customFormat="1" x14ac:dyDescent="0.3">
      <c r="A29" s="167"/>
      <c r="B29" s="167"/>
      <c r="C29" s="167"/>
      <c r="D29" s="208"/>
      <c r="E29" s="167"/>
      <c r="F29" s="211" t="s">
        <v>113</v>
      </c>
      <c r="G29" s="210">
        <f t="shared" si="9"/>
        <v>-446528.2</v>
      </c>
      <c r="H29" s="210">
        <f t="shared" si="9"/>
        <v>-446528.2</v>
      </c>
      <c r="I29" s="210">
        <f t="shared" si="9"/>
        <v>-446528.2</v>
      </c>
    </row>
    <row r="30" spans="1:9" s="204" customFormat="1" x14ac:dyDescent="0.3">
      <c r="A30" s="167"/>
      <c r="B30" s="167"/>
      <c r="C30" s="167"/>
      <c r="D30" s="208"/>
      <c r="E30" s="167"/>
      <c r="F30" s="211" t="s">
        <v>114</v>
      </c>
      <c r="G30" s="210">
        <f>'1'!G28</f>
        <v>-446528.2</v>
      </c>
      <c r="H30" s="210">
        <f>'1'!H28</f>
        <v>-446528.2</v>
      </c>
      <c r="I30" s="210">
        <f>'1'!I28</f>
        <v>-446528.2</v>
      </c>
    </row>
    <row r="31" spans="1:9" s="213" customFormat="1" ht="33" x14ac:dyDescent="0.25">
      <c r="A31" s="199"/>
      <c r="B31" s="199"/>
      <c r="C31" s="199"/>
      <c r="D31" s="199"/>
      <c r="E31" s="199"/>
      <c r="F31" s="212" t="s">
        <v>4</v>
      </c>
      <c r="G31" s="168">
        <f>G33</f>
        <v>446528.2</v>
      </c>
      <c r="H31" s="168">
        <f t="shared" ref="H31:I31" si="10">H33</f>
        <v>446528.2</v>
      </c>
      <c r="I31" s="168">
        <f t="shared" si="10"/>
        <v>446528.2</v>
      </c>
    </row>
    <row r="32" spans="1:9" s="193" customFormat="1" x14ac:dyDescent="0.25">
      <c r="A32" s="199"/>
      <c r="B32" s="199"/>
      <c r="C32" s="199"/>
      <c r="D32" s="199"/>
      <c r="E32" s="200"/>
      <c r="F32" s="201" t="s">
        <v>14</v>
      </c>
      <c r="G32" s="202"/>
      <c r="H32" s="202"/>
      <c r="I32" s="202"/>
    </row>
    <row r="33" spans="1:9" s="38" customFormat="1" ht="18" customHeight="1" x14ac:dyDescent="0.25">
      <c r="A33" s="58" t="s">
        <v>20</v>
      </c>
      <c r="B33" s="59"/>
      <c r="C33" s="59"/>
      <c r="D33" s="59"/>
      <c r="E33" s="60"/>
      <c r="F33" s="61" t="s">
        <v>21</v>
      </c>
      <c r="G33" s="47">
        <f t="shared" ref="G33:I33" si="11">G35</f>
        <v>446528.2</v>
      </c>
      <c r="H33" s="47">
        <f t="shared" si="11"/>
        <v>446528.2</v>
      </c>
      <c r="I33" s="47">
        <f t="shared" si="11"/>
        <v>446528.2</v>
      </c>
    </row>
    <row r="34" spans="1:9" s="35" customFormat="1" ht="16.5" customHeight="1" x14ac:dyDescent="0.25">
      <c r="A34" s="52"/>
      <c r="B34" s="52"/>
      <c r="C34" s="52"/>
      <c r="D34" s="52"/>
      <c r="E34" s="53"/>
      <c r="F34" s="54" t="s">
        <v>14</v>
      </c>
      <c r="G34" s="62"/>
      <c r="H34" s="62"/>
      <c r="I34" s="57"/>
    </row>
    <row r="35" spans="1:9" s="38" customFormat="1" ht="20.25" customHeight="1" x14ac:dyDescent="0.25">
      <c r="A35" s="63"/>
      <c r="B35" s="55" t="s">
        <v>22</v>
      </c>
      <c r="C35" s="63"/>
      <c r="D35" s="63"/>
      <c r="E35" s="64"/>
      <c r="F35" s="65" t="s">
        <v>23</v>
      </c>
      <c r="G35" s="23">
        <f t="shared" ref="G35:I35" si="12">G37</f>
        <v>446528.2</v>
      </c>
      <c r="H35" s="23">
        <f t="shared" si="12"/>
        <v>446528.2</v>
      </c>
      <c r="I35" s="23">
        <f t="shared" si="12"/>
        <v>446528.2</v>
      </c>
    </row>
    <row r="36" spans="1:9" s="35" customFormat="1" ht="16.5" customHeight="1" x14ac:dyDescent="0.25">
      <c r="A36" s="52"/>
      <c r="B36" s="52"/>
      <c r="C36" s="52"/>
      <c r="D36" s="52"/>
      <c r="E36" s="53"/>
      <c r="F36" s="54" t="s">
        <v>14</v>
      </c>
      <c r="G36" s="62"/>
      <c r="H36" s="62"/>
      <c r="I36" s="57"/>
    </row>
    <row r="37" spans="1:9" s="38" customFormat="1" ht="16.5" customHeight="1" x14ac:dyDescent="0.25">
      <c r="A37" s="63"/>
      <c r="B37" s="63"/>
      <c r="C37" s="63" t="s">
        <v>20</v>
      </c>
      <c r="D37" s="63"/>
      <c r="E37" s="63"/>
      <c r="F37" s="60" t="s">
        <v>24</v>
      </c>
      <c r="G37" s="66">
        <f t="shared" ref="G37:I37" si="13">G39</f>
        <v>446528.2</v>
      </c>
      <c r="H37" s="66">
        <f t="shared" si="13"/>
        <v>446528.2</v>
      </c>
      <c r="I37" s="66">
        <f t="shared" si="13"/>
        <v>446528.2</v>
      </c>
    </row>
    <row r="38" spans="1:9" s="35" customFormat="1" ht="16.5" customHeight="1" x14ac:dyDescent="0.25">
      <c r="A38" s="52"/>
      <c r="B38" s="52"/>
      <c r="C38" s="52"/>
      <c r="D38" s="52"/>
      <c r="E38" s="52"/>
      <c r="F38" s="53" t="s">
        <v>14</v>
      </c>
      <c r="G38" s="56"/>
      <c r="H38" s="56"/>
      <c r="I38" s="56"/>
    </row>
    <row r="39" spans="1:9" s="35" customFormat="1" ht="34.5" customHeight="1" x14ac:dyDescent="0.25">
      <c r="A39" s="52"/>
      <c r="B39" s="52"/>
      <c r="C39" s="52"/>
      <c r="D39" s="52"/>
      <c r="E39" s="52"/>
      <c r="F39" s="53" t="s">
        <v>4</v>
      </c>
      <c r="G39" s="56">
        <f>G41</f>
        <v>446528.2</v>
      </c>
      <c r="H39" s="56">
        <f t="shared" ref="H39:I39" si="14">H41</f>
        <v>446528.2</v>
      </c>
      <c r="I39" s="56">
        <f t="shared" si="14"/>
        <v>446528.2</v>
      </c>
    </row>
    <row r="40" spans="1:9" s="35" customFormat="1" ht="16.5" customHeight="1" x14ac:dyDescent="0.25">
      <c r="A40" s="52"/>
      <c r="B40" s="52"/>
      <c r="C40" s="52"/>
      <c r="D40" s="52"/>
      <c r="E40" s="52"/>
      <c r="F40" s="53" t="s">
        <v>14</v>
      </c>
      <c r="G40" s="57"/>
      <c r="H40" s="57"/>
      <c r="I40" s="57"/>
    </row>
    <row r="41" spans="1:9" s="38" customFormat="1" ht="18.75" customHeight="1" x14ac:dyDescent="0.25">
      <c r="A41" s="67"/>
      <c r="B41" s="67"/>
      <c r="C41" s="67"/>
      <c r="D41" s="67" t="s">
        <v>25</v>
      </c>
      <c r="E41" s="67"/>
      <c r="F41" s="64" t="s">
        <v>19</v>
      </c>
      <c r="G41" s="66">
        <f>G43+G52</f>
        <v>446528.2</v>
      </c>
      <c r="H41" s="66">
        <f t="shared" ref="H41:I41" si="15">H43+H52</f>
        <v>446528.2</v>
      </c>
      <c r="I41" s="66">
        <f t="shared" si="15"/>
        <v>446528.2</v>
      </c>
    </row>
    <row r="42" spans="1:9" s="35" customFormat="1" ht="16.5" customHeight="1" x14ac:dyDescent="0.25">
      <c r="A42" s="4"/>
      <c r="B42" s="4"/>
      <c r="C42" s="4"/>
      <c r="D42" s="4"/>
      <c r="E42" s="4"/>
      <c r="F42" s="68" t="s">
        <v>14</v>
      </c>
      <c r="G42" s="4"/>
      <c r="H42" s="4"/>
      <c r="I42" s="4"/>
    </row>
    <row r="43" spans="1:9" s="35" customFormat="1" ht="25.5" customHeight="1" x14ac:dyDescent="0.25">
      <c r="A43" s="4"/>
      <c r="B43" s="4"/>
      <c r="C43" s="4"/>
      <c r="D43" s="4"/>
      <c r="E43" s="18">
        <v>11020</v>
      </c>
      <c r="F43" s="97" t="s">
        <v>99</v>
      </c>
      <c r="G43" s="69">
        <f t="shared" ref="G43:I43" si="16">G45</f>
        <v>446528.2</v>
      </c>
      <c r="H43" s="69">
        <f t="shared" si="16"/>
        <v>446528.2</v>
      </c>
      <c r="I43" s="69">
        <f t="shared" si="16"/>
        <v>446528.2</v>
      </c>
    </row>
    <row r="44" spans="1:9" s="35" customFormat="1" ht="16.5" customHeight="1" x14ac:dyDescent="0.25">
      <c r="A44" s="4"/>
      <c r="B44" s="4"/>
      <c r="C44" s="4"/>
      <c r="D44" s="4"/>
      <c r="E44" s="4"/>
      <c r="F44" s="98" t="s">
        <v>15</v>
      </c>
      <c r="G44" s="69"/>
      <c r="H44" s="69"/>
      <c r="I44" s="69"/>
    </row>
    <row r="45" spans="1:9" s="35" customFormat="1" ht="33.75" customHeight="1" x14ac:dyDescent="0.25">
      <c r="A45" s="4"/>
      <c r="B45" s="4"/>
      <c r="C45" s="4"/>
      <c r="D45" s="4"/>
      <c r="E45" s="4"/>
      <c r="F45" s="99" t="s">
        <v>26</v>
      </c>
      <c r="G45" s="70">
        <f t="shared" ref="G45:I45" si="17">G47</f>
        <v>446528.2</v>
      </c>
      <c r="H45" s="70">
        <f t="shared" si="17"/>
        <v>446528.2</v>
      </c>
      <c r="I45" s="70">
        <f t="shared" si="17"/>
        <v>446528.2</v>
      </c>
    </row>
    <row r="46" spans="1:9" s="35" customFormat="1" ht="31.5" customHeight="1" x14ac:dyDescent="0.25">
      <c r="A46" s="4"/>
      <c r="B46" s="4"/>
      <c r="C46" s="4"/>
      <c r="D46" s="4"/>
      <c r="E46" s="4"/>
      <c r="F46" s="98" t="s">
        <v>16</v>
      </c>
      <c r="G46" s="69"/>
      <c r="H46" s="69"/>
      <c r="I46" s="69"/>
    </row>
    <row r="47" spans="1:9" s="35" customFormat="1" ht="16.5" customHeight="1" x14ac:dyDescent="0.25">
      <c r="A47" s="4"/>
      <c r="B47" s="4"/>
      <c r="C47" s="4"/>
      <c r="D47" s="4"/>
      <c r="E47" s="4"/>
      <c r="F47" s="98" t="s">
        <v>13</v>
      </c>
      <c r="G47" s="69">
        <f t="shared" ref="G47:I50" si="18">G48</f>
        <v>446528.2</v>
      </c>
      <c r="H47" s="69">
        <f t="shared" si="18"/>
        <v>446528.2</v>
      </c>
      <c r="I47" s="69">
        <f t="shared" si="18"/>
        <v>446528.2</v>
      </c>
    </row>
    <row r="48" spans="1:9" s="35" customFormat="1" ht="16.5" customHeight="1" x14ac:dyDescent="0.25">
      <c r="A48" s="4"/>
      <c r="B48" s="4"/>
      <c r="C48" s="4"/>
      <c r="D48" s="4"/>
      <c r="E48" s="4"/>
      <c r="F48" s="98" t="s">
        <v>101</v>
      </c>
      <c r="G48" s="69">
        <f t="shared" si="18"/>
        <v>446528.2</v>
      </c>
      <c r="H48" s="69">
        <f t="shared" si="18"/>
        <v>446528.2</v>
      </c>
      <c r="I48" s="69">
        <f t="shared" si="18"/>
        <v>446528.2</v>
      </c>
    </row>
    <row r="49" spans="1:9" s="35" customFormat="1" ht="17.25" x14ac:dyDescent="0.25">
      <c r="A49" s="4"/>
      <c r="B49" s="4"/>
      <c r="C49" s="4"/>
      <c r="D49" s="4"/>
      <c r="E49" s="4"/>
      <c r="F49" s="81" t="s">
        <v>102</v>
      </c>
      <c r="G49" s="69">
        <f t="shared" si="18"/>
        <v>446528.2</v>
      </c>
      <c r="H49" s="69">
        <f t="shared" si="18"/>
        <v>446528.2</v>
      </c>
      <c r="I49" s="69">
        <f t="shared" si="18"/>
        <v>446528.2</v>
      </c>
    </row>
    <row r="50" spans="1:9" s="35" customFormat="1" ht="21.75" customHeight="1" x14ac:dyDescent="0.25">
      <c r="A50" s="4"/>
      <c r="B50" s="4"/>
      <c r="C50" s="4"/>
      <c r="D50" s="4"/>
      <c r="E50" s="4"/>
      <c r="F50" s="81" t="s">
        <v>103</v>
      </c>
      <c r="G50" s="69">
        <f t="shared" si="18"/>
        <v>446528.2</v>
      </c>
      <c r="H50" s="69">
        <f t="shared" si="18"/>
        <v>446528.2</v>
      </c>
      <c r="I50" s="69">
        <f t="shared" si="18"/>
        <v>446528.2</v>
      </c>
    </row>
    <row r="51" spans="1:9" s="35" customFormat="1" ht="23.25" customHeight="1" x14ac:dyDescent="0.25">
      <c r="A51" s="4"/>
      <c r="B51" s="4"/>
      <c r="C51" s="4"/>
      <c r="D51" s="4"/>
      <c r="E51" s="4"/>
      <c r="F51" s="81" t="s">
        <v>104</v>
      </c>
      <c r="G51" s="17">
        <f>'3'!G30</f>
        <v>446528.2</v>
      </c>
      <c r="H51" s="17">
        <f>'3'!H30</f>
        <v>446528.2</v>
      </c>
      <c r="I51" s="17">
        <f>'3'!I30</f>
        <v>446528.2</v>
      </c>
    </row>
  </sheetData>
  <mergeCells count="11">
    <mergeCell ref="I7:I8"/>
    <mergeCell ref="A1:I1"/>
    <mergeCell ref="A2:I2"/>
    <mergeCell ref="A3:I3"/>
    <mergeCell ref="A4:I4"/>
    <mergeCell ref="A6:C7"/>
    <mergeCell ref="D6:E7"/>
    <mergeCell ref="F6:F8"/>
    <mergeCell ref="G6:I6"/>
    <mergeCell ref="G7:G8"/>
    <mergeCell ref="H7:H8"/>
  </mergeCells>
  <pageMargins left="0.7" right="0.7" top="0.75" bottom="0.75" header="0.3" footer="0.3"/>
  <pageSetup paperSize="9" scale="55" orientation="portrait" verticalDpi="0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'5'!Print_Area</vt:lpstr>
      <vt:lpstr>'7'!Print_Area</vt:lpstr>
      <vt:lpstr>'8'!Print_Area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https:/mul2-mta.gov.am/tasks/1809951/oneclick?token=ac7224af4a2a64a9b8fee4acb5d51136</cp:keywords>
  <cp:lastModifiedBy>Liana Chanakhchyan</cp:lastModifiedBy>
  <cp:lastPrinted>2026-04-28T13:44:47Z</cp:lastPrinted>
  <dcterms:created xsi:type="dcterms:W3CDTF">2021-01-22T11:42:14Z</dcterms:created>
  <dcterms:modified xsi:type="dcterms:W3CDTF">2026-05-21T05:38:54Z</dcterms:modified>
</cp:coreProperties>
</file>