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30" tabRatio="861"/>
  </bookViews>
  <sheets>
    <sheet name="փաթեթներ" sheetId="13" r:id="rId1"/>
  </sheets>
  <definedNames>
    <definedName name="_xlnm.Print_Area" localSheetId="0">փաթեթներ!$A$1:$O$64</definedName>
  </definedNames>
  <calcPr calcId="162913"/>
</workbook>
</file>

<file path=xl/calcChain.xml><?xml version="1.0" encoding="utf-8"?>
<calcChain xmlns="http://schemas.openxmlformats.org/spreadsheetml/2006/main">
  <c r="H6" i="13" l="1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5" i="13"/>
  <c r="H36" i="13"/>
  <c r="H37" i="13"/>
  <c r="H39" i="13"/>
  <c r="H40" i="13"/>
  <c r="H41" i="13"/>
  <c r="H42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4" i="13"/>
  <c r="F63" i="13"/>
  <c r="G63" i="13"/>
  <c r="F34" i="13"/>
  <c r="G34" i="13"/>
  <c r="E34" i="13"/>
  <c r="H34" i="13" s="1"/>
  <c r="F43" i="13"/>
  <c r="G43" i="13"/>
  <c r="E43" i="13"/>
  <c r="H43" i="13" s="1"/>
  <c r="L39" i="13" l="1"/>
  <c r="M39" i="13" s="1"/>
  <c r="K39" i="13"/>
  <c r="I39" i="13"/>
  <c r="K16" i="13"/>
  <c r="L16" i="13"/>
  <c r="M16" i="13" s="1"/>
  <c r="I16" i="13"/>
  <c r="K17" i="13"/>
  <c r="L17" i="13"/>
  <c r="M17" i="13" s="1"/>
  <c r="I17" i="13"/>
  <c r="M36" i="13" l="1"/>
  <c r="K36" i="13"/>
  <c r="I13" i="13" l="1"/>
  <c r="I14" i="13"/>
  <c r="I9" i="13"/>
  <c r="K13" i="13"/>
  <c r="K14" i="13"/>
  <c r="K9" i="13"/>
  <c r="L13" i="13"/>
  <c r="M13" i="13" s="1"/>
  <c r="L14" i="13"/>
  <c r="M14" i="13" s="1"/>
  <c r="L9" i="13"/>
  <c r="M9" i="13" s="1"/>
  <c r="L8" i="13"/>
  <c r="M8" i="13" s="1"/>
  <c r="K8" i="13"/>
  <c r="I8" i="13"/>
  <c r="I7" i="13"/>
  <c r="L7" i="13"/>
  <c r="M7" i="13" s="1"/>
  <c r="K7" i="13"/>
  <c r="K6" i="13" l="1"/>
  <c r="L6" i="13"/>
  <c r="M6" i="13" s="1"/>
  <c r="I6" i="13"/>
  <c r="K32" i="13" l="1"/>
  <c r="L32" i="13"/>
  <c r="M32" i="13" s="1"/>
  <c r="I32" i="13"/>
  <c r="K62" i="13"/>
  <c r="L62" i="13"/>
  <c r="M62" i="13" s="1"/>
  <c r="I62" i="13"/>
  <c r="I45" i="13"/>
  <c r="K45" i="13"/>
  <c r="L45" i="13"/>
  <c r="M45" i="13" s="1"/>
  <c r="K44" i="13"/>
  <c r="L44" i="13"/>
  <c r="M44" i="13" s="1"/>
  <c r="I44" i="13"/>
  <c r="K61" i="13"/>
  <c r="L61" i="13"/>
  <c r="M61" i="13" s="1"/>
  <c r="I61" i="13"/>
  <c r="I60" i="13"/>
  <c r="K60" i="13"/>
  <c r="L60" i="13"/>
  <c r="M60" i="13" s="1"/>
  <c r="K59" i="13"/>
  <c r="L59" i="13"/>
  <c r="M59" i="13" s="1"/>
  <c r="I59" i="13"/>
  <c r="K58" i="13"/>
  <c r="L58" i="13"/>
  <c r="M58" i="13" s="1"/>
  <c r="I58" i="13"/>
  <c r="K57" i="13"/>
  <c r="L57" i="13"/>
  <c r="M57" i="13" s="1"/>
  <c r="I57" i="13"/>
  <c r="K56" i="13" l="1"/>
  <c r="L56" i="13"/>
  <c r="M56" i="13" s="1"/>
  <c r="I56" i="13"/>
  <c r="K55" i="13"/>
  <c r="L55" i="13"/>
  <c r="M55" i="13" s="1"/>
  <c r="I55" i="13"/>
  <c r="K54" i="13"/>
  <c r="L54" i="13"/>
  <c r="M54" i="13" s="1"/>
  <c r="I54" i="13"/>
  <c r="K51" i="13"/>
  <c r="L51" i="13"/>
  <c r="M51" i="13" s="1"/>
  <c r="I51" i="13"/>
  <c r="K50" i="13"/>
  <c r="L50" i="13"/>
  <c r="M50" i="13" s="1"/>
  <c r="I50" i="13"/>
  <c r="K49" i="13"/>
  <c r="L49" i="13"/>
  <c r="M49" i="13" s="1"/>
  <c r="I49" i="13"/>
  <c r="I48" i="13"/>
  <c r="K48" i="13"/>
  <c r="L48" i="13"/>
  <c r="M48" i="13" s="1"/>
  <c r="E63" i="13"/>
  <c r="H63" i="13" s="1"/>
  <c r="K53" i="13"/>
  <c r="L53" i="13"/>
  <c r="M53" i="13" s="1"/>
  <c r="I53" i="13"/>
  <c r="K47" i="13"/>
  <c r="L47" i="13"/>
  <c r="M47" i="13" s="1"/>
  <c r="I47" i="13"/>
  <c r="I52" i="13" l="1"/>
  <c r="K52" i="13"/>
  <c r="L52" i="13"/>
  <c r="M52" i="13" s="1"/>
  <c r="L46" i="13"/>
  <c r="K46" i="13"/>
  <c r="I46" i="13"/>
  <c r="K33" i="13"/>
  <c r="L33" i="13"/>
  <c r="M33" i="13" s="1"/>
  <c r="K31" i="13"/>
  <c r="L31" i="13"/>
  <c r="M31" i="13" s="1"/>
  <c r="K30" i="13"/>
  <c r="L30" i="13"/>
  <c r="M30" i="13" s="1"/>
  <c r="K63" i="13" l="1"/>
  <c r="M46" i="13"/>
  <c r="M63" i="13" s="1"/>
  <c r="F38" i="13" l="1"/>
  <c r="G38" i="13"/>
  <c r="E38" i="13"/>
  <c r="L4" i="13"/>
  <c r="M4" i="13" s="1"/>
  <c r="K4" i="13"/>
  <c r="I4" i="13"/>
  <c r="H38" i="13" l="1"/>
  <c r="L28" i="13"/>
  <c r="M28" i="13" s="1"/>
  <c r="L29" i="13"/>
  <c r="M29" i="13" s="1"/>
  <c r="K28" i="13"/>
  <c r="K29" i="13"/>
  <c r="K27" i="13"/>
  <c r="L27" i="13"/>
  <c r="M27" i="13" s="1"/>
  <c r="K25" i="13"/>
  <c r="L25" i="13"/>
  <c r="M25" i="13" s="1"/>
  <c r="K24" i="13"/>
  <c r="L24" i="13"/>
  <c r="M24" i="13" s="1"/>
  <c r="K23" i="13"/>
  <c r="L23" i="13"/>
  <c r="M23" i="13" s="1"/>
  <c r="K22" i="13"/>
  <c r="L22" i="13"/>
  <c r="M22" i="13" s="1"/>
  <c r="I41" i="13"/>
  <c r="I42" i="13"/>
  <c r="I40" i="13"/>
  <c r="I11" i="13"/>
  <c r="I12" i="13"/>
  <c r="I15" i="13"/>
  <c r="I18" i="13"/>
  <c r="I19" i="13"/>
  <c r="I35" i="13" s="1"/>
  <c r="I20" i="13"/>
  <c r="I36" i="13" s="1"/>
  <c r="I26" i="13"/>
  <c r="I21" i="13"/>
  <c r="I37" i="13" s="1"/>
  <c r="I22" i="13"/>
  <c r="I23" i="13"/>
  <c r="I24" i="13"/>
  <c r="I25" i="13"/>
  <c r="I27" i="13"/>
  <c r="I28" i="13"/>
  <c r="I29" i="13"/>
  <c r="I30" i="13"/>
  <c r="I31" i="13"/>
  <c r="I33" i="13"/>
  <c r="I10" i="13"/>
  <c r="K35" i="13"/>
  <c r="L35" i="13"/>
  <c r="L37" i="13"/>
  <c r="M37" i="13" s="1"/>
  <c r="K37" i="13"/>
  <c r="M35" i="13" l="1"/>
  <c r="M38" i="13" s="1"/>
  <c r="K38" i="13"/>
  <c r="K42" i="13"/>
  <c r="L42" i="13"/>
  <c r="M42" i="13" s="1"/>
  <c r="L41" i="13" l="1"/>
  <c r="M41" i="13" s="1"/>
  <c r="K41" i="13"/>
  <c r="L40" i="13" l="1"/>
  <c r="M40" i="13" s="1"/>
  <c r="M43" i="13" s="1"/>
  <c r="K40" i="13"/>
  <c r="K43" i="13" s="1"/>
  <c r="K21" i="13" l="1"/>
  <c r="L21" i="13"/>
  <c r="M21" i="13" s="1"/>
  <c r="K26" i="13" l="1"/>
  <c r="L26" i="13"/>
  <c r="M26" i="13" s="1"/>
  <c r="K20" i="13"/>
  <c r="L20" i="13"/>
  <c r="M20" i="13" s="1"/>
  <c r="K19" i="13" l="1"/>
  <c r="L19" i="13"/>
  <c r="M19" i="13" s="1"/>
  <c r="K18" i="13" l="1"/>
  <c r="L18" i="13"/>
  <c r="M18" i="13" s="1"/>
  <c r="L15" i="13" l="1"/>
  <c r="M15" i="13" s="1"/>
  <c r="K15" i="13"/>
  <c r="L12" i="13" l="1"/>
  <c r="M12" i="13" s="1"/>
  <c r="K12" i="13"/>
  <c r="L11" i="13"/>
  <c r="M11" i="13" s="1"/>
  <c r="K11" i="13"/>
  <c r="L10" i="13"/>
  <c r="M10" i="13" s="1"/>
  <c r="M34" i="13" s="1"/>
  <c r="K10" i="13"/>
  <c r="K34" i="13" s="1"/>
  <c r="F5" i="13" l="1"/>
  <c r="F64" i="13" s="1"/>
  <c r="G5" i="13"/>
  <c r="G64" i="13" s="1"/>
  <c r="E5" i="13"/>
  <c r="E64" i="13" l="1"/>
  <c r="H64" i="13" s="1"/>
  <c r="H5" i="13"/>
  <c r="K5" i="13"/>
  <c r="K64" i="13" s="1"/>
  <c r="M5" i="13"/>
  <c r="M64" i="13" s="1"/>
</calcChain>
</file>

<file path=xl/sharedStrings.xml><?xml version="1.0" encoding="utf-8"?>
<sst xmlns="http://schemas.openxmlformats.org/spreadsheetml/2006/main" count="138" uniqueCount="113">
  <si>
    <t>ծրագրի անվանումը</t>
  </si>
  <si>
    <t>համայնք</t>
  </si>
  <si>
    <t>Ընդամենը</t>
  </si>
  <si>
    <t>հայտով ներկայացված</t>
  </si>
  <si>
    <t>մրցույթում առաջարկած</t>
  </si>
  <si>
    <t>համայնքի մասնակցություն</t>
  </si>
  <si>
    <t>% արտահայտում</t>
  </si>
  <si>
    <t>գումարային</t>
  </si>
  <si>
    <t>պետական աջակցություն</t>
  </si>
  <si>
    <t>Ծրագրի արժեքը</t>
  </si>
  <si>
    <t>ՏԵՂԵԿԱՆՔ                                                                                                                                                                                                                                                                                                                                                                                                                                                                                          Հավանության արժանացած ծրագրերի մրցույթի արդյունքների վերաբերյալ</t>
  </si>
  <si>
    <t>նախագծով ներկայացված</t>
  </si>
  <si>
    <t>Ծանոթություն</t>
  </si>
  <si>
    <t>Արարատ</t>
  </si>
  <si>
    <t>Կոտայք</t>
  </si>
  <si>
    <t>Ընդամենը Արարատ</t>
  </si>
  <si>
    <t>Ընդամենը Կոտայք</t>
  </si>
  <si>
    <t>Գեղարքունիք</t>
  </si>
  <si>
    <t>Ընդամենը Գեղարքունիք</t>
  </si>
  <si>
    <t>Գանձակ</t>
  </si>
  <si>
    <t>Գանձակ համայնքի ոռոգման 3-րդ կարգի մայր առվի երկրորդ հատվածի հիմնանորոգում</t>
  </si>
  <si>
    <t xml:space="preserve">Գանձակ համայնքի ներհամայնքային փողոցների առկա լուսավորության ցանցի հիմնանորոգում </t>
  </si>
  <si>
    <t>Շողակաթ</t>
  </si>
  <si>
    <t>ՀՀ Գեղարքունիքի մարզի Դրախտիկ բնակավայրի 4,5,6, 10-րդ փողոցների գազատարի անցկացում</t>
  </si>
  <si>
    <t>Կարճաղբյուր</t>
  </si>
  <si>
    <t>Կարճաղբյուր համայնքի փողոցների լուսավորության ցանցի կառուցում</t>
  </si>
  <si>
    <t>Մադինա</t>
  </si>
  <si>
    <t>ՀՀ Գեղարքունիքի մարզի Մադինա համայնքի  ջրահեռացման և  ոռոգման առուների կառուցման աշխատանքներ</t>
  </si>
  <si>
    <t>ՀՀ Գեղարքունիքի մարզի Մադինա համայնքի  թիվ 1,6,7,9 , 10 փողոցների արտաքին լուսավորության ցանցի կառուցման աշխատանքներ</t>
  </si>
  <si>
    <t>Վարդենիս</t>
  </si>
  <si>
    <t>Վարդենիս համայնքի Վ. Համբարձումյան, Լ. Ազգալդյան, Ռոմանի, Երիտասարդության և Հ.Անդրեասյան փողոցների մայթերի վերանորոգում, եզրաքարերի տեղադրում</t>
  </si>
  <si>
    <t>Ծովազարդ</t>
  </si>
  <si>
    <t>Ծովազարդ համայնքի Զ. Անդրանիկ փողոցի ասֆալտապատում</t>
  </si>
  <si>
    <t>Լոռի</t>
  </si>
  <si>
    <t>Ընդամենը Լոռի</t>
  </si>
  <si>
    <t>Օձուն</t>
  </si>
  <si>
    <t>Օձուն համայնքի բնակավայրերի հրապարակների (խաղահրապարակների, հրապարակների-պուրակների) կառուցման-վերակառուցման աշխատանքների ձեռքբերում</t>
  </si>
  <si>
    <t>Օձուն համայնքի բնակավայրերի փողոցների վերանորոգում և ասֆալտապատում</t>
  </si>
  <si>
    <t>Օձուն համայնքում ոռոգման համակարգի կառուցում</t>
  </si>
  <si>
    <t>Պռոշյան</t>
  </si>
  <si>
    <t xml:space="preserve">Պռոշյանի համայնքապետարանի մշակույթի կենտրոնի շենքի հիմնանորոգում  </t>
  </si>
  <si>
    <t>Լեռնանիստ</t>
  </si>
  <si>
    <t>%</t>
  </si>
  <si>
    <t>Սարուխան</t>
  </si>
  <si>
    <t>Սարուխան համայնքի Գրիշա Դարբինյան փողոցի ասֆալտապատում</t>
  </si>
  <si>
    <t>Սարուխան համայնքի փողոցային լուսավորության ցանցի կառուցում</t>
  </si>
  <si>
    <t>Վարդենիկ</t>
  </si>
  <si>
    <t>ՀՀ Գեղարքունիքի մարզի Վարդենիկ համայնքի խմելու ջրագծի ներքին ցանցի կարգավորող դիտահորորի հիմնանորոգման աշխատանքներ</t>
  </si>
  <si>
    <t>ՀՀ Գեղարքունիքի մարզի Վարդենիկ համայնքի &lt;&lt;Սարի առու&gt;&gt; ոռոգման մայր ջրատարի հիմնանորոգում</t>
  </si>
  <si>
    <t>ՀՀ Գեղարքունիքի մարզի Վարդենիս համայնքի Վ. Համբարձումյանի անվան զբոսակգու հիմնանորոգում</t>
  </si>
  <si>
    <t>Ճամբարակ</t>
  </si>
  <si>
    <t>Ճամբարակ համայնքի Պ․ Սևակ, Բաղրամյան փողոցների մայթերի, ինչպես նաև Պ․ Սևակ Տ,․ Մեծ փողոցները միմյանց կապող հետիոտնային արահետի հիմնանորոգում և սալիկապատում և Տ․ Մեծ փողոցի սալիկապատում և ասֆալտապատում</t>
  </si>
  <si>
    <t>Այնթափ</t>
  </si>
  <si>
    <r>
      <t>Այնթափ համայնքի մշակույթի տան կառուցման ծրագիր</t>
    </r>
    <r>
      <rPr>
        <b/>
        <i/>
        <sz val="10"/>
        <color theme="1"/>
        <rFont val="GHEA Grapalat"/>
        <family val="3"/>
      </rPr>
      <t xml:space="preserve"> (2-րդ փուլ)</t>
    </r>
  </si>
  <si>
    <r>
      <t>Գանձակ համայնքի ներհամայնքային Խ․ Աբովյան և Ս․ Կապոտիկյան փողոցների ասֆալտապատում</t>
    </r>
    <r>
      <rPr>
        <i/>
        <sz val="10"/>
        <color theme="1"/>
        <rFont val="GHEA Grapalat"/>
        <family val="3"/>
      </rPr>
      <t xml:space="preserve"> </t>
    </r>
    <r>
      <rPr>
        <b/>
        <i/>
        <u/>
        <sz val="10"/>
        <color theme="1"/>
        <rFont val="GHEA Grapalat"/>
        <family val="3"/>
      </rPr>
      <t>(1-ին փուլ)</t>
    </r>
  </si>
  <si>
    <t>Ճամբարակ համայնքի Գ.Նժդեհ և Նարեկացի փողոցների հատվածների ասֆալտապատում</t>
  </si>
  <si>
    <t>Ճամբարակ  համայնքի ներհամայնքային Նադարյան փողոցի և հարակից հրապարակի  ասֆալտապատման աշխատանքներ</t>
  </si>
  <si>
    <t>Պ. Սևակ փողոցի ասֆալտապատում և արդիականացում</t>
  </si>
  <si>
    <t>Ծակքար</t>
  </si>
  <si>
    <t>Ընդամենը Շիրակ</t>
  </si>
  <si>
    <t>Շիրակ</t>
  </si>
  <si>
    <t>Անուշավան</t>
  </si>
  <si>
    <t>ՀՀ Շիրակի մարզի Անուշավան համայնքի ֆուտբոլի դաշտի կառուցում</t>
  </si>
  <si>
    <t>Գետք</t>
  </si>
  <si>
    <t>Թիվ 1 փողոցի բարեկարգում և խճապատում</t>
  </si>
  <si>
    <t>Առափի</t>
  </si>
  <si>
    <t>Առափի համայնքի տարածքից ջրահեռացման համակարգի կառուցում</t>
  </si>
  <si>
    <t>Գետք համայնքի ոռոգման համակարգի վերանորոգում</t>
  </si>
  <si>
    <t>Աշոցք</t>
  </si>
  <si>
    <t xml:space="preserve">  Աշոցք, Ղազանչի, Բավրա, Մեծ Սեպասար բնակավայրերիի արևային էներգիայիկայանի տեղադրում</t>
  </si>
  <si>
    <t>Ազատան</t>
  </si>
  <si>
    <t>Աշոցք համայնքի Աշոցք բնակավայրի մշակույթի տան տանիքի հիմնանորոգում</t>
  </si>
  <si>
    <t>Ազատան համայնքի Կենտրոնական թիվ 1 փողոցի նորոգման, մայթերի հիմնանորոգման և երկրորդային թիվ  36, 40, 43 փողոցների հարթեցման ու խճապատման աշխատանքներ</t>
  </si>
  <si>
    <t>Ազատան համայնմքի թիվ 17,19, 24, 31 փողոցների էներգաարդյունավետ լուսավորության համակարգի կառուցում</t>
  </si>
  <si>
    <t>Պեմզաշեն</t>
  </si>
  <si>
    <t xml:space="preserve">ՀՀ Շիրակի մարզի Պեմզաշեն համայնքի 270 գծամետր հատվածի ճանապարհի  ասֆալտապատման աշխատանքներ </t>
  </si>
  <si>
    <t>Հոռոմ</t>
  </si>
  <si>
    <t>ՀՀ Շիրակի մարզի Հոռոմ համայնքի 730 մետր  ներհամայնքային ասֆալտապատ ճանապարհի հիմնանորոգում</t>
  </si>
  <si>
    <t>Լեռնակերտ</t>
  </si>
  <si>
    <t>Լեռնակերտ համայնքի արևային ֆոտովոլտային կայանի կառուցում և փողոցային լուսավորության ցանցի ընդլայնում</t>
  </si>
  <si>
    <t>Մեծ Մանթաշ</t>
  </si>
  <si>
    <t>Մեծ Մանթաշ համայնքի 150մ ներհամայնքային ճանապարհի տուֆ քարով սալաապատման աշխատանքներ</t>
  </si>
  <si>
    <t>Մեծ Մանթաշ համայնքի գիշերային լուսավորման ցանցի անցկացում</t>
  </si>
  <si>
    <t>Սարալանջ</t>
  </si>
  <si>
    <t>Սարալանջ համայնքի ներհամայնքային փողոցային լուսավորության համակարգի կառուցում և փոխարինում</t>
  </si>
  <si>
    <t>Փանիկ</t>
  </si>
  <si>
    <t>ՀՀ Շիրակի մարզի Փանիկ համայնքի ճանապարհների նորոգում (1-ին, 2-րդ և 3-րդ փողոցների ասֆալտբետոնով փոսալցում և երկրորդային  փողոցների խճապատում)</t>
  </si>
  <si>
    <t>ՀՀ Շիրակի մարզի Փանիկ համայնքի Արևային ֆոտովոլտային 30կվտ  համակարգի  կառուցում, Փանիկի նախադպրոական հաստատության էլեկտրականջեռուցման համակարգի կառուցում և փողոցների լուսավորության լամպերի փոխարինում նոր լամպերով /ԼԵԴ/</t>
  </si>
  <si>
    <t>Ախուրյան</t>
  </si>
  <si>
    <t>Ախուրյան համայնքի Լեոյի անվան մանկապարտեզի շենքի արտաքին բարեկարգման աշխատանքներ</t>
  </si>
  <si>
    <t>Ախուրյան համայնքի   Շուշան մանկապարտեզի շենքի վերանորոգում</t>
  </si>
  <si>
    <t>Ոսկեհասկ</t>
  </si>
  <si>
    <t>Հայրավանք</t>
  </si>
  <si>
    <t>Հայրավանք համայնքի Բարի գալուստ փողոցի մի հատվածի հիմնանորոգում</t>
  </si>
  <si>
    <t>Ակունք</t>
  </si>
  <si>
    <t>Ակունք համայնքում 12-րդ փողոցի խմելու ջրագծի կառուցման, 13 և 14-րդ փողոցների ոռոգման ցանցի կառուցման աշխատանքներ</t>
  </si>
  <si>
    <t>Լիճք</t>
  </si>
  <si>
    <t>Լիճք համայնքի Ա2 թաղամասի 1-ին փողոցի և Ա3 թաղամասի 9-րդ փողոցի ասֆալտապատում</t>
  </si>
  <si>
    <t>Լիճք համայնքի Ա-6 թաղամասի 1-ին և Ա-8 թաղամասի 1-ին փողոցների ասֆալտապատում</t>
  </si>
  <si>
    <t>Գեղհովիտ</t>
  </si>
  <si>
    <t>Գեղհովիտ համայնքի թիվ 1 փողոցի ասֆալտապատում</t>
  </si>
  <si>
    <t>Շողակաթ համայնքի Շողակաթ գյուղի թիվ 2 և 3 փողոցների  մի հատվածի ասֆալտապատման աշխատանքներ</t>
  </si>
  <si>
    <t xml:space="preserve">Շողակաթ համայնքի  Շողակաթ, Աղբերք,, Ջիլ բնակավայրերի խմելու ջրագծի ներքին ցանցի վերանորոգման, Դրախտիկ բնակավայրի խմելու ջրագծի ներքին և արտաքին ցանցի վերանորոգման </t>
  </si>
  <si>
    <t>Չարենցավան</t>
  </si>
  <si>
    <t xml:space="preserve">ՀՀ Կոտայքի մարզի Չարենցավան համայնքի վարչական տարածքի կենտրոնական-բանուկ փողոցների, մայթերի և թաղամասերի ասֆալտապատ մակերեսների հիմնանորոգում  </t>
  </si>
  <si>
    <t xml:space="preserve"> Ծափաթաղ գյուղի ոռոգման ցանցի կառուցման   աշխատանքներ</t>
  </si>
  <si>
    <t>Շողակաթ համայնքի Շողակաթ, Աղբերք,Դրախտիկ, Ջիլ, Արտանիշ և Ծապաթաղ բնակավայրերի արտաքին լուսավորության  ցանցի կառուցման   աշխատանքներ</t>
  </si>
  <si>
    <t>Լեռնավան համայնքի փողոցների լուսավորության ընդլայնում</t>
  </si>
  <si>
    <t>Լեռնավան</t>
  </si>
  <si>
    <t>Ծակքար համայնքի &lt;&lt;Հոլկներ&gt;&gt; կոչվող ոռոգման ջրագծի կառուցում</t>
  </si>
  <si>
    <t>Լեռնանիստ համայնքի խմելու ջրի խորքային հորի հորատման և ջրավազանի վերանորոգման աշխատանքներ</t>
  </si>
  <si>
    <t>Ոսկեհասկ համայնքի գյուղատնտեսական տեխնիկայի և գործիքների ձեռքբերում</t>
  </si>
  <si>
    <t>տարբերությունը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</si>
</sst>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MS Sans Serif"/>
      <family val="2"/>
    </font>
    <font>
      <b/>
      <i/>
      <sz val="10"/>
      <color rgb="FFC00000"/>
      <name val="GHEA Grapalat"/>
      <family val="3"/>
    </font>
    <font>
      <b/>
      <sz val="10"/>
      <color theme="1"/>
      <name val="GHEA Grapalat"/>
      <family val="3"/>
    </font>
    <font>
      <sz val="8"/>
      <color theme="1"/>
      <name val="GHEA Grapalat"/>
      <family val="3"/>
    </font>
    <font>
      <b/>
      <sz val="8"/>
      <color theme="1"/>
      <name val="GHEA Grapalat"/>
      <family val="3"/>
    </font>
    <font>
      <sz val="12"/>
      <color theme="1"/>
      <name val="Calibri"/>
      <family val="2"/>
      <scheme val="minor"/>
    </font>
    <font>
      <i/>
      <sz val="10"/>
      <color theme="1"/>
      <name val="GHEA Grapalat"/>
      <family val="3"/>
    </font>
    <font>
      <b/>
      <i/>
      <u/>
      <sz val="10"/>
      <color theme="1"/>
      <name val="GHEA Grapalat"/>
      <family val="3"/>
    </font>
    <font>
      <sz val="10"/>
      <color rgb="FF000000"/>
      <name val="GHEA Grapalat"/>
      <family val="3"/>
    </font>
    <font>
      <sz val="10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0">
    <xf numFmtId="0" fontId="0" fillId="0" borderId="0" xfId="0"/>
    <xf numFmtId="0" fontId="1" fillId="3" borderId="0" xfId="0" applyFont="1" applyFill="1"/>
    <xf numFmtId="0" fontId="1" fillId="0" borderId="1" xfId="0" applyFont="1" applyFill="1" applyBorder="1"/>
    <xf numFmtId="0" fontId="1" fillId="0" borderId="0" xfId="0" applyFont="1" applyFill="1"/>
    <xf numFmtId="0" fontId="1" fillId="0" borderId="0" xfId="0" applyFont="1" applyFill="1" applyBorder="1"/>
    <xf numFmtId="0" fontId="0" fillId="0" borderId="0" xfId="0" applyBorder="1"/>
    <xf numFmtId="0" fontId="1" fillId="3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3" fontId="7" fillId="0" borderId="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6" fillId="4" borderId="6" xfId="0" applyNumberFormat="1" applyFont="1" applyFill="1" applyBorder="1" applyAlignment="1">
      <alignment horizontal="center" vertical="center" wrapText="1"/>
    </xf>
    <xf numFmtId="3" fontId="8" fillId="4" borderId="6" xfId="0" applyNumberFormat="1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3" fontId="9" fillId="5" borderId="1" xfId="0" applyNumberFormat="1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0" fillId="0" borderId="0" xfId="0" applyNumberFormat="1"/>
    <xf numFmtId="3" fontId="7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2" fillId="0" borderId="1" xfId="0" applyFont="1" applyBorder="1"/>
    <xf numFmtId="3" fontId="12" fillId="0" borderId="1" xfId="0" applyNumberFormat="1" applyFont="1" applyBorder="1" applyAlignment="1">
      <alignment horizontal="center"/>
    </xf>
    <xf numFmtId="3" fontId="12" fillId="0" borderId="0" xfId="0" applyNumberFormat="1" applyFont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3" fontId="12" fillId="0" borderId="6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textRotation="90"/>
    </xf>
    <xf numFmtId="3" fontId="1" fillId="5" borderId="6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textRotation="90"/>
    </xf>
    <xf numFmtId="0" fontId="5" fillId="0" borderId="5" xfId="0" applyFont="1" applyFill="1" applyBorder="1" applyAlignment="1">
      <alignment horizontal="center" vertical="center" textRotation="90"/>
    </xf>
    <xf numFmtId="0" fontId="5" fillId="0" borderId="7" xfId="0" applyFont="1" applyFill="1" applyBorder="1" applyAlignment="1">
      <alignment horizontal="center" vertical="center" textRotation="90"/>
    </xf>
    <xf numFmtId="0" fontId="5" fillId="0" borderId="6" xfId="0" applyFont="1" applyFill="1" applyBorder="1" applyAlignment="1">
      <alignment horizontal="center" vertical="center" textRotation="90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 1" xfId="1"/>
    <cellStyle name="Normal" xfId="0" builtinId="0"/>
  </cellStyles>
  <dxfs count="0"/>
  <tableStyles count="0" defaultTableStyle="TableStyleMedium2" defaultPivotStyle="PivotStyleMedium9"/>
  <colors>
    <mruColors>
      <color rgb="FF660033"/>
      <color rgb="FF0981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65"/>
  <sheetViews>
    <sheetView tabSelected="1" view="pageBreakPreview" zoomScale="85" zoomScaleNormal="100" zoomScaleSheetLayoutView="85" workbookViewId="0">
      <selection activeCell="M7" sqref="M7"/>
    </sheetView>
  </sheetViews>
  <sheetFormatPr defaultRowHeight="15" x14ac:dyDescent="0.25"/>
  <cols>
    <col min="1" max="1" width="3.85546875" customWidth="1"/>
    <col min="2" max="2" width="4" customWidth="1"/>
    <col min="3" max="3" width="13.85546875" customWidth="1"/>
    <col min="4" max="4" width="42.28515625" customWidth="1"/>
    <col min="5" max="5" width="16.7109375" customWidth="1"/>
    <col min="6" max="6" width="16.42578125" customWidth="1"/>
    <col min="7" max="8" width="14.85546875" customWidth="1"/>
    <col min="9" max="9" width="12.85546875" customWidth="1"/>
    <col min="10" max="10" width="10.7109375" customWidth="1"/>
    <col min="11" max="11" width="13.5703125" customWidth="1"/>
    <col min="12" max="12" width="6" customWidth="1"/>
    <col min="13" max="13" width="14.7109375" customWidth="1"/>
    <col min="14" max="14" width="15.28515625" hidden="1" customWidth="1"/>
    <col min="15" max="15" width="16.42578125" hidden="1" customWidth="1"/>
    <col min="16" max="114" width="9.140625" style="5"/>
  </cols>
  <sheetData>
    <row r="1" spans="1:114" ht="55.5" customHeight="1" x14ac:dyDescent="0.25">
      <c r="A1" s="60" t="s">
        <v>10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5"/>
      <c r="O1" s="5"/>
    </row>
    <row r="2" spans="1:114" s="1" customFormat="1" ht="24" customHeight="1" x14ac:dyDescent="0.25">
      <c r="A2" s="65"/>
      <c r="B2" s="40"/>
      <c r="C2" s="61" t="s">
        <v>1</v>
      </c>
      <c r="D2" s="63" t="s">
        <v>0</v>
      </c>
      <c r="E2" s="66" t="s">
        <v>9</v>
      </c>
      <c r="F2" s="67"/>
      <c r="G2" s="67" t="s">
        <v>4</v>
      </c>
      <c r="H2" s="41"/>
      <c r="I2" s="61" t="s">
        <v>42</v>
      </c>
      <c r="J2" s="66" t="s">
        <v>5</v>
      </c>
      <c r="K2" s="68"/>
      <c r="L2" s="69" t="s">
        <v>8</v>
      </c>
      <c r="M2" s="69"/>
      <c r="N2" s="58" t="s">
        <v>12</v>
      </c>
      <c r="O2" s="58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</row>
    <row r="3" spans="1:114" s="1" customFormat="1" ht="71.25" customHeight="1" x14ac:dyDescent="0.25">
      <c r="A3" s="65"/>
      <c r="B3" s="42"/>
      <c r="C3" s="62"/>
      <c r="D3" s="64"/>
      <c r="E3" s="43" t="s">
        <v>3</v>
      </c>
      <c r="F3" s="43" t="s">
        <v>11</v>
      </c>
      <c r="G3" s="43" t="s">
        <v>4</v>
      </c>
      <c r="H3" s="43" t="s">
        <v>112</v>
      </c>
      <c r="I3" s="62"/>
      <c r="J3" s="44" t="s">
        <v>6</v>
      </c>
      <c r="K3" s="44" t="s">
        <v>7</v>
      </c>
      <c r="L3" s="45" t="s">
        <v>6</v>
      </c>
      <c r="M3" s="45" t="s">
        <v>7</v>
      </c>
      <c r="N3" s="59"/>
      <c r="O3" s="59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</row>
    <row r="4" spans="1:114" s="3" customFormat="1" ht="59.25" customHeight="1" x14ac:dyDescent="0.25">
      <c r="A4" s="37">
        <v>1</v>
      </c>
      <c r="B4" s="38" t="s">
        <v>13</v>
      </c>
      <c r="C4" s="14" t="s">
        <v>52</v>
      </c>
      <c r="D4" s="14" t="s">
        <v>53</v>
      </c>
      <c r="E4" s="9">
        <v>140000000</v>
      </c>
      <c r="F4" s="9">
        <v>592708000</v>
      </c>
      <c r="G4" s="9">
        <v>134827348</v>
      </c>
      <c r="H4" s="10">
        <f>E4-G4</f>
        <v>5172652</v>
      </c>
      <c r="I4" s="10">
        <f>G4/E4*100</f>
        <v>96.305248571428564</v>
      </c>
      <c r="J4" s="11">
        <v>70</v>
      </c>
      <c r="K4" s="9">
        <f>G4*J4/100</f>
        <v>94379143.599999994</v>
      </c>
      <c r="L4" s="11">
        <f>100-J4</f>
        <v>30</v>
      </c>
      <c r="M4" s="9">
        <f>G4*L4/100</f>
        <v>40448204.399999999</v>
      </c>
      <c r="N4" s="12"/>
      <c r="O4" s="12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</row>
    <row r="5" spans="1:114" s="3" customFormat="1" ht="14.25" x14ac:dyDescent="0.25">
      <c r="A5" s="55" t="s">
        <v>15</v>
      </c>
      <c r="B5" s="56"/>
      <c r="C5" s="56"/>
      <c r="D5" s="57"/>
      <c r="E5" s="17">
        <f>SUM(E4)</f>
        <v>140000000</v>
      </c>
      <c r="F5" s="17">
        <f t="shared" ref="F5:M5" si="0">SUM(F4)</f>
        <v>592708000</v>
      </c>
      <c r="G5" s="17">
        <f t="shared" si="0"/>
        <v>134827348</v>
      </c>
      <c r="H5" s="36">
        <f t="shared" ref="H5:H64" si="1">E5-G5</f>
        <v>5172652</v>
      </c>
      <c r="I5" s="36"/>
      <c r="J5" s="17"/>
      <c r="K5" s="17">
        <f t="shared" si="0"/>
        <v>94379143.599999994</v>
      </c>
      <c r="L5" s="17"/>
      <c r="M5" s="17">
        <f t="shared" si="0"/>
        <v>40448204.399999999</v>
      </c>
      <c r="N5" s="16"/>
      <c r="O5" s="16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</row>
    <row r="6" spans="1:114" s="3" customFormat="1" ht="54.75" customHeight="1" x14ac:dyDescent="0.25">
      <c r="A6" s="7">
        <v>2</v>
      </c>
      <c r="B6" s="52" t="s">
        <v>17</v>
      </c>
      <c r="C6" s="14" t="s">
        <v>94</v>
      </c>
      <c r="D6" s="13" t="s">
        <v>95</v>
      </c>
      <c r="E6" s="9">
        <v>17767000</v>
      </c>
      <c r="F6" s="9">
        <v>17767000</v>
      </c>
      <c r="G6" s="9">
        <v>16900000</v>
      </c>
      <c r="H6" s="10">
        <f t="shared" si="1"/>
        <v>867000</v>
      </c>
      <c r="I6" s="10">
        <f t="shared" ref="I6:I9" si="2">G6/E6*100</f>
        <v>95.120166601001856</v>
      </c>
      <c r="J6" s="9">
        <v>30</v>
      </c>
      <c r="K6" s="9">
        <f>G6*J6/100</f>
        <v>5070000</v>
      </c>
      <c r="L6" s="9">
        <f>100-J6</f>
        <v>70</v>
      </c>
      <c r="M6" s="9">
        <f>G6*L6/100</f>
        <v>11830000</v>
      </c>
      <c r="N6" s="2"/>
      <c r="O6" s="2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</row>
    <row r="7" spans="1:114" s="3" customFormat="1" ht="58.5" customHeight="1" x14ac:dyDescent="0.25">
      <c r="A7" s="35">
        <v>3</v>
      </c>
      <c r="B7" s="53"/>
      <c r="C7" s="14" t="s">
        <v>96</v>
      </c>
      <c r="D7" s="13" t="s">
        <v>97</v>
      </c>
      <c r="E7" s="9">
        <v>34854230</v>
      </c>
      <c r="F7" s="9">
        <v>34854230</v>
      </c>
      <c r="G7" s="9">
        <v>32628000</v>
      </c>
      <c r="H7" s="10">
        <f t="shared" si="1"/>
        <v>2226230</v>
      </c>
      <c r="I7" s="10">
        <f t="shared" si="2"/>
        <v>93.612740835186997</v>
      </c>
      <c r="J7" s="9">
        <v>40</v>
      </c>
      <c r="K7" s="9">
        <f>G7*J7/100</f>
        <v>13051200</v>
      </c>
      <c r="L7" s="9">
        <f>100-J7</f>
        <v>60</v>
      </c>
      <c r="M7" s="9">
        <f>G7*L7/100</f>
        <v>19576800</v>
      </c>
      <c r="N7" s="2"/>
      <c r="O7" s="2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</row>
    <row r="8" spans="1:114" s="3" customFormat="1" ht="44.25" customHeight="1" x14ac:dyDescent="0.25">
      <c r="A8" s="35">
        <v>4</v>
      </c>
      <c r="B8" s="53"/>
      <c r="C8" s="31" t="s">
        <v>96</v>
      </c>
      <c r="D8" s="14" t="s">
        <v>98</v>
      </c>
      <c r="E8" s="9">
        <v>33054000</v>
      </c>
      <c r="F8" s="9">
        <v>33054000</v>
      </c>
      <c r="G8" s="9">
        <v>27021960</v>
      </c>
      <c r="H8" s="10">
        <f t="shared" si="1"/>
        <v>6032040</v>
      </c>
      <c r="I8" s="10">
        <f t="shared" si="2"/>
        <v>81.750952986022867</v>
      </c>
      <c r="J8" s="9">
        <v>40</v>
      </c>
      <c r="K8" s="9">
        <f>G8*J8/100</f>
        <v>10808784</v>
      </c>
      <c r="L8" s="9">
        <f>100-J8</f>
        <v>60</v>
      </c>
      <c r="M8" s="9">
        <f t="shared" ref="M8:M9" si="3">G8*L8/100</f>
        <v>16213176</v>
      </c>
      <c r="N8" s="2"/>
      <c r="O8" s="2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</row>
    <row r="9" spans="1:114" s="3" customFormat="1" ht="44.25" customHeight="1" x14ac:dyDescent="0.25">
      <c r="A9" s="35">
        <v>5</v>
      </c>
      <c r="B9" s="53"/>
      <c r="C9" s="31" t="s">
        <v>99</v>
      </c>
      <c r="D9" s="14" t="s">
        <v>100</v>
      </c>
      <c r="E9" s="9">
        <v>42194280</v>
      </c>
      <c r="F9" s="9">
        <v>42194280</v>
      </c>
      <c r="G9" s="9">
        <v>39996000</v>
      </c>
      <c r="H9" s="10">
        <f t="shared" si="1"/>
        <v>2198280</v>
      </c>
      <c r="I9" s="10">
        <f t="shared" si="2"/>
        <v>94.790099511118569</v>
      </c>
      <c r="J9" s="9">
        <v>40</v>
      </c>
      <c r="K9" s="9">
        <f t="shared" ref="K9" si="4">G9*J9/100</f>
        <v>15998400</v>
      </c>
      <c r="L9" s="9">
        <f t="shared" ref="L9" si="5">100-J9</f>
        <v>60</v>
      </c>
      <c r="M9" s="9">
        <f t="shared" si="3"/>
        <v>23997600</v>
      </c>
      <c r="N9" s="12"/>
      <c r="O9" s="10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</row>
    <row r="10" spans="1:114" s="3" customFormat="1" ht="44.25" customHeight="1" x14ac:dyDescent="0.25">
      <c r="A10" s="37">
        <v>6</v>
      </c>
      <c r="B10" s="53"/>
      <c r="C10" s="8" t="s">
        <v>19</v>
      </c>
      <c r="D10" s="13" t="s">
        <v>20</v>
      </c>
      <c r="E10" s="9">
        <v>18400720</v>
      </c>
      <c r="F10" s="9">
        <v>18400720</v>
      </c>
      <c r="G10" s="9">
        <v>16092000</v>
      </c>
      <c r="H10" s="10">
        <f t="shared" si="1"/>
        <v>2308720</v>
      </c>
      <c r="I10" s="10">
        <f>G10/E10*100</f>
        <v>87.453099661317594</v>
      </c>
      <c r="J10" s="11">
        <v>30</v>
      </c>
      <c r="K10" s="9">
        <f>G10*J10/100</f>
        <v>4827600</v>
      </c>
      <c r="L10" s="11">
        <f>100-J10</f>
        <v>70</v>
      </c>
      <c r="M10" s="9">
        <f>G10*L10/100</f>
        <v>11264400</v>
      </c>
      <c r="N10" s="10"/>
      <c r="O10" s="10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</row>
    <row r="11" spans="1:114" s="3" customFormat="1" ht="44.25" customHeight="1" x14ac:dyDescent="0.25">
      <c r="A11" s="37">
        <v>7</v>
      </c>
      <c r="B11" s="53"/>
      <c r="C11" s="8" t="s">
        <v>19</v>
      </c>
      <c r="D11" s="14" t="s">
        <v>54</v>
      </c>
      <c r="E11" s="9">
        <v>36648300</v>
      </c>
      <c r="F11" s="9">
        <v>75348000</v>
      </c>
      <c r="G11" s="9">
        <v>34320000</v>
      </c>
      <c r="H11" s="10">
        <f t="shared" si="1"/>
        <v>2328300</v>
      </c>
      <c r="I11" s="10">
        <f>G11/E11*100</f>
        <v>93.646908587847193</v>
      </c>
      <c r="J11" s="11">
        <v>40</v>
      </c>
      <c r="K11" s="9">
        <f>G11*J11/100</f>
        <v>13728000</v>
      </c>
      <c r="L11" s="11">
        <f>100-J11</f>
        <v>60</v>
      </c>
      <c r="M11" s="9">
        <f>G11*L11/100</f>
        <v>20592000</v>
      </c>
      <c r="N11" s="10"/>
      <c r="O11" s="10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</row>
    <row r="12" spans="1:114" s="3" customFormat="1" ht="44.25" customHeight="1" x14ac:dyDescent="0.25">
      <c r="A12" s="37">
        <v>8</v>
      </c>
      <c r="B12" s="53"/>
      <c r="C12" s="8" t="s">
        <v>19</v>
      </c>
      <c r="D12" s="14" t="s">
        <v>21</v>
      </c>
      <c r="E12" s="9">
        <v>17717470</v>
      </c>
      <c r="F12" s="9">
        <v>17717470</v>
      </c>
      <c r="G12" s="9">
        <v>15198000</v>
      </c>
      <c r="H12" s="10">
        <f t="shared" si="1"/>
        <v>2519470</v>
      </c>
      <c r="I12" s="10">
        <f>G12/E12*100</f>
        <v>85.779741689981691</v>
      </c>
      <c r="J12" s="11">
        <v>35</v>
      </c>
      <c r="K12" s="9">
        <f>G12*J12/100</f>
        <v>5319300</v>
      </c>
      <c r="L12" s="11">
        <f>100-J12</f>
        <v>65</v>
      </c>
      <c r="M12" s="9">
        <f>G12*L12/100</f>
        <v>9878700</v>
      </c>
      <c r="N12" s="12"/>
      <c r="O12" s="10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</row>
    <row r="13" spans="1:114" s="3" customFormat="1" ht="40.5" x14ac:dyDescent="0.25">
      <c r="A13" s="35">
        <v>9</v>
      </c>
      <c r="B13" s="53"/>
      <c r="C13" s="31" t="s">
        <v>22</v>
      </c>
      <c r="D13" s="14" t="s">
        <v>101</v>
      </c>
      <c r="E13" s="9">
        <v>26550690</v>
      </c>
      <c r="F13" s="9">
        <v>26559020</v>
      </c>
      <c r="G13" s="9">
        <v>24300000</v>
      </c>
      <c r="H13" s="10">
        <f t="shared" si="1"/>
        <v>2250690</v>
      </c>
      <c r="I13" s="10">
        <f>G13/E13*100</f>
        <v>91.523045163798002</v>
      </c>
      <c r="J13" s="9">
        <v>40</v>
      </c>
      <c r="K13" s="9">
        <f>G13*J13/100</f>
        <v>9720000</v>
      </c>
      <c r="L13" s="9">
        <f>100-J13</f>
        <v>60</v>
      </c>
      <c r="M13" s="9">
        <f>G13*L13/100</f>
        <v>14580000</v>
      </c>
      <c r="N13" s="12"/>
      <c r="O13" s="10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</row>
    <row r="14" spans="1:114" s="3" customFormat="1" ht="67.5" x14ac:dyDescent="0.25">
      <c r="A14" s="35">
        <v>10</v>
      </c>
      <c r="B14" s="53"/>
      <c r="C14" s="31" t="s">
        <v>22</v>
      </c>
      <c r="D14" s="13" t="s">
        <v>102</v>
      </c>
      <c r="E14" s="9">
        <v>101562780</v>
      </c>
      <c r="F14" s="9">
        <v>101562780</v>
      </c>
      <c r="G14" s="9">
        <v>72336527</v>
      </c>
      <c r="H14" s="10">
        <f t="shared" si="1"/>
        <v>29226253</v>
      </c>
      <c r="I14" s="10">
        <f>G14/E14*100</f>
        <v>71.22346099624292</v>
      </c>
      <c r="J14" s="9">
        <v>30</v>
      </c>
      <c r="K14" s="9">
        <f>G14*J14/100</f>
        <v>21700958.100000001</v>
      </c>
      <c r="L14" s="9">
        <f>100-J14</f>
        <v>70</v>
      </c>
      <c r="M14" s="9">
        <f>G14*L14/100</f>
        <v>50635568.899999999</v>
      </c>
      <c r="N14" s="12"/>
      <c r="O14" s="10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</row>
    <row r="15" spans="1:114" s="3" customFormat="1" ht="53.25" customHeight="1" x14ac:dyDescent="0.25">
      <c r="A15" s="37">
        <v>11</v>
      </c>
      <c r="B15" s="53"/>
      <c r="C15" s="37" t="s">
        <v>22</v>
      </c>
      <c r="D15" s="13" t="s">
        <v>23</v>
      </c>
      <c r="E15" s="9">
        <v>15094810</v>
      </c>
      <c r="F15" s="9">
        <v>15094810</v>
      </c>
      <c r="G15" s="9">
        <v>12100000</v>
      </c>
      <c r="H15" s="10">
        <f t="shared" si="1"/>
        <v>2994810</v>
      </c>
      <c r="I15" s="10">
        <f t="shared" ref="I15:I33" si="6">G15/E15*100</f>
        <v>80.16000201393723</v>
      </c>
      <c r="J15" s="11">
        <v>35</v>
      </c>
      <c r="K15" s="9">
        <f t="shared" ref="K15:K33" si="7">G15*J15/100</f>
        <v>4235000</v>
      </c>
      <c r="L15" s="11">
        <f t="shared" ref="L15:L33" si="8">100-J15</f>
        <v>65</v>
      </c>
      <c r="M15" s="9">
        <f t="shared" ref="M15:M33" si="9">G15*L15/100</f>
        <v>7865000</v>
      </c>
      <c r="N15" s="10"/>
      <c r="O15" s="10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</row>
    <row r="16" spans="1:114" s="3" customFormat="1" ht="67.5" x14ac:dyDescent="0.25">
      <c r="A16" s="35">
        <v>12</v>
      </c>
      <c r="B16" s="53"/>
      <c r="C16" s="35" t="s">
        <v>22</v>
      </c>
      <c r="D16" s="13" t="s">
        <v>106</v>
      </c>
      <c r="E16" s="9">
        <v>19273340</v>
      </c>
      <c r="F16" s="9"/>
      <c r="G16" s="9">
        <v>16538340</v>
      </c>
      <c r="H16" s="10">
        <f t="shared" si="1"/>
        <v>2735000</v>
      </c>
      <c r="I16" s="10">
        <f t="shared" si="6"/>
        <v>85.8094134177055</v>
      </c>
      <c r="J16" s="11">
        <v>35</v>
      </c>
      <c r="K16" s="9">
        <f t="shared" si="7"/>
        <v>5788419</v>
      </c>
      <c r="L16" s="11">
        <f t="shared" si="8"/>
        <v>65</v>
      </c>
      <c r="M16" s="9">
        <f t="shared" si="9"/>
        <v>10749921</v>
      </c>
      <c r="N16" s="10"/>
      <c r="O16" s="10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</row>
    <row r="17" spans="1:114" s="3" customFormat="1" ht="59.25" customHeight="1" x14ac:dyDescent="0.25">
      <c r="A17" s="35">
        <v>13</v>
      </c>
      <c r="B17" s="53"/>
      <c r="C17" s="35" t="s">
        <v>22</v>
      </c>
      <c r="D17" s="14" t="s">
        <v>105</v>
      </c>
      <c r="E17" s="9">
        <v>14921570</v>
      </c>
      <c r="F17" s="9">
        <v>14921570</v>
      </c>
      <c r="G17" s="9">
        <v>9588000</v>
      </c>
      <c r="H17" s="10">
        <f t="shared" si="1"/>
        <v>5333570</v>
      </c>
      <c r="I17" s="10">
        <f t="shared" si="6"/>
        <v>64.255973064496558</v>
      </c>
      <c r="J17" s="11">
        <v>35</v>
      </c>
      <c r="K17" s="9">
        <f t="shared" si="7"/>
        <v>3355800</v>
      </c>
      <c r="L17" s="11">
        <f t="shared" si="8"/>
        <v>65</v>
      </c>
      <c r="M17" s="9">
        <f t="shared" si="9"/>
        <v>6232200</v>
      </c>
      <c r="N17" s="12"/>
      <c r="O17" s="10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</row>
    <row r="18" spans="1:114" s="3" customFormat="1" ht="59.25" customHeight="1" x14ac:dyDescent="0.25">
      <c r="A18" s="37">
        <v>14</v>
      </c>
      <c r="B18" s="53"/>
      <c r="C18" s="14" t="s">
        <v>24</v>
      </c>
      <c r="D18" s="13" t="s">
        <v>25</v>
      </c>
      <c r="E18" s="9">
        <v>14398990</v>
      </c>
      <c r="F18" s="9">
        <v>14398990</v>
      </c>
      <c r="G18" s="9">
        <v>13500000</v>
      </c>
      <c r="H18" s="10">
        <f t="shared" si="1"/>
        <v>898990</v>
      </c>
      <c r="I18" s="10">
        <f t="shared" si="6"/>
        <v>93.756575982065399</v>
      </c>
      <c r="J18" s="11">
        <v>35</v>
      </c>
      <c r="K18" s="9">
        <f t="shared" si="7"/>
        <v>4725000</v>
      </c>
      <c r="L18" s="11">
        <f t="shared" si="8"/>
        <v>65</v>
      </c>
      <c r="M18" s="9">
        <f t="shared" si="9"/>
        <v>8775000</v>
      </c>
      <c r="N18" s="12"/>
      <c r="O18" s="10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</row>
    <row r="19" spans="1:114" s="3" customFormat="1" ht="59.25" customHeight="1" x14ac:dyDescent="0.25">
      <c r="A19" s="37">
        <v>15</v>
      </c>
      <c r="B19" s="53"/>
      <c r="C19" s="8" t="s">
        <v>26</v>
      </c>
      <c r="D19" s="14" t="s">
        <v>27</v>
      </c>
      <c r="E19" s="9">
        <v>23350280</v>
      </c>
      <c r="F19" s="9">
        <v>23350280</v>
      </c>
      <c r="G19" s="9">
        <v>12990000</v>
      </c>
      <c r="H19" s="10">
        <f t="shared" si="1"/>
        <v>10360280</v>
      </c>
      <c r="I19" s="10">
        <f t="shared" si="6"/>
        <v>55.631024553024631</v>
      </c>
      <c r="J19" s="11">
        <v>30</v>
      </c>
      <c r="K19" s="9">
        <f t="shared" si="7"/>
        <v>3897000</v>
      </c>
      <c r="L19" s="11">
        <f t="shared" si="8"/>
        <v>70</v>
      </c>
      <c r="M19" s="9">
        <f t="shared" si="9"/>
        <v>9093000</v>
      </c>
      <c r="N19" s="12"/>
      <c r="O19" s="10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</row>
    <row r="20" spans="1:114" s="3" customFormat="1" ht="59.25" customHeight="1" x14ac:dyDescent="0.25">
      <c r="A20" s="37">
        <v>16</v>
      </c>
      <c r="B20" s="53"/>
      <c r="C20" s="8" t="s">
        <v>26</v>
      </c>
      <c r="D20" s="14" t="s">
        <v>28</v>
      </c>
      <c r="E20" s="9">
        <v>9184640</v>
      </c>
      <c r="F20" s="9">
        <v>9184640</v>
      </c>
      <c r="G20" s="9">
        <v>5664932</v>
      </c>
      <c r="H20" s="10">
        <f t="shared" si="1"/>
        <v>3519708</v>
      </c>
      <c r="I20" s="10">
        <f t="shared" si="6"/>
        <v>61.678323810187443</v>
      </c>
      <c r="J20" s="11">
        <v>35</v>
      </c>
      <c r="K20" s="9">
        <f t="shared" si="7"/>
        <v>1982726.2</v>
      </c>
      <c r="L20" s="11">
        <f t="shared" si="8"/>
        <v>65</v>
      </c>
      <c r="M20" s="9">
        <f t="shared" si="9"/>
        <v>3682205.8</v>
      </c>
      <c r="N20" s="12"/>
      <c r="O20" s="10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</row>
    <row r="21" spans="1:114" s="3" customFormat="1" ht="59.25" customHeight="1" x14ac:dyDescent="0.25">
      <c r="A21" s="37">
        <v>17</v>
      </c>
      <c r="B21" s="53"/>
      <c r="C21" s="37" t="s">
        <v>31</v>
      </c>
      <c r="D21" s="14" t="s">
        <v>32</v>
      </c>
      <c r="E21" s="9">
        <v>94258230</v>
      </c>
      <c r="F21" s="9">
        <v>94258230</v>
      </c>
      <c r="G21" s="9">
        <v>62940000</v>
      </c>
      <c r="H21" s="10">
        <f t="shared" si="1"/>
        <v>31318230</v>
      </c>
      <c r="I21" s="10">
        <f t="shared" si="6"/>
        <v>66.774010078483343</v>
      </c>
      <c r="J21" s="11">
        <v>40</v>
      </c>
      <c r="K21" s="9">
        <f t="shared" si="7"/>
        <v>25176000</v>
      </c>
      <c r="L21" s="11">
        <f t="shared" si="8"/>
        <v>60</v>
      </c>
      <c r="M21" s="9">
        <f t="shared" si="9"/>
        <v>37764000</v>
      </c>
      <c r="N21" s="12"/>
      <c r="O21" s="1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</row>
    <row r="22" spans="1:114" s="3" customFormat="1" ht="59.25" customHeight="1" x14ac:dyDescent="0.25">
      <c r="A22" s="37">
        <v>18</v>
      </c>
      <c r="B22" s="53"/>
      <c r="C22" s="8" t="s">
        <v>43</v>
      </c>
      <c r="D22" s="13" t="s">
        <v>44</v>
      </c>
      <c r="E22" s="9">
        <v>80682810</v>
      </c>
      <c r="F22" s="9">
        <v>80682810</v>
      </c>
      <c r="G22" s="9">
        <v>77160000</v>
      </c>
      <c r="H22" s="10">
        <f t="shared" si="1"/>
        <v>3522810</v>
      </c>
      <c r="I22" s="10">
        <f t="shared" si="6"/>
        <v>95.63375395576827</v>
      </c>
      <c r="J22" s="11">
        <v>40</v>
      </c>
      <c r="K22" s="9">
        <f t="shared" si="7"/>
        <v>30864000</v>
      </c>
      <c r="L22" s="11">
        <f t="shared" si="8"/>
        <v>60</v>
      </c>
      <c r="M22" s="9">
        <f t="shared" si="9"/>
        <v>46296000</v>
      </c>
      <c r="N22" s="12"/>
      <c r="O22" s="10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</row>
    <row r="23" spans="1:114" s="3" customFormat="1" ht="59.25" customHeight="1" x14ac:dyDescent="0.25">
      <c r="A23" s="37">
        <v>19</v>
      </c>
      <c r="B23" s="53"/>
      <c r="C23" s="8" t="s">
        <v>43</v>
      </c>
      <c r="D23" s="13" t="s">
        <v>45</v>
      </c>
      <c r="E23" s="9">
        <v>26077370</v>
      </c>
      <c r="F23" s="9">
        <v>26077370</v>
      </c>
      <c r="G23" s="9">
        <v>16710000</v>
      </c>
      <c r="H23" s="10">
        <f t="shared" si="1"/>
        <v>9367370</v>
      </c>
      <c r="I23" s="10">
        <f t="shared" si="6"/>
        <v>64.078547798340097</v>
      </c>
      <c r="J23" s="11">
        <v>35</v>
      </c>
      <c r="K23" s="9">
        <f t="shared" si="7"/>
        <v>5848500</v>
      </c>
      <c r="L23" s="11">
        <f t="shared" si="8"/>
        <v>65</v>
      </c>
      <c r="M23" s="9">
        <f t="shared" si="9"/>
        <v>10861500</v>
      </c>
      <c r="N23" s="12"/>
      <c r="O23" s="1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</row>
    <row r="24" spans="1:114" s="3" customFormat="1" ht="59.25" customHeight="1" x14ac:dyDescent="0.25">
      <c r="A24" s="37">
        <v>20</v>
      </c>
      <c r="B24" s="53"/>
      <c r="C24" s="8" t="s">
        <v>46</v>
      </c>
      <c r="D24" s="13" t="s">
        <v>47</v>
      </c>
      <c r="E24" s="9">
        <v>30249790</v>
      </c>
      <c r="F24" s="9">
        <v>30249790</v>
      </c>
      <c r="G24" s="9">
        <v>18200000</v>
      </c>
      <c r="H24" s="10">
        <f t="shared" si="1"/>
        <v>12049790</v>
      </c>
      <c r="I24" s="10">
        <f t="shared" si="6"/>
        <v>60.165706935486163</v>
      </c>
      <c r="J24" s="11">
        <v>30</v>
      </c>
      <c r="K24" s="9">
        <f t="shared" si="7"/>
        <v>5460000</v>
      </c>
      <c r="L24" s="11">
        <f t="shared" si="8"/>
        <v>70</v>
      </c>
      <c r="M24" s="9">
        <f t="shared" si="9"/>
        <v>12740000</v>
      </c>
      <c r="N24" s="12"/>
      <c r="O24" s="10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</row>
    <row r="25" spans="1:114" s="3" customFormat="1" ht="59.25" customHeight="1" x14ac:dyDescent="0.25">
      <c r="A25" s="37">
        <v>21</v>
      </c>
      <c r="B25" s="53"/>
      <c r="C25" s="8" t="s">
        <v>46</v>
      </c>
      <c r="D25" s="13" t="s">
        <v>48</v>
      </c>
      <c r="E25" s="9">
        <v>37531170</v>
      </c>
      <c r="F25" s="9">
        <v>37531170</v>
      </c>
      <c r="G25" s="9">
        <v>34080000</v>
      </c>
      <c r="H25" s="10">
        <f t="shared" si="1"/>
        <v>3451170</v>
      </c>
      <c r="I25" s="10">
        <f t="shared" si="6"/>
        <v>90.804523280249455</v>
      </c>
      <c r="J25" s="11">
        <v>30</v>
      </c>
      <c r="K25" s="9">
        <f t="shared" si="7"/>
        <v>10224000</v>
      </c>
      <c r="L25" s="11">
        <f t="shared" si="8"/>
        <v>70</v>
      </c>
      <c r="M25" s="9">
        <f t="shared" si="9"/>
        <v>23856000</v>
      </c>
      <c r="N25" s="12"/>
      <c r="O25" s="10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</row>
    <row r="26" spans="1:114" s="3" customFormat="1" ht="59.25" customHeight="1" x14ac:dyDescent="0.25">
      <c r="A26" s="37">
        <v>22</v>
      </c>
      <c r="B26" s="53"/>
      <c r="C26" s="37" t="s">
        <v>29</v>
      </c>
      <c r="D26" s="13" t="s">
        <v>30</v>
      </c>
      <c r="E26" s="9">
        <v>144206500</v>
      </c>
      <c r="F26" s="9">
        <v>144206500</v>
      </c>
      <c r="G26" s="9">
        <v>138996000</v>
      </c>
      <c r="H26" s="10">
        <f t="shared" si="1"/>
        <v>5210500</v>
      </c>
      <c r="I26" s="10">
        <f>G26/E26*100</f>
        <v>96.386778681959555</v>
      </c>
      <c r="J26" s="11">
        <v>40</v>
      </c>
      <c r="K26" s="9">
        <f>G26*J26/100</f>
        <v>55598400</v>
      </c>
      <c r="L26" s="11">
        <f>100-J26</f>
        <v>60</v>
      </c>
      <c r="M26" s="9">
        <f>G26*L26/100</f>
        <v>83397600</v>
      </c>
      <c r="N26" s="12"/>
      <c r="O26" s="10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</row>
    <row r="27" spans="1:114" s="3" customFormat="1" ht="59.25" customHeight="1" x14ac:dyDescent="0.25">
      <c r="A27" s="35">
        <v>23</v>
      </c>
      <c r="B27" s="53"/>
      <c r="C27" s="8" t="s">
        <v>29</v>
      </c>
      <c r="D27" s="13" t="s">
        <v>49</v>
      </c>
      <c r="E27" s="9">
        <v>50653100</v>
      </c>
      <c r="F27" s="9">
        <v>50653100</v>
      </c>
      <c r="G27" s="9">
        <v>45000000</v>
      </c>
      <c r="H27" s="10">
        <f t="shared" si="1"/>
        <v>5653100</v>
      </c>
      <c r="I27" s="10">
        <f t="shared" si="6"/>
        <v>88.839577439485439</v>
      </c>
      <c r="J27" s="10">
        <v>55</v>
      </c>
      <c r="K27" s="9">
        <f t="shared" si="7"/>
        <v>24750000</v>
      </c>
      <c r="L27" s="10">
        <f t="shared" si="8"/>
        <v>45</v>
      </c>
      <c r="M27" s="9">
        <f t="shared" si="9"/>
        <v>20250000</v>
      </c>
      <c r="N27" s="12"/>
      <c r="O27" s="10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</row>
    <row r="28" spans="1:114" s="3" customFormat="1" ht="80.25" customHeight="1" x14ac:dyDescent="0.25">
      <c r="A28" s="37">
        <v>24</v>
      </c>
      <c r="B28" s="53"/>
      <c r="C28" s="37" t="s">
        <v>50</v>
      </c>
      <c r="D28" s="13" t="s">
        <v>55</v>
      </c>
      <c r="E28" s="9">
        <v>57228600</v>
      </c>
      <c r="F28" s="9">
        <v>57228600</v>
      </c>
      <c r="G28" s="9">
        <v>42000000</v>
      </c>
      <c r="H28" s="10">
        <f t="shared" si="1"/>
        <v>15228600</v>
      </c>
      <c r="I28" s="10">
        <f t="shared" si="6"/>
        <v>73.389878487329767</v>
      </c>
      <c r="J28" s="11">
        <v>40</v>
      </c>
      <c r="K28" s="9">
        <f t="shared" si="7"/>
        <v>16800000</v>
      </c>
      <c r="L28" s="10">
        <f t="shared" si="8"/>
        <v>60</v>
      </c>
      <c r="M28" s="9">
        <f t="shared" si="9"/>
        <v>25200000</v>
      </c>
      <c r="N28" s="12"/>
      <c r="O28" s="10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</row>
    <row r="29" spans="1:114" s="3" customFormat="1" ht="81" x14ac:dyDescent="0.25">
      <c r="A29" s="37">
        <v>25</v>
      </c>
      <c r="B29" s="53"/>
      <c r="C29" s="37" t="s">
        <v>50</v>
      </c>
      <c r="D29" s="13" t="s">
        <v>51</v>
      </c>
      <c r="E29" s="9">
        <v>37168280</v>
      </c>
      <c r="F29" s="9">
        <v>37168280</v>
      </c>
      <c r="G29" s="9">
        <v>29150000</v>
      </c>
      <c r="H29" s="10">
        <f t="shared" si="1"/>
        <v>8018280</v>
      </c>
      <c r="I29" s="10">
        <f t="shared" si="6"/>
        <v>78.42708890484036</v>
      </c>
      <c r="J29" s="11">
        <v>40</v>
      </c>
      <c r="K29" s="9">
        <f t="shared" si="7"/>
        <v>11660000</v>
      </c>
      <c r="L29" s="10">
        <f t="shared" si="8"/>
        <v>60</v>
      </c>
      <c r="M29" s="9">
        <f t="shared" si="9"/>
        <v>17490000</v>
      </c>
      <c r="N29" s="12"/>
      <c r="O29" s="10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</row>
    <row r="30" spans="1:114" s="3" customFormat="1" ht="59.25" customHeight="1" x14ac:dyDescent="0.25">
      <c r="A30" s="37">
        <v>26</v>
      </c>
      <c r="B30" s="53"/>
      <c r="C30" s="14" t="s">
        <v>50</v>
      </c>
      <c r="D30" s="13" t="s">
        <v>56</v>
      </c>
      <c r="E30" s="9">
        <v>12651300</v>
      </c>
      <c r="F30" s="9">
        <v>12651300</v>
      </c>
      <c r="G30" s="9">
        <v>11799600</v>
      </c>
      <c r="H30" s="10">
        <f t="shared" si="1"/>
        <v>851700</v>
      </c>
      <c r="I30" s="10">
        <f t="shared" si="6"/>
        <v>93.26788551374166</v>
      </c>
      <c r="J30" s="11">
        <v>40</v>
      </c>
      <c r="K30" s="9">
        <f t="shared" si="7"/>
        <v>4719840</v>
      </c>
      <c r="L30" s="11">
        <f t="shared" si="8"/>
        <v>60</v>
      </c>
      <c r="M30" s="9">
        <f t="shared" si="9"/>
        <v>7079760</v>
      </c>
      <c r="N30" s="12"/>
      <c r="O30" s="10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</row>
    <row r="31" spans="1:114" s="3" customFormat="1" ht="59.25" customHeight="1" x14ac:dyDescent="0.25">
      <c r="A31" s="37">
        <v>27</v>
      </c>
      <c r="B31" s="53"/>
      <c r="C31" s="37" t="s">
        <v>50</v>
      </c>
      <c r="D31" s="13" t="s">
        <v>57</v>
      </c>
      <c r="E31" s="9">
        <v>89320300</v>
      </c>
      <c r="F31" s="9">
        <v>89320300</v>
      </c>
      <c r="G31" s="9">
        <v>75600000</v>
      </c>
      <c r="H31" s="10">
        <f t="shared" si="1"/>
        <v>13720300</v>
      </c>
      <c r="I31" s="10">
        <f t="shared" si="6"/>
        <v>84.639214154005302</v>
      </c>
      <c r="J31" s="11">
        <v>40</v>
      </c>
      <c r="K31" s="9">
        <f t="shared" si="7"/>
        <v>30240000</v>
      </c>
      <c r="L31" s="11">
        <f t="shared" si="8"/>
        <v>60</v>
      </c>
      <c r="M31" s="9">
        <f t="shared" si="9"/>
        <v>45360000</v>
      </c>
      <c r="N31" s="12"/>
      <c r="O31" s="10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</row>
    <row r="32" spans="1:114" s="3" customFormat="1" ht="59.25" customHeight="1" x14ac:dyDescent="0.25">
      <c r="A32" s="35">
        <v>28</v>
      </c>
      <c r="B32" s="53"/>
      <c r="C32" s="24" t="s">
        <v>92</v>
      </c>
      <c r="D32" s="13" t="s">
        <v>93</v>
      </c>
      <c r="E32" s="9">
        <v>18962000</v>
      </c>
      <c r="F32" s="9">
        <v>18962000</v>
      </c>
      <c r="G32" s="9">
        <v>17856000</v>
      </c>
      <c r="H32" s="10">
        <f t="shared" si="1"/>
        <v>1106000</v>
      </c>
      <c r="I32" s="10">
        <f t="shared" si="6"/>
        <v>94.167281932285633</v>
      </c>
      <c r="J32" s="11">
        <v>40</v>
      </c>
      <c r="K32" s="9">
        <f t="shared" si="7"/>
        <v>7142400</v>
      </c>
      <c r="L32" s="11">
        <f t="shared" si="8"/>
        <v>60</v>
      </c>
      <c r="M32" s="9">
        <f t="shared" si="9"/>
        <v>10713600</v>
      </c>
      <c r="N32" s="12"/>
      <c r="O32" s="10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</row>
    <row r="33" spans="1:114" s="3" customFormat="1" ht="59.25" customHeight="1" x14ac:dyDescent="0.25">
      <c r="A33" s="37">
        <v>29</v>
      </c>
      <c r="B33" s="53"/>
      <c r="C33" s="37" t="s">
        <v>58</v>
      </c>
      <c r="D33" s="14" t="s">
        <v>109</v>
      </c>
      <c r="E33" s="9">
        <v>30600000</v>
      </c>
      <c r="F33" s="9">
        <v>30611000</v>
      </c>
      <c r="G33" s="9">
        <v>29400000</v>
      </c>
      <c r="H33" s="10">
        <f t="shared" si="1"/>
        <v>1200000</v>
      </c>
      <c r="I33" s="10">
        <f t="shared" si="6"/>
        <v>96.078431372549019</v>
      </c>
      <c r="J33" s="11">
        <v>30</v>
      </c>
      <c r="K33" s="9">
        <f t="shared" si="7"/>
        <v>8820000</v>
      </c>
      <c r="L33" s="11">
        <f t="shared" si="8"/>
        <v>70</v>
      </c>
      <c r="M33" s="9">
        <f t="shared" si="9"/>
        <v>20580000</v>
      </c>
      <c r="N33" s="12"/>
      <c r="O33" s="10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</row>
    <row r="34" spans="1:114" s="2" customFormat="1" ht="19.5" customHeight="1" x14ac:dyDescent="0.25">
      <c r="A34" s="55" t="s">
        <v>18</v>
      </c>
      <c r="B34" s="56"/>
      <c r="C34" s="56"/>
      <c r="D34" s="57"/>
      <c r="E34" s="17">
        <f>SUM(E6:E33)</f>
        <v>1134562550</v>
      </c>
      <c r="F34" s="17">
        <f t="shared" ref="F34:M34" si="10">SUM(F6:F33)</f>
        <v>1154008240</v>
      </c>
      <c r="G34" s="17">
        <f t="shared" si="10"/>
        <v>948065359</v>
      </c>
      <c r="H34" s="36">
        <f t="shared" si="1"/>
        <v>186497191</v>
      </c>
      <c r="I34" s="17"/>
      <c r="J34" s="17"/>
      <c r="K34" s="17">
        <f t="shared" si="10"/>
        <v>361511327.30000001</v>
      </c>
      <c r="L34" s="17"/>
      <c r="M34" s="17">
        <f t="shared" si="10"/>
        <v>586554031.70000005</v>
      </c>
      <c r="N34" s="17"/>
      <c r="O34" s="17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</row>
    <row r="35" spans="1:114" s="4" customFormat="1" ht="56.25" customHeight="1" x14ac:dyDescent="0.25">
      <c r="A35" s="37">
        <v>30</v>
      </c>
      <c r="B35" s="52" t="s">
        <v>14</v>
      </c>
      <c r="C35" s="37" t="s">
        <v>41</v>
      </c>
      <c r="D35" s="14" t="s">
        <v>110</v>
      </c>
      <c r="E35" s="9">
        <v>21733040</v>
      </c>
      <c r="F35" s="9">
        <v>21733040</v>
      </c>
      <c r="G35" s="9">
        <v>16380000</v>
      </c>
      <c r="H35" s="10">
        <f t="shared" si="1"/>
        <v>5353040</v>
      </c>
      <c r="I35" s="10">
        <f>I19</f>
        <v>55.631024553024631</v>
      </c>
      <c r="J35" s="11">
        <v>30</v>
      </c>
      <c r="K35" s="9">
        <f>G35*J35/100</f>
        <v>4914000</v>
      </c>
      <c r="L35" s="11">
        <f>100-30</f>
        <v>70</v>
      </c>
      <c r="M35" s="9">
        <f>G35*L35/100</f>
        <v>11466000</v>
      </c>
      <c r="N35" s="12"/>
      <c r="O35" s="12"/>
    </row>
    <row r="36" spans="1:114" s="4" customFormat="1" ht="56.25" customHeight="1" x14ac:dyDescent="0.25">
      <c r="A36" s="35">
        <v>31</v>
      </c>
      <c r="B36" s="53"/>
      <c r="C36" s="35" t="s">
        <v>103</v>
      </c>
      <c r="D36" s="14" t="s">
        <v>104</v>
      </c>
      <c r="E36" s="9">
        <v>91400000</v>
      </c>
      <c r="F36" s="9">
        <v>98453160</v>
      </c>
      <c r="G36" s="9">
        <v>74760000</v>
      </c>
      <c r="H36" s="10">
        <f t="shared" si="1"/>
        <v>16640000</v>
      </c>
      <c r="I36" s="10">
        <f t="shared" ref="I36:I37" si="11">I20</f>
        <v>61.678323810187443</v>
      </c>
      <c r="J36" s="11">
        <v>55</v>
      </c>
      <c r="K36" s="9">
        <f>G36*J36/100</f>
        <v>41118000</v>
      </c>
      <c r="L36" s="11">
        <v>45</v>
      </c>
      <c r="M36" s="9">
        <f>G36*L36/100</f>
        <v>33642000</v>
      </c>
      <c r="N36" s="12"/>
      <c r="O36" s="12"/>
    </row>
    <row r="37" spans="1:114" s="3" customFormat="1" ht="58.5" customHeight="1" x14ac:dyDescent="0.25">
      <c r="A37" s="37">
        <v>32</v>
      </c>
      <c r="B37" s="54"/>
      <c r="C37" s="37" t="s">
        <v>39</v>
      </c>
      <c r="D37" s="14" t="s">
        <v>40</v>
      </c>
      <c r="E37" s="9">
        <v>29325937</v>
      </c>
      <c r="F37" s="9">
        <v>80133020</v>
      </c>
      <c r="G37" s="9">
        <v>20890000</v>
      </c>
      <c r="H37" s="10">
        <f t="shared" si="1"/>
        <v>8435937</v>
      </c>
      <c r="I37" s="10">
        <f t="shared" si="11"/>
        <v>66.774010078483343</v>
      </c>
      <c r="J37" s="11">
        <v>70</v>
      </c>
      <c r="K37" s="9">
        <f>G37*J37/100</f>
        <v>14623000</v>
      </c>
      <c r="L37" s="11">
        <f>100-J37</f>
        <v>30</v>
      </c>
      <c r="M37" s="9">
        <f>G37*L37/100</f>
        <v>6267000</v>
      </c>
      <c r="N37" s="12"/>
      <c r="O37" s="1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</row>
    <row r="38" spans="1:114" s="3" customFormat="1" ht="14.25" x14ac:dyDescent="0.25">
      <c r="A38" s="55" t="s">
        <v>16</v>
      </c>
      <c r="B38" s="56"/>
      <c r="C38" s="56"/>
      <c r="D38" s="57"/>
      <c r="E38" s="17">
        <f>SUM(E35:E37)</f>
        <v>142458977</v>
      </c>
      <c r="F38" s="17">
        <f t="shared" ref="F38:M38" si="12">SUM(F35:F37)</f>
        <v>200319220</v>
      </c>
      <c r="G38" s="17">
        <f t="shared" si="12"/>
        <v>112030000</v>
      </c>
      <c r="H38" s="36">
        <f t="shared" si="1"/>
        <v>30428977</v>
      </c>
      <c r="I38" s="17"/>
      <c r="J38" s="17"/>
      <c r="K38" s="17">
        <f t="shared" si="12"/>
        <v>60655000</v>
      </c>
      <c r="L38" s="17"/>
      <c r="M38" s="17">
        <f t="shared" si="12"/>
        <v>51375000</v>
      </c>
      <c r="N38" s="15"/>
      <c r="O38" s="1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</row>
    <row r="39" spans="1:114" s="3" customFormat="1" ht="56.25" customHeight="1" x14ac:dyDescent="0.25">
      <c r="A39" s="37">
        <v>33</v>
      </c>
      <c r="B39" s="51" t="s">
        <v>33</v>
      </c>
      <c r="C39" s="35" t="s">
        <v>108</v>
      </c>
      <c r="D39" s="14" t="s">
        <v>107</v>
      </c>
      <c r="E39" s="9">
        <v>11111111</v>
      </c>
      <c r="F39" s="9">
        <v>11111111</v>
      </c>
      <c r="G39" s="9">
        <v>8100000</v>
      </c>
      <c r="H39" s="10">
        <f t="shared" si="1"/>
        <v>3011111</v>
      </c>
      <c r="I39" s="10">
        <f>G39/E39*100</f>
        <v>72.900000728999999</v>
      </c>
      <c r="J39" s="11">
        <v>45</v>
      </c>
      <c r="K39" s="9">
        <f>G39*J39/100</f>
        <v>3645000</v>
      </c>
      <c r="L39" s="11">
        <f>100-J39</f>
        <v>55</v>
      </c>
      <c r="M39" s="9">
        <f>G39*L39/100</f>
        <v>4455000</v>
      </c>
      <c r="N39" s="12"/>
      <c r="O39" s="1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</row>
    <row r="40" spans="1:114" s="3" customFormat="1" ht="56.25" customHeight="1" x14ac:dyDescent="0.25">
      <c r="A40" s="35">
        <v>34</v>
      </c>
      <c r="B40" s="51"/>
      <c r="C40" s="37" t="s">
        <v>35</v>
      </c>
      <c r="D40" s="14" t="s">
        <v>36</v>
      </c>
      <c r="E40" s="9">
        <v>36046890</v>
      </c>
      <c r="F40" s="9">
        <v>35346890</v>
      </c>
      <c r="G40" s="9">
        <v>33600000</v>
      </c>
      <c r="H40" s="10">
        <f t="shared" si="1"/>
        <v>2446890</v>
      </c>
      <c r="I40" s="10">
        <f>G40/E40*100</f>
        <v>93.211924801279665</v>
      </c>
      <c r="J40" s="11">
        <v>60</v>
      </c>
      <c r="K40" s="9">
        <f>G40*J40/100</f>
        <v>20160000</v>
      </c>
      <c r="L40" s="11">
        <f>100-J40</f>
        <v>40</v>
      </c>
      <c r="M40" s="9">
        <f>G40*L40/100</f>
        <v>13440000</v>
      </c>
      <c r="N40" s="12"/>
      <c r="O40" s="12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</row>
    <row r="41" spans="1:114" s="3" customFormat="1" ht="72.75" customHeight="1" x14ac:dyDescent="0.25">
      <c r="A41" s="37">
        <v>35</v>
      </c>
      <c r="B41" s="51"/>
      <c r="C41" s="37" t="s">
        <v>35</v>
      </c>
      <c r="D41" s="14" t="s">
        <v>37</v>
      </c>
      <c r="E41" s="9">
        <v>71378710</v>
      </c>
      <c r="F41" s="9">
        <v>69978710</v>
      </c>
      <c r="G41" s="9">
        <v>64650000</v>
      </c>
      <c r="H41" s="10">
        <f t="shared" si="1"/>
        <v>6728710</v>
      </c>
      <c r="I41" s="10">
        <f t="shared" ref="I41:I42" si="13">G41/E41*100</f>
        <v>90.573225545824528</v>
      </c>
      <c r="J41" s="11">
        <v>45</v>
      </c>
      <c r="K41" s="9">
        <f>G41*J41/100</f>
        <v>29092500</v>
      </c>
      <c r="L41" s="11">
        <f>100-J41</f>
        <v>55</v>
      </c>
      <c r="M41" s="9">
        <f>G41*L41/100</f>
        <v>35557500</v>
      </c>
      <c r="N41" s="10"/>
      <c r="O41" s="12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</row>
    <row r="42" spans="1:114" s="3" customFormat="1" ht="59.25" customHeight="1" x14ac:dyDescent="0.25">
      <c r="A42" s="37">
        <v>36</v>
      </c>
      <c r="B42" s="51"/>
      <c r="C42" s="37" t="s">
        <v>35</v>
      </c>
      <c r="D42" s="14" t="s">
        <v>38</v>
      </c>
      <c r="E42" s="9">
        <v>56471000</v>
      </c>
      <c r="F42" s="9">
        <v>54911000</v>
      </c>
      <c r="G42" s="9">
        <v>34778700</v>
      </c>
      <c r="H42" s="10">
        <f t="shared" si="1"/>
        <v>21692300</v>
      </c>
      <c r="I42" s="10">
        <f t="shared" si="13"/>
        <v>61.586832179348697</v>
      </c>
      <c r="J42" s="11">
        <v>35</v>
      </c>
      <c r="K42" s="9">
        <f>G42*J42/100</f>
        <v>12172545</v>
      </c>
      <c r="L42" s="11">
        <f>100-J42</f>
        <v>65</v>
      </c>
      <c r="M42" s="9">
        <f>G42*L42/100</f>
        <v>22606155</v>
      </c>
      <c r="N42" s="10"/>
      <c r="O42" s="10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</row>
    <row r="43" spans="1:114" s="3" customFormat="1" ht="15" customHeight="1" x14ac:dyDescent="0.25">
      <c r="A43" s="55" t="s">
        <v>34</v>
      </c>
      <c r="B43" s="56"/>
      <c r="C43" s="56"/>
      <c r="D43" s="57"/>
      <c r="E43" s="15">
        <f>SUM(E39:E42)</f>
        <v>175007711</v>
      </c>
      <c r="F43" s="15">
        <f t="shared" ref="F43:M43" si="14">SUM(F39:F42)</f>
        <v>171347711</v>
      </c>
      <c r="G43" s="15">
        <f t="shared" si="14"/>
        <v>141128700</v>
      </c>
      <c r="H43" s="36">
        <f t="shared" si="1"/>
        <v>33879011</v>
      </c>
      <c r="I43" s="15"/>
      <c r="J43" s="15"/>
      <c r="K43" s="15">
        <f t="shared" si="14"/>
        <v>65070045</v>
      </c>
      <c r="L43" s="15"/>
      <c r="M43" s="15">
        <f t="shared" si="14"/>
        <v>76058655</v>
      </c>
      <c r="N43" s="15"/>
      <c r="O43" s="15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</row>
    <row r="44" spans="1:114" s="3" customFormat="1" ht="40.5" x14ac:dyDescent="0.25">
      <c r="A44" s="24">
        <v>37</v>
      </c>
      <c r="B44" s="52" t="s">
        <v>60</v>
      </c>
      <c r="C44" s="8" t="s">
        <v>88</v>
      </c>
      <c r="D44" s="33" t="s">
        <v>89</v>
      </c>
      <c r="E44" s="28">
        <v>11459550</v>
      </c>
      <c r="F44" s="28">
        <v>11459550</v>
      </c>
      <c r="G44" s="28">
        <v>8490000</v>
      </c>
      <c r="H44" s="10">
        <f t="shared" si="1"/>
        <v>2969550</v>
      </c>
      <c r="I44" s="30">
        <f>G44/E44*100</f>
        <v>74.086678796287813</v>
      </c>
      <c r="J44" s="28">
        <v>60</v>
      </c>
      <c r="K44" s="28">
        <f>G44*J44/100</f>
        <v>5094000</v>
      </c>
      <c r="L44" s="28">
        <f>100-J44</f>
        <v>40</v>
      </c>
      <c r="M44" s="28">
        <f>G44*L44/100</f>
        <v>3396000</v>
      </c>
      <c r="N44" s="10"/>
      <c r="O44" s="12"/>
      <c r="P44" s="23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</row>
    <row r="45" spans="1:114" s="3" customFormat="1" ht="27" x14ac:dyDescent="0.25">
      <c r="A45" s="35">
        <v>38</v>
      </c>
      <c r="B45" s="53"/>
      <c r="C45" s="8" t="s">
        <v>88</v>
      </c>
      <c r="D45" s="33" t="s">
        <v>90</v>
      </c>
      <c r="E45" s="28">
        <v>13937880</v>
      </c>
      <c r="F45" s="28">
        <v>13937880</v>
      </c>
      <c r="G45" s="28">
        <v>9360000</v>
      </c>
      <c r="H45" s="10">
        <f t="shared" si="1"/>
        <v>4577880</v>
      </c>
      <c r="I45" s="30">
        <f>G45/E45*100</f>
        <v>67.155119716915351</v>
      </c>
      <c r="J45" s="28">
        <v>40</v>
      </c>
      <c r="K45" s="28">
        <f>G45*J45/100</f>
        <v>3744000</v>
      </c>
      <c r="L45" s="28">
        <f>100-J45</f>
        <v>60</v>
      </c>
      <c r="M45" s="28">
        <f>G45*L45/100</f>
        <v>5616000</v>
      </c>
      <c r="N45" s="10"/>
      <c r="O45" s="12"/>
      <c r="P45" s="23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</row>
    <row r="46" spans="1:114" s="3" customFormat="1" ht="27" x14ac:dyDescent="0.25">
      <c r="A46" s="35">
        <v>39</v>
      </c>
      <c r="B46" s="53"/>
      <c r="C46" s="14" t="s">
        <v>61</v>
      </c>
      <c r="D46" s="14" t="s">
        <v>62</v>
      </c>
      <c r="E46" s="9">
        <v>15093500</v>
      </c>
      <c r="F46" s="9">
        <v>15093500</v>
      </c>
      <c r="G46" s="9">
        <v>10752000</v>
      </c>
      <c r="H46" s="10">
        <f t="shared" si="1"/>
        <v>4341500</v>
      </c>
      <c r="I46" s="10">
        <f>G46/E46*100</f>
        <v>71.23596250041409</v>
      </c>
      <c r="J46" s="11">
        <v>60</v>
      </c>
      <c r="K46" s="9">
        <f>G46*J46/100</f>
        <v>6451200</v>
      </c>
      <c r="L46" s="11">
        <f>100-J46</f>
        <v>40</v>
      </c>
      <c r="M46" s="9">
        <f>G46*L46/100</f>
        <v>4300800</v>
      </c>
      <c r="N46" s="12"/>
      <c r="O46" s="12"/>
      <c r="P46" s="23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</row>
    <row r="47" spans="1:114" s="3" customFormat="1" ht="27" x14ac:dyDescent="0.25">
      <c r="A47" s="35">
        <v>40</v>
      </c>
      <c r="B47" s="53"/>
      <c r="C47" s="21" t="s">
        <v>65</v>
      </c>
      <c r="D47" s="14" t="s">
        <v>66</v>
      </c>
      <c r="E47" s="28">
        <v>25044960</v>
      </c>
      <c r="F47" s="27">
        <v>25044960</v>
      </c>
      <c r="G47" s="9">
        <v>23694000</v>
      </c>
      <c r="H47" s="10">
        <f t="shared" si="1"/>
        <v>1350960</v>
      </c>
      <c r="I47" s="10">
        <f t="shared" ref="I47:I62" si="15">G47/E47*100</f>
        <v>94.605860819901494</v>
      </c>
      <c r="J47" s="10">
        <v>35</v>
      </c>
      <c r="K47" s="28">
        <f t="shared" ref="K47:K62" si="16">G47*J47/100</f>
        <v>8292900</v>
      </c>
      <c r="L47" s="28">
        <f t="shared" ref="L47:L62" si="17">100-J47</f>
        <v>65</v>
      </c>
      <c r="M47" s="28">
        <f t="shared" ref="M47:M62" si="18">G47*L47/100</f>
        <v>15401100</v>
      </c>
      <c r="N47" s="10"/>
      <c r="O47" s="12"/>
      <c r="P47" s="23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</row>
    <row r="48" spans="1:114" s="3" customFormat="1" ht="40.5" x14ac:dyDescent="0.25">
      <c r="A48" s="35">
        <v>41</v>
      </c>
      <c r="B48" s="53"/>
      <c r="C48" s="8" t="s">
        <v>68</v>
      </c>
      <c r="D48" s="14" t="s">
        <v>69</v>
      </c>
      <c r="E48" s="28">
        <v>15129400</v>
      </c>
      <c r="F48" s="28">
        <v>15129400</v>
      </c>
      <c r="G48" s="28">
        <v>9136980</v>
      </c>
      <c r="H48" s="10">
        <f t="shared" si="1"/>
        <v>5992420</v>
      </c>
      <c r="I48" s="28">
        <f t="shared" si="15"/>
        <v>60.392216479173001</v>
      </c>
      <c r="J48" s="28">
        <v>40</v>
      </c>
      <c r="K48" s="28">
        <f t="shared" si="16"/>
        <v>3654792</v>
      </c>
      <c r="L48" s="28">
        <f t="shared" si="17"/>
        <v>60</v>
      </c>
      <c r="M48" s="28">
        <f t="shared" si="18"/>
        <v>5482188</v>
      </c>
      <c r="N48" s="10"/>
      <c r="O48" s="12"/>
      <c r="P48" s="23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</row>
    <row r="49" spans="1:114" s="3" customFormat="1" ht="27" x14ac:dyDescent="0.25">
      <c r="A49" s="35">
        <v>42</v>
      </c>
      <c r="B49" s="53"/>
      <c r="C49" s="21" t="s">
        <v>68</v>
      </c>
      <c r="D49" s="14" t="s">
        <v>71</v>
      </c>
      <c r="E49" s="28">
        <v>16655560</v>
      </c>
      <c r="F49" s="28">
        <v>16655560</v>
      </c>
      <c r="G49" s="28">
        <v>11300000</v>
      </c>
      <c r="H49" s="10">
        <f t="shared" si="1"/>
        <v>5355560</v>
      </c>
      <c r="I49" s="28">
        <f t="shared" si="15"/>
        <v>67.845212049309652</v>
      </c>
      <c r="J49" s="28">
        <v>55</v>
      </c>
      <c r="K49" s="28">
        <f t="shared" si="16"/>
        <v>6215000</v>
      </c>
      <c r="L49" s="28">
        <f t="shared" si="17"/>
        <v>45</v>
      </c>
      <c r="M49" s="28">
        <f t="shared" si="18"/>
        <v>5085000</v>
      </c>
      <c r="N49" s="10"/>
      <c r="O49" s="12"/>
      <c r="P49" s="23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</row>
    <row r="50" spans="1:114" s="3" customFormat="1" ht="54" x14ac:dyDescent="0.25">
      <c r="A50" s="35">
        <v>43</v>
      </c>
      <c r="B50" s="53"/>
      <c r="C50" s="8" t="s">
        <v>70</v>
      </c>
      <c r="D50" s="13" t="s">
        <v>72</v>
      </c>
      <c r="E50" s="28">
        <v>34513800</v>
      </c>
      <c r="F50" s="28">
        <v>34513800</v>
      </c>
      <c r="G50" s="28">
        <v>25505000</v>
      </c>
      <c r="H50" s="10">
        <f t="shared" si="1"/>
        <v>9008800</v>
      </c>
      <c r="I50" s="28">
        <f t="shared" si="15"/>
        <v>73.897977041067634</v>
      </c>
      <c r="J50" s="28">
        <v>45</v>
      </c>
      <c r="K50" s="28">
        <f t="shared" si="16"/>
        <v>11477250</v>
      </c>
      <c r="L50" s="28">
        <f t="shared" si="17"/>
        <v>55</v>
      </c>
      <c r="M50" s="28">
        <f t="shared" si="18"/>
        <v>14027750</v>
      </c>
      <c r="N50" s="10"/>
      <c r="O50" s="12"/>
      <c r="P50" s="23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</row>
    <row r="51" spans="1:114" s="3" customFormat="1" ht="40.5" x14ac:dyDescent="0.25">
      <c r="A51" s="35">
        <v>44</v>
      </c>
      <c r="B51" s="53"/>
      <c r="C51" s="8" t="s">
        <v>70</v>
      </c>
      <c r="D51" s="13" t="s">
        <v>73</v>
      </c>
      <c r="E51" s="28">
        <v>13113260</v>
      </c>
      <c r="F51" s="28">
        <v>13113260</v>
      </c>
      <c r="G51" s="28">
        <v>7680000</v>
      </c>
      <c r="H51" s="10">
        <f t="shared" si="1"/>
        <v>5433260</v>
      </c>
      <c r="I51" s="28">
        <f t="shared" si="15"/>
        <v>58.566672208131308</v>
      </c>
      <c r="J51" s="28">
        <v>40</v>
      </c>
      <c r="K51" s="28">
        <f t="shared" si="16"/>
        <v>3072000</v>
      </c>
      <c r="L51" s="28">
        <f t="shared" si="17"/>
        <v>60</v>
      </c>
      <c r="M51" s="28">
        <f t="shared" si="18"/>
        <v>4608000</v>
      </c>
      <c r="N51" s="10"/>
      <c r="O51" s="12"/>
      <c r="P51" s="23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</row>
    <row r="52" spans="1:114" s="3" customFormat="1" ht="13.5" x14ac:dyDescent="0.25">
      <c r="A52" s="35">
        <v>45</v>
      </c>
      <c r="B52" s="53"/>
      <c r="C52" s="20" t="s">
        <v>63</v>
      </c>
      <c r="D52" s="25" t="s">
        <v>64</v>
      </c>
      <c r="E52" s="26">
        <v>7816730</v>
      </c>
      <c r="F52" s="9">
        <v>7816730</v>
      </c>
      <c r="G52" s="9">
        <v>7200000</v>
      </c>
      <c r="H52" s="10">
        <f t="shared" si="1"/>
        <v>616730</v>
      </c>
      <c r="I52" s="9">
        <f>G52/E52*100</f>
        <v>92.110127892353972</v>
      </c>
      <c r="J52" s="10">
        <v>45</v>
      </c>
      <c r="K52" s="28">
        <f>G52*J52/100</f>
        <v>3240000</v>
      </c>
      <c r="L52" s="28">
        <f>100-J52</f>
        <v>55</v>
      </c>
      <c r="M52" s="28">
        <f>G52*L52/100</f>
        <v>3960000</v>
      </c>
      <c r="N52" s="9"/>
      <c r="O52" s="29"/>
      <c r="P52" s="23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</row>
    <row r="53" spans="1:114" s="3" customFormat="1" ht="27" x14ac:dyDescent="0.25">
      <c r="A53" s="35">
        <v>46</v>
      </c>
      <c r="B53" s="53"/>
      <c r="C53" s="21" t="s">
        <v>63</v>
      </c>
      <c r="D53" s="14" t="s">
        <v>67</v>
      </c>
      <c r="E53" s="28">
        <v>10495000</v>
      </c>
      <c r="F53" s="9">
        <v>10195080</v>
      </c>
      <c r="G53" s="9">
        <v>8396724</v>
      </c>
      <c r="H53" s="10">
        <f t="shared" si="1"/>
        <v>2098276</v>
      </c>
      <c r="I53" s="10">
        <f>G53/E53*100</f>
        <v>80.006898523106244</v>
      </c>
      <c r="J53" s="10">
        <v>35</v>
      </c>
      <c r="K53" s="28">
        <f>G53*J53/100</f>
        <v>2938853.4</v>
      </c>
      <c r="L53" s="28">
        <f>100-J53</f>
        <v>65</v>
      </c>
      <c r="M53" s="28">
        <f>G53*L53/100</f>
        <v>5457870.5999999996</v>
      </c>
      <c r="N53" s="10"/>
      <c r="O53" s="12"/>
      <c r="P53" s="23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</row>
    <row r="54" spans="1:114" s="3" customFormat="1" ht="40.5" x14ac:dyDescent="0.25">
      <c r="A54" s="35">
        <v>47</v>
      </c>
      <c r="B54" s="53"/>
      <c r="C54" s="21" t="s">
        <v>74</v>
      </c>
      <c r="D54" s="13" t="s">
        <v>75</v>
      </c>
      <c r="E54" s="28">
        <v>25800080</v>
      </c>
      <c r="F54" s="28">
        <v>25800080</v>
      </c>
      <c r="G54" s="28">
        <v>21120000</v>
      </c>
      <c r="H54" s="10">
        <f t="shared" si="1"/>
        <v>4680080</v>
      </c>
      <c r="I54" s="28">
        <f t="shared" si="15"/>
        <v>81.860211286166546</v>
      </c>
      <c r="J54" s="28">
        <v>45</v>
      </c>
      <c r="K54" s="28">
        <f t="shared" si="16"/>
        <v>9504000</v>
      </c>
      <c r="L54" s="28">
        <f t="shared" si="17"/>
        <v>55</v>
      </c>
      <c r="M54" s="28">
        <f t="shared" si="18"/>
        <v>11616000</v>
      </c>
      <c r="N54" s="10"/>
      <c r="O54" s="12"/>
      <c r="P54" s="23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</row>
    <row r="55" spans="1:114" s="3" customFormat="1" ht="40.5" x14ac:dyDescent="0.25">
      <c r="A55" s="35">
        <v>48</v>
      </c>
      <c r="B55" s="53"/>
      <c r="C55" s="8" t="s">
        <v>76</v>
      </c>
      <c r="D55" s="14" t="s">
        <v>77</v>
      </c>
      <c r="E55" s="28">
        <v>59158210</v>
      </c>
      <c r="F55" s="28">
        <v>58408210</v>
      </c>
      <c r="G55" s="28">
        <v>44000000</v>
      </c>
      <c r="H55" s="10">
        <f t="shared" si="1"/>
        <v>15158210</v>
      </c>
      <c r="I55" s="28">
        <f t="shared" si="15"/>
        <v>74.376827831673737</v>
      </c>
      <c r="J55" s="28">
        <v>45</v>
      </c>
      <c r="K55" s="28">
        <f t="shared" si="16"/>
        <v>19800000</v>
      </c>
      <c r="L55" s="28">
        <f t="shared" si="17"/>
        <v>55</v>
      </c>
      <c r="M55" s="28">
        <f t="shared" si="18"/>
        <v>24200000</v>
      </c>
      <c r="N55" s="10"/>
      <c r="O55" s="12"/>
      <c r="P55" s="23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</row>
    <row r="56" spans="1:114" s="3" customFormat="1" ht="40.5" x14ac:dyDescent="0.25">
      <c r="A56" s="35">
        <v>49</v>
      </c>
      <c r="B56" s="53"/>
      <c r="C56" s="21" t="s">
        <v>78</v>
      </c>
      <c r="D56" s="14" t="s">
        <v>79</v>
      </c>
      <c r="E56" s="28">
        <v>8438400</v>
      </c>
      <c r="F56" s="28">
        <v>8438400</v>
      </c>
      <c r="G56" s="28">
        <v>5988000</v>
      </c>
      <c r="H56" s="10">
        <f t="shared" si="1"/>
        <v>2450400</v>
      </c>
      <c r="I56" s="30">
        <f t="shared" si="15"/>
        <v>70.961319681456203</v>
      </c>
      <c r="J56" s="28">
        <v>45</v>
      </c>
      <c r="K56" s="28">
        <f t="shared" si="16"/>
        <v>2694600</v>
      </c>
      <c r="L56" s="28">
        <f t="shared" si="17"/>
        <v>55</v>
      </c>
      <c r="M56" s="28">
        <f t="shared" si="18"/>
        <v>3293400</v>
      </c>
      <c r="N56" s="10"/>
      <c r="O56" s="12"/>
      <c r="P56" s="23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</row>
    <row r="57" spans="1:114" s="3" customFormat="1" ht="40.5" x14ac:dyDescent="0.25">
      <c r="A57" s="35">
        <v>50</v>
      </c>
      <c r="B57" s="53"/>
      <c r="C57" s="8" t="s">
        <v>80</v>
      </c>
      <c r="D57" s="14" t="s">
        <v>81</v>
      </c>
      <c r="E57" s="28">
        <v>11851900</v>
      </c>
      <c r="F57" s="28">
        <v>11851900</v>
      </c>
      <c r="G57" s="28">
        <v>8401000</v>
      </c>
      <c r="H57" s="10">
        <f t="shared" si="1"/>
        <v>3450900</v>
      </c>
      <c r="I57" s="30">
        <f t="shared" si="15"/>
        <v>70.883149537205</v>
      </c>
      <c r="J57" s="28">
        <v>45</v>
      </c>
      <c r="K57" s="28">
        <f t="shared" si="16"/>
        <v>3780450</v>
      </c>
      <c r="L57" s="28">
        <f t="shared" si="17"/>
        <v>55</v>
      </c>
      <c r="M57" s="28">
        <f t="shared" si="18"/>
        <v>4620550</v>
      </c>
      <c r="N57" s="10"/>
      <c r="O57" s="12"/>
      <c r="P57" s="23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</row>
    <row r="58" spans="1:114" s="3" customFormat="1" ht="27" x14ac:dyDescent="0.25">
      <c r="A58" s="35">
        <v>51</v>
      </c>
      <c r="B58" s="53"/>
      <c r="C58" s="8" t="s">
        <v>80</v>
      </c>
      <c r="D58" s="14" t="s">
        <v>82</v>
      </c>
      <c r="E58" s="28">
        <v>17040930</v>
      </c>
      <c r="F58" s="28">
        <v>17040930</v>
      </c>
      <c r="G58" s="28">
        <v>8640000</v>
      </c>
      <c r="H58" s="10">
        <f t="shared" si="1"/>
        <v>8400930</v>
      </c>
      <c r="I58" s="30">
        <f t="shared" si="15"/>
        <v>50.701458195063296</v>
      </c>
      <c r="J58" s="28">
        <v>45</v>
      </c>
      <c r="K58" s="28">
        <f t="shared" si="16"/>
        <v>3888000</v>
      </c>
      <c r="L58" s="28">
        <f t="shared" si="17"/>
        <v>55</v>
      </c>
      <c r="M58" s="28">
        <f t="shared" si="18"/>
        <v>4752000</v>
      </c>
      <c r="N58" s="10"/>
      <c r="O58" s="12"/>
      <c r="P58" s="23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</row>
    <row r="59" spans="1:114" s="3" customFormat="1" ht="40.5" x14ac:dyDescent="0.25">
      <c r="A59" s="35">
        <v>52</v>
      </c>
      <c r="B59" s="53"/>
      <c r="C59" s="8" t="s">
        <v>83</v>
      </c>
      <c r="D59" s="14" t="s">
        <v>84</v>
      </c>
      <c r="E59" s="28">
        <v>9226350</v>
      </c>
      <c r="F59" s="28">
        <v>9226350</v>
      </c>
      <c r="G59" s="28">
        <v>4488000</v>
      </c>
      <c r="H59" s="10">
        <f t="shared" si="1"/>
        <v>4738350</v>
      </c>
      <c r="I59" s="30">
        <f t="shared" si="15"/>
        <v>48.643287974117612</v>
      </c>
      <c r="J59" s="28">
        <v>35</v>
      </c>
      <c r="K59" s="28">
        <f t="shared" si="16"/>
        <v>1570800</v>
      </c>
      <c r="L59" s="28">
        <f t="shared" si="17"/>
        <v>65</v>
      </c>
      <c r="M59" s="28">
        <f t="shared" si="18"/>
        <v>2917200</v>
      </c>
      <c r="N59" s="10"/>
      <c r="O59" s="12"/>
      <c r="P59" s="23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</row>
    <row r="60" spans="1:114" s="3" customFormat="1" ht="54" x14ac:dyDescent="0.25">
      <c r="A60" s="35">
        <v>53</v>
      </c>
      <c r="B60" s="53"/>
      <c r="C60" s="24" t="s">
        <v>85</v>
      </c>
      <c r="D60" s="14" t="s">
        <v>86</v>
      </c>
      <c r="E60" s="28">
        <v>10851580</v>
      </c>
      <c r="F60" s="28">
        <v>10851580</v>
      </c>
      <c r="G60" s="28">
        <v>10426650</v>
      </c>
      <c r="H60" s="10">
        <f t="shared" si="1"/>
        <v>424930</v>
      </c>
      <c r="I60" s="30">
        <f t="shared" si="15"/>
        <v>96.084164702282976</v>
      </c>
      <c r="J60" s="32">
        <v>46.08</v>
      </c>
      <c r="K60" s="28">
        <f t="shared" si="16"/>
        <v>4804600.32</v>
      </c>
      <c r="L60" s="32">
        <f t="shared" si="17"/>
        <v>53.92</v>
      </c>
      <c r="M60" s="28">
        <f t="shared" si="18"/>
        <v>5622049.6799999997</v>
      </c>
      <c r="N60" s="10"/>
      <c r="O60" s="12"/>
      <c r="P60" s="23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</row>
    <row r="61" spans="1:114" s="3" customFormat="1" ht="94.5" x14ac:dyDescent="0.25">
      <c r="A61" s="35">
        <v>54</v>
      </c>
      <c r="B61" s="53"/>
      <c r="C61" s="24" t="s">
        <v>85</v>
      </c>
      <c r="D61" s="33" t="s">
        <v>87</v>
      </c>
      <c r="E61" s="28">
        <v>24456850</v>
      </c>
      <c r="F61" s="28">
        <v>24456850</v>
      </c>
      <c r="G61" s="28">
        <v>16080000</v>
      </c>
      <c r="H61" s="10">
        <f t="shared" si="1"/>
        <v>8376850</v>
      </c>
      <c r="I61" s="30">
        <f t="shared" si="15"/>
        <v>65.748450843015348</v>
      </c>
      <c r="J61" s="28">
        <v>45</v>
      </c>
      <c r="K61" s="28">
        <f t="shared" si="16"/>
        <v>7236000</v>
      </c>
      <c r="L61" s="28">
        <f t="shared" si="17"/>
        <v>55</v>
      </c>
      <c r="M61" s="28">
        <f t="shared" si="18"/>
        <v>8844000</v>
      </c>
      <c r="N61" s="10"/>
      <c r="O61" s="12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</row>
    <row r="62" spans="1:114" s="3" customFormat="1" ht="27" x14ac:dyDescent="0.25">
      <c r="A62" s="35">
        <v>55</v>
      </c>
      <c r="B62" s="54"/>
      <c r="C62" s="8" t="s">
        <v>91</v>
      </c>
      <c r="D62" s="14" t="s">
        <v>111</v>
      </c>
      <c r="E62" s="28">
        <v>20890000</v>
      </c>
      <c r="F62" s="28"/>
      <c r="G62" s="28">
        <v>20700000</v>
      </c>
      <c r="H62" s="10">
        <f t="shared" si="1"/>
        <v>190000</v>
      </c>
      <c r="I62" s="30">
        <f t="shared" si="15"/>
        <v>99.090473910962189</v>
      </c>
      <c r="J62" s="28">
        <v>50</v>
      </c>
      <c r="K62" s="28">
        <f t="shared" si="16"/>
        <v>10350000</v>
      </c>
      <c r="L62" s="28">
        <f t="shared" si="17"/>
        <v>50</v>
      </c>
      <c r="M62" s="28">
        <f t="shared" si="18"/>
        <v>10350000</v>
      </c>
      <c r="N62" s="10"/>
      <c r="O62" s="12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</row>
    <row r="63" spans="1:114" x14ac:dyDescent="0.25">
      <c r="A63" s="48" t="s">
        <v>59</v>
      </c>
      <c r="B63" s="49"/>
      <c r="C63" s="49"/>
      <c r="D63" s="50"/>
      <c r="E63" s="17">
        <f>SUM(E44:E62)</f>
        <v>350973940</v>
      </c>
      <c r="F63" s="17">
        <f t="shared" ref="F63:M63" si="19">SUM(F44:F62)</f>
        <v>329034020</v>
      </c>
      <c r="G63" s="17">
        <f t="shared" si="19"/>
        <v>261358354</v>
      </c>
      <c r="H63" s="36">
        <f t="shared" si="1"/>
        <v>89615586</v>
      </c>
      <c r="I63" s="17"/>
      <c r="J63" s="17"/>
      <c r="K63" s="17">
        <f t="shared" si="19"/>
        <v>117808445.72</v>
      </c>
      <c r="L63" s="17"/>
      <c r="M63" s="17">
        <f t="shared" si="19"/>
        <v>143549908.28</v>
      </c>
      <c r="N63" s="15"/>
      <c r="O63" s="15"/>
    </row>
    <row r="64" spans="1:114" ht="15.75" x14ac:dyDescent="0.25">
      <c r="A64" s="46" t="s">
        <v>2</v>
      </c>
      <c r="B64" s="46"/>
      <c r="C64" s="46"/>
      <c r="D64" s="47"/>
      <c r="E64" s="19">
        <f>E43+E38+E34+E5+E63</f>
        <v>1943003178</v>
      </c>
      <c r="F64" s="19">
        <f>F43+F38+F34+F5+F63</f>
        <v>2447417191</v>
      </c>
      <c r="G64" s="19">
        <f>G43+G38+G34+G5+G63</f>
        <v>1597409761</v>
      </c>
      <c r="H64" s="39">
        <f t="shared" si="1"/>
        <v>345593417</v>
      </c>
      <c r="I64" s="19"/>
      <c r="J64" s="19"/>
      <c r="K64" s="34">
        <f>K43+K38+K34+K5+K63</f>
        <v>699423961.62</v>
      </c>
      <c r="L64" s="19"/>
      <c r="M64" s="34">
        <f>M43+M38+M34+M5+M63</f>
        <v>897985799.38</v>
      </c>
      <c r="N64" s="18"/>
      <c r="O64" s="18"/>
    </row>
    <row r="65" spans="5:5" x14ac:dyDescent="0.25">
      <c r="E65" s="22"/>
    </row>
  </sheetData>
  <mergeCells count="20">
    <mergeCell ref="A38:D38"/>
    <mergeCell ref="O2:O3"/>
    <mergeCell ref="A1:M1"/>
    <mergeCell ref="C2:C3"/>
    <mergeCell ref="D2:D3"/>
    <mergeCell ref="A2:A3"/>
    <mergeCell ref="B6:B33"/>
    <mergeCell ref="A5:D5"/>
    <mergeCell ref="N2:N3"/>
    <mergeCell ref="E2:G2"/>
    <mergeCell ref="B35:B37"/>
    <mergeCell ref="J2:K2"/>
    <mergeCell ref="I2:I3"/>
    <mergeCell ref="L2:M2"/>
    <mergeCell ref="A34:D34"/>
    <mergeCell ref="A64:D64"/>
    <mergeCell ref="A63:D63"/>
    <mergeCell ref="B39:B42"/>
    <mergeCell ref="B44:B62"/>
    <mergeCell ref="A43:D43"/>
  </mergeCells>
  <pageMargins left="0" right="0" top="0" bottom="0" header="0" footer="0"/>
  <pageSetup scale="64" orientation="landscape" horizontalDpi="300" verticalDpi="300" r:id="rId1"/>
  <rowBreaks count="2" manualBreakCount="2">
    <brk id="18" max="14" man="1"/>
    <brk id="33" max="14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փաթեթներ</vt:lpstr>
      <vt:lpstr>փաթեթներ!Print_Area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Mulberry 2.0</cp:keywords>
  <dcterms:modified xsi:type="dcterms:W3CDTF">2019-11-01T10:49:09Z</dcterms:modified>
</cp:coreProperties>
</file>