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 tabRatio="861"/>
  </bookViews>
  <sheets>
    <sheet name="փաթեթներ" sheetId="13" r:id="rId1"/>
  </sheets>
  <calcPr calcId="152511"/>
</workbook>
</file>

<file path=xl/calcChain.xml><?xml version="1.0" encoding="utf-8"?>
<calcChain xmlns="http://schemas.openxmlformats.org/spreadsheetml/2006/main">
  <c r="J18" i="13" l="1"/>
  <c r="J7" i="13"/>
  <c r="H5" i="13" l="1"/>
  <c r="H6" i="13"/>
  <c r="H7" i="13"/>
  <c r="H8" i="13"/>
  <c r="H9" i="13"/>
  <c r="H10" i="13"/>
  <c r="H11" i="13"/>
  <c r="H12" i="13"/>
  <c r="H13" i="13"/>
  <c r="H14" i="13"/>
  <c r="H15" i="13"/>
  <c r="H16" i="13"/>
  <c r="H18" i="13"/>
  <c r="H20" i="13"/>
  <c r="H22" i="13"/>
  <c r="H23" i="13"/>
  <c r="H25" i="13"/>
  <c r="H4" i="13"/>
  <c r="G6" i="13" l="1"/>
  <c r="F17" i="13"/>
  <c r="E17" i="13"/>
  <c r="J10" i="13" l="1"/>
  <c r="G10" i="13"/>
  <c r="G12" i="13"/>
  <c r="J12" i="13"/>
  <c r="J23" i="13"/>
  <c r="G23" i="13"/>
  <c r="G4" i="13" l="1"/>
  <c r="J4" i="13" l="1"/>
  <c r="J16" i="13"/>
  <c r="G16" i="13"/>
  <c r="J22" i="13" l="1"/>
  <c r="J24" i="13" s="1"/>
  <c r="G22" i="13"/>
  <c r="F24" i="13"/>
  <c r="E24" i="13"/>
  <c r="G24" i="13" l="1"/>
  <c r="J25" i="13"/>
  <c r="G25" i="13" l="1"/>
  <c r="J13" i="13" l="1"/>
  <c r="G13" i="13"/>
  <c r="G18" i="13"/>
  <c r="J14" i="13" l="1"/>
  <c r="G14" i="13"/>
  <c r="G11" i="13"/>
  <c r="J11" i="13"/>
  <c r="G9" i="13"/>
  <c r="J9" i="13"/>
  <c r="J8" i="13"/>
  <c r="G8" i="13"/>
  <c r="G7" i="13" l="1"/>
  <c r="J6" i="13"/>
  <c r="G15" i="13" l="1"/>
  <c r="J15" i="13"/>
  <c r="G5" i="13"/>
  <c r="G17" i="13" s="1"/>
  <c r="J20" i="13"/>
  <c r="G20" i="13"/>
  <c r="J5" i="13" l="1"/>
  <c r="J17" i="13" s="1"/>
  <c r="F26" i="13"/>
  <c r="F21" i="13"/>
  <c r="E21" i="13"/>
  <c r="G21" i="13" l="1"/>
  <c r="E26" i="13" l="1"/>
  <c r="G26" i="13" l="1"/>
  <c r="J26" i="13"/>
  <c r="F19" i="13" l="1"/>
  <c r="F27" i="13" s="1"/>
  <c r="E19" i="13"/>
  <c r="E27" i="13" s="1"/>
  <c r="G19" i="13" l="1"/>
  <c r="G27" i="13" s="1"/>
  <c r="J19" i="13" l="1"/>
  <c r="J21" i="13" l="1"/>
  <c r="J27" i="13" s="1"/>
</calcChain>
</file>

<file path=xl/sharedStrings.xml><?xml version="1.0" encoding="utf-8"?>
<sst xmlns="http://schemas.openxmlformats.org/spreadsheetml/2006/main" count="60" uniqueCount="54">
  <si>
    <t>ծրագրի անվանումը</t>
  </si>
  <si>
    <t>համայնք</t>
  </si>
  <si>
    <t>Ընդամենը</t>
  </si>
  <si>
    <t>հայտով ներկայացված</t>
  </si>
  <si>
    <t>մրցույթում առաջարկած</t>
  </si>
  <si>
    <t>% արտահայտում</t>
  </si>
  <si>
    <t>գումարային</t>
  </si>
  <si>
    <t>պետական աջակցություն</t>
  </si>
  <si>
    <t>Ծրագրի արժեքը</t>
  </si>
  <si>
    <t>ՏԵՂԵԿԱՆՔ                                                                                                                                                                                                                                                                                                                                                                                                                                                                                          Հավանության արժանացած ծրագրերի մրցույթի արդյունքների վերաբերյալ</t>
  </si>
  <si>
    <t>Ծանոթություն</t>
  </si>
  <si>
    <t>Կոտայք</t>
  </si>
  <si>
    <t>Ընդամենը Կոտայք</t>
  </si>
  <si>
    <t>Գեղարքունիք</t>
  </si>
  <si>
    <t>Ընդամենը Գեղարքունիք</t>
  </si>
  <si>
    <t>Լոռի</t>
  </si>
  <si>
    <t>Ընդամենը Լոռի</t>
  </si>
  <si>
    <t>Ճամբարակ</t>
  </si>
  <si>
    <t>Ընդամենը Շիրակ</t>
  </si>
  <si>
    <t>Շիրակ</t>
  </si>
  <si>
    <t>տարբերությունը</t>
  </si>
  <si>
    <t>Գյուլագարակ</t>
  </si>
  <si>
    <t>Գյուլագարակ համայնքի Կուրթան, Վարդաբլուր, Հոբարձի, Գյուլագարակ, Գարգառ  բնակավայրերի համար հակակարկտային կայանների ձեռքբերում</t>
  </si>
  <si>
    <t>Ճամբարակ համայնքի ներհամայնքային Մաշտոցի փողոցի և 7 բնակավայրերի ջրագծերի ներքին ցանցի կառուցման աշխատանքներ</t>
  </si>
  <si>
    <t>Ներքին Գետաշեն</t>
  </si>
  <si>
    <t>Ներքին Գետաշեն համայնքի ներհամայնքային ճանապարհների ասֆալտապատում</t>
  </si>
  <si>
    <t>Մեծ Մասրիկ</t>
  </si>
  <si>
    <t>Մեծ Մասրիկ համայնքի մշակույթի տան կառուցում</t>
  </si>
  <si>
    <t>համայնքի 8-րդ փողոց, 3-րդ նրբանցքի, 5-րդ փողոցի, 4-րդ փողոց 5-րդ նրբանցքի ասֆալտապատում</t>
  </si>
  <si>
    <t>Վարդենիս</t>
  </si>
  <si>
    <t>Վարդենիս համայնքի Անդրանիկի փողոցի ասֆալտապատում</t>
  </si>
  <si>
    <t>Վարդենիս համայնքի 43 բազմաբնակարան շենքերի մուտքերի դռների և պատուհանների տեղադրում</t>
  </si>
  <si>
    <t>Վարդենիկ</t>
  </si>
  <si>
    <t>Վարդենիկ համայնքի համայնքային փողոցների ասֆալտապատում</t>
  </si>
  <si>
    <t>Նորակերտ</t>
  </si>
  <si>
    <t>Նորակերտ համայնքի ջրամատակարարման ներքին ցանցի հիմնանորոգում</t>
  </si>
  <si>
    <t>Գետամեջ</t>
  </si>
  <si>
    <t>Գետամեջ համայնքի մշակույթի տան հիմնանորոգում</t>
  </si>
  <si>
    <t>Զոլաքար</t>
  </si>
  <si>
    <t>Զոլաքար համայնքում մանկապարտեզի շենքի կառուցում</t>
  </si>
  <si>
    <t>Սյունիք</t>
  </si>
  <si>
    <t>Ընդամենը Սյունիք</t>
  </si>
  <si>
    <t>Սիսիան</t>
  </si>
  <si>
    <t>Սիսիան համայնքի ոռոգման համակարգի կառուցում Անգեղակոթ, Բռնակոթ և Որոտնավան բնակավայրերում</t>
  </si>
  <si>
    <t>Գետք</t>
  </si>
  <si>
    <t>Գետք համայնքի արևային էլեկտրակայանի և արտաքին լուսավորության համակարգի վերանորոգում</t>
  </si>
  <si>
    <t>Ներքին Գետաշեն համայնքի նորակառույց թաղամասերում գազատարի կառուցում</t>
  </si>
  <si>
    <t>Գավառ</t>
  </si>
  <si>
    <t>Գավառ քաղաքի Արծրունի Եղբայրների, Դաշտոյան և Թումանյան  փողոցների ասֆալտապատում և մայթերի հիմնանորոգում</t>
  </si>
  <si>
    <t>Սարապատ</t>
  </si>
  <si>
    <t>Սարապատ խոշորացված համայնքի Արփենի և Ձորաշեն բնակավայրերի խմելու ջրագծի վերակառուցում</t>
  </si>
  <si>
    <r>
      <t>Վարդենիկ համայնքի փողոցների արտաքին լուսավորության ցանցի կառուցում և գոյություն ունեցող 5940գծմ հատվածում էլ</t>
    </r>
    <r>
      <rPr>
        <sz val="9"/>
        <color rgb="FF000000"/>
        <rFont val="MS Gothic"/>
        <family val="3"/>
        <charset val="204"/>
      </rPr>
      <t>․</t>
    </r>
    <r>
      <rPr>
        <sz val="9"/>
        <color rgb="FF000000"/>
        <rFont val="GHEA Grapalat"/>
        <family val="3"/>
      </rPr>
      <t xml:space="preserve"> լարերի և լուսատուների  փոխարինում նոր LED 55W 5000k լուստուներով</t>
    </r>
  </si>
  <si>
    <t>Վարդենիս համայնքի Հ. Արզոյան փողոցի ասֆալտապատում</t>
  </si>
  <si>
    <t>Հայտով ներկայացված արժեքի %-ը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</si>
</sst>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b/>
      <i/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0"/>
      <color indexed="8"/>
      <name val="MS Sans Serif"/>
      <family val="2"/>
    </font>
    <font>
      <b/>
      <i/>
      <sz val="10"/>
      <color rgb="FFC00000"/>
      <name val="GHEA Grapalat"/>
      <family val="3"/>
    </font>
    <font>
      <b/>
      <sz val="10"/>
      <color theme="1"/>
      <name val="GHEA Grapalat"/>
      <family val="3"/>
    </font>
    <font>
      <sz val="8"/>
      <color theme="1"/>
      <name val="GHEA Grapalat"/>
      <family val="3"/>
    </font>
    <font>
      <sz val="12"/>
      <color theme="1"/>
      <name val="Calibri"/>
      <family val="2"/>
      <scheme val="minor"/>
    </font>
    <font>
      <sz val="10"/>
      <color rgb="FF000000"/>
      <name val="GHEA Grapalat"/>
      <family val="3"/>
    </font>
    <font>
      <sz val="9"/>
      <color rgb="FF000000"/>
      <name val="GHEA Grapalat"/>
      <family val="3"/>
    </font>
    <font>
      <sz val="9"/>
      <color rgb="FF000000"/>
      <name val="MS Gothic"/>
      <family val="3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59">
    <xf numFmtId="0" fontId="0" fillId="0" borderId="0" xfId="0"/>
    <xf numFmtId="0" fontId="1" fillId="3" borderId="0" xfId="0" applyFont="1" applyFill="1"/>
    <xf numFmtId="0" fontId="1" fillId="0" borderId="1" xfId="0" applyFont="1" applyFill="1" applyBorder="1"/>
    <xf numFmtId="0" fontId="1" fillId="0" borderId="0" xfId="0" applyFont="1" applyFill="1"/>
    <xf numFmtId="0" fontId="1" fillId="0" borderId="0" xfId="0" applyFont="1" applyFill="1" applyBorder="1"/>
    <xf numFmtId="0" fontId="0" fillId="0" borderId="0" xfId="0" applyBorder="1"/>
    <xf numFmtId="0" fontId="1" fillId="3" borderId="0" xfId="0" applyFont="1" applyFill="1" applyBorder="1"/>
    <xf numFmtId="0" fontId="1" fillId="0" borderId="1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3" fontId="1" fillId="0" borderId="1" xfId="0" applyNumberFormat="1" applyFont="1" applyFill="1" applyBorder="1" applyAlignment="1">
      <alignment horizontal="center" vertical="center" wrapText="1"/>
    </xf>
    <xf numFmtId="3" fontId="1" fillId="0" borderId="6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3" fontId="7" fillId="0" borderId="6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3" fontId="6" fillId="4" borderId="6" xfId="0" applyNumberFormat="1" applyFont="1" applyFill="1" applyBorder="1" applyAlignment="1">
      <alignment horizontal="center" vertical="center" wrapText="1"/>
    </xf>
    <xf numFmtId="3" fontId="6" fillId="4" borderId="1" xfId="0" applyNumberFormat="1" applyFont="1" applyFill="1" applyBorder="1" applyAlignment="1">
      <alignment horizontal="center" vertical="center" wrapText="1"/>
    </xf>
    <xf numFmtId="0" fontId="0" fillId="5" borderId="1" xfId="0" applyFill="1" applyBorder="1"/>
    <xf numFmtId="3" fontId="8" fillId="5" borderId="1" xfId="0" applyNumberFormat="1" applyFont="1" applyFill="1" applyBorder="1"/>
    <xf numFmtId="3" fontId="0" fillId="0" borderId="0" xfId="0" applyNumberFormat="1"/>
    <xf numFmtId="3" fontId="7" fillId="0" borderId="0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3" fontId="1" fillId="4" borderId="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wrapText="1"/>
    </xf>
    <xf numFmtId="0" fontId="5" fillId="0" borderId="5" xfId="0" applyFont="1" applyFill="1" applyBorder="1" applyAlignment="1">
      <alignment horizontal="center" vertical="center" textRotation="90"/>
    </xf>
    <xf numFmtId="0" fontId="5" fillId="0" borderId="1" xfId="0" applyFont="1" applyFill="1" applyBorder="1" applyAlignment="1">
      <alignment horizontal="center" vertical="center" textRotation="90"/>
    </xf>
    <xf numFmtId="0" fontId="2" fillId="4" borderId="4" xfId="0" applyFont="1" applyFill="1" applyBorder="1" applyAlignment="1">
      <alignment horizontal="center" vertical="center" wrapText="1"/>
    </xf>
    <xf numFmtId="3" fontId="1" fillId="4" borderId="1" xfId="0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textRotation="90"/>
    </xf>
    <xf numFmtId="0" fontId="5" fillId="0" borderId="7" xfId="0" applyFont="1" applyFill="1" applyBorder="1" applyAlignment="1">
      <alignment horizontal="center" vertical="center" textRotation="90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 textRotation="90"/>
    </xf>
  </cellXfs>
  <cellStyles count="2">
    <cellStyle name=" 1" xfId="1"/>
    <cellStyle name="Normal" xfId="0" builtinId="0"/>
  </cellStyles>
  <dxfs count="0"/>
  <tableStyles count="0" defaultTableStyle="TableStyleMedium2" defaultPivotStyle="PivotStyleMedium9"/>
  <colors>
    <mruColors>
      <color rgb="FF660033"/>
      <color rgb="FF09814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G28"/>
  <sheetViews>
    <sheetView tabSelected="1" zoomScaleNormal="100" workbookViewId="0">
      <selection activeCell="I19" sqref="I19"/>
    </sheetView>
  </sheetViews>
  <sheetFormatPr defaultRowHeight="15" x14ac:dyDescent="0.25"/>
  <cols>
    <col min="1" max="1" width="3.85546875" customWidth="1"/>
    <col min="2" max="2" width="4" customWidth="1"/>
    <col min="3" max="3" width="13.85546875" customWidth="1"/>
    <col min="4" max="4" width="38.42578125" customWidth="1"/>
    <col min="5" max="5" width="14.5703125" customWidth="1"/>
    <col min="6" max="6" width="14.85546875" customWidth="1"/>
    <col min="7" max="8" width="12.85546875" customWidth="1"/>
    <col min="9" max="9" width="6" customWidth="1"/>
    <col min="10" max="10" width="14.7109375" customWidth="1"/>
    <col min="11" max="11" width="15.28515625" hidden="1" customWidth="1"/>
    <col min="12" max="12" width="16.42578125" hidden="1" customWidth="1"/>
    <col min="13" max="111" width="9.140625" style="5"/>
  </cols>
  <sheetData>
    <row r="1" spans="1:111" ht="55.5" customHeight="1" x14ac:dyDescent="0.25">
      <c r="A1" s="42" t="s">
        <v>9</v>
      </c>
      <c r="B1" s="42"/>
      <c r="C1" s="42"/>
      <c r="D1" s="42"/>
      <c r="E1" s="42"/>
      <c r="F1" s="42"/>
      <c r="G1" s="42"/>
      <c r="H1" s="42"/>
      <c r="I1" s="42"/>
      <c r="J1" s="42"/>
      <c r="K1" s="5"/>
      <c r="L1" s="5"/>
    </row>
    <row r="2" spans="1:111" s="1" customFormat="1" ht="24" customHeight="1" x14ac:dyDescent="0.25">
      <c r="A2" s="47"/>
      <c r="B2" s="26"/>
      <c r="C2" s="43" t="s">
        <v>1</v>
      </c>
      <c r="D2" s="45" t="s">
        <v>0</v>
      </c>
      <c r="E2" s="50" t="s">
        <v>8</v>
      </c>
      <c r="F2" s="51" t="s">
        <v>4</v>
      </c>
      <c r="G2" s="27"/>
      <c r="H2" s="35"/>
      <c r="I2" s="52" t="s">
        <v>7</v>
      </c>
      <c r="J2" s="52"/>
      <c r="K2" s="40" t="s">
        <v>10</v>
      </c>
      <c r="L2" s="40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</row>
    <row r="3" spans="1:111" s="1" customFormat="1" ht="71.25" customHeight="1" x14ac:dyDescent="0.25">
      <c r="A3" s="47"/>
      <c r="B3" s="28"/>
      <c r="C3" s="44"/>
      <c r="D3" s="46"/>
      <c r="E3" s="29" t="s">
        <v>3</v>
      </c>
      <c r="F3" s="29" t="s">
        <v>4</v>
      </c>
      <c r="G3" s="29" t="s">
        <v>20</v>
      </c>
      <c r="H3" s="29" t="s">
        <v>53</v>
      </c>
      <c r="I3" s="30" t="s">
        <v>5</v>
      </c>
      <c r="J3" s="30" t="s">
        <v>6</v>
      </c>
      <c r="K3" s="41"/>
      <c r="L3" s="41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</row>
    <row r="4" spans="1:111" s="3" customFormat="1" ht="54" x14ac:dyDescent="0.25">
      <c r="A4" s="7">
        <v>1</v>
      </c>
      <c r="B4" s="48" t="s">
        <v>13</v>
      </c>
      <c r="C4" s="8" t="s">
        <v>47</v>
      </c>
      <c r="D4" s="13" t="s">
        <v>48</v>
      </c>
      <c r="E4" s="9">
        <v>178098760</v>
      </c>
      <c r="F4" s="9">
        <v>138498000</v>
      </c>
      <c r="G4" s="10">
        <f t="shared" ref="G4:G16" si="0">E4-F4</f>
        <v>39600760</v>
      </c>
      <c r="H4" s="9">
        <f>F4/E4*100</f>
        <v>77.764718855987553</v>
      </c>
      <c r="I4" s="9">
        <v>60</v>
      </c>
      <c r="J4" s="9">
        <f t="shared" ref="J4:J16" si="1">F4*I4/100</f>
        <v>83098800</v>
      </c>
      <c r="K4" s="2"/>
      <c r="L4" s="2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</row>
    <row r="5" spans="1:111" s="3" customFormat="1" ht="54" x14ac:dyDescent="0.25">
      <c r="A5" s="25">
        <v>2</v>
      </c>
      <c r="B5" s="49"/>
      <c r="C5" s="25" t="s">
        <v>17</v>
      </c>
      <c r="D5" s="13" t="s">
        <v>23</v>
      </c>
      <c r="E5" s="9">
        <v>115755400</v>
      </c>
      <c r="F5" s="9">
        <v>72892687</v>
      </c>
      <c r="G5" s="10">
        <f t="shared" si="0"/>
        <v>42862713</v>
      </c>
      <c r="H5" s="9">
        <f t="shared" ref="H5:H25" si="2">F5/E5*100</f>
        <v>62.971305874283189</v>
      </c>
      <c r="I5" s="9">
        <v>70</v>
      </c>
      <c r="J5" s="9">
        <f t="shared" si="1"/>
        <v>51024880.899999999</v>
      </c>
      <c r="K5" s="2"/>
      <c r="L5" s="2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</row>
    <row r="6" spans="1:111" s="3" customFormat="1" ht="27" x14ac:dyDescent="0.25">
      <c r="A6" s="25">
        <v>3</v>
      </c>
      <c r="B6" s="49"/>
      <c r="C6" s="25" t="s">
        <v>26</v>
      </c>
      <c r="D6" s="14" t="s">
        <v>27</v>
      </c>
      <c r="E6" s="9">
        <v>168430170</v>
      </c>
      <c r="F6" s="9">
        <v>40000000</v>
      </c>
      <c r="G6" s="10">
        <f t="shared" si="0"/>
        <v>128430170</v>
      </c>
      <c r="H6" s="9">
        <f t="shared" si="2"/>
        <v>23.748714378190083</v>
      </c>
      <c r="I6" s="9">
        <v>45</v>
      </c>
      <c r="J6" s="9">
        <f t="shared" si="1"/>
        <v>18000000</v>
      </c>
      <c r="K6" s="2"/>
      <c r="L6" s="2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</row>
    <row r="7" spans="1:111" s="3" customFormat="1" ht="40.5" x14ac:dyDescent="0.25">
      <c r="A7" s="25">
        <v>4</v>
      </c>
      <c r="B7" s="49"/>
      <c r="C7" s="25" t="s">
        <v>26</v>
      </c>
      <c r="D7" s="14" t="s">
        <v>28</v>
      </c>
      <c r="E7" s="9">
        <v>84591020</v>
      </c>
      <c r="F7" s="9">
        <v>82200000</v>
      </c>
      <c r="G7" s="10">
        <f t="shared" si="0"/>
        <v>2391020</v>
      </c>
      <c r="H7" s="9">
        <f t="shared" si="2"/>
        <v>97.173435194421344</v>
      </c>
      <c r="I7" s="9">
        <v>60</v>
      </c>
      <c r="J7" s="9">
        <f>F7*I7/100</f>
        <v>49320000</v>
      </c>
      <c r="K7" s="12"/>
      <c r="L7" s="10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</row>
    <row r="8" spans="1:111" s="3" customFormat="1" ht="27" x14ac:dyDescent="0.25">
      <c r="A8" s="25">
        <v>5</v>
      </c>
      <c r="B8" s="49"/>
      <c r="C8" s="8" t="s">
        <v>29</v>
      </c>
      <c r="D8" s="13" t="s">
        <v>30</v>
      </c>
      <c r="E8" s="9">
        <v>105276990</v>
      </c>
      <c r="F8" s="9">
        <v>89970000</v>
      </c>
      <c r="G8" s="10">
        <f t="shared" si="0"/>
        <v>15306990</v>
      </c>
      <c r="H8" s="9">
        <f t="shared" si="2"/>
        <v>85.460270093208408</v>
      </c>
      <c r="I8" s="9">
        <v>60</v>
      </c>
      <c r="J8" s="9">
        <f t="shared" si="1"/>
        <v>53982000</v>
      </c>
      <c r="K8" s="10"/>
      <c r="L8" s="10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</row>
    <row r="9" spans="1:111" s="3" customFormat="1" ht="40.5" x14ac:dyDescent="0.25">
      <c r="A9" s="25">
        <v>6</v>
      </c>
      <c r="B9" s="49"/>
      <c r="C9" s="8" t="s">
        <v>29</v>
      </c>
      <c r="D9" s="13" t="s">
        <v>31</v>
      </c>
      <c r="E9" s="9">
        <v>55394350</v>
      </c>
      <c r="F9" s="9">
        <v>32568000</v>
      </c>
      <c r="G9" s="10">
        <f t="shared" si="0"/>
        <v>22826350</v>
      </c>
      <c r="H9" s="9">
        <f t="shared" si="2"/>
        <v>58.792999647075916</v>
      </c>
      <c r="I9" s="9">
        <v>60</v>
      </c>
      <c r="J9" s="9">
        <f t="shared" si="1"/>
        <v>19540800</v>
      </c>
      <c r="K9" s="10"/>
      <c r="L9" s="10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</row>
    <row r="10" spans="1:111" s="3" customFormat="1" ht="27" x14ac:dyDescent="0.25">
      <c r="A10" s="25">
        <v>7</v>
      </c>
      <c r="B10" s="49"/>
      <c r="C10" s="25" t="s">
        <v>29</v>
      </c>
      <c r="D10" s="13" t="s">
        <v>52</v>
      </c>
      <c r="E10" s="9">
        <v>95676620</v>
      </c>
      <c r="F10" s="9">
        <v>88200000</v>
      </c>
      <c r="G10" s="10">
        <f t="shared" si="0"/>
        <v>7476620</v>
      </c>
      <c r="H10" s="9">
        <f t="shared" si="2"/>
        <v>92.185530801568873</v>
      </c>
      <c r="I10" s="9">
        <v>60</v>
      </c>
      <c r="J10" s="9">
        <f t="shared" si="1"/>
        <v>52920000</v>
      </c>
      <c r="K10" s="12"/>
      <c r="L10" s="10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</row>
    <row r="11" spans="1:111" s="3" customFormat="1" ht="27" x14ac:dyDescent="0.25">
      <c r="A11" s="25">
        <v>8</v>
      </c>
      <c r="B11" s="49"/>
      <c r="C11" s="8" t="s">
        <v>32</v>
      </c>
      <c r="D11" s="14" t="s">
        <v>33</v>
      </c>
      <c r="E11" s="9">
        <v>309590510</v>
      </c>
      <c r="F11" s="9">
        <v>252363351</v>
      </c>
      <c r="G11" s="10">
        <f t="shared" si="0"/>
        <v>57227159</v>
      </c>
      <c r="H11" s="9">
        <f t="shared" si="2"/>
        <v>81.51520891257293</v>
      </c>
      <c r="I11" s="9">
        <v>60</v>
      </c>
      <c r="J11" s="9">
        <f t="shared" si="1"/>
        <v>151418010.59999999</v>
      </c>
      <c r="K11" s="12"/>
      <c r="L11" s="10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</row>
    <row r="12" spans="1:111" s="3" customFormat="1" ht="81" x14ac:dyDescent="0.25">
      <c r="A12" s="25">
        <v>9</v>
      </c>
      <c r="B12" s="49"/>
      <c r="C12" s="8" t="s">
        <v>32</v>
      </c>
      <c r="D12" s="13" t="s">
        <v>51</v>
      </c>
      <c r="E12" s="9">
        <v>45188200</v>
      </c>
      <c r="F12" s="9">
        <v>24774460</v>
      </c>
      <c r="G12" s="10">
        <f t="shared" si="0"/>
        <v>20413740</v>
      </c>
      <c r="H12" s="9">
        <f t="shared" si="2"/>
        <v>54.825064950584448</v>
      </c>
      <c r="I12" s="9">
        <v>65</v>
      </c>
      <c r="J12" s="9">
        <f t="shared" si="1"/>
        <v>16103399</v>
      </c>
      <c r="K12" s="12"/>
      <c r="L12" s="10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</row>
    <row r="13" spans="1:111" s="3" customFormat="1" ht="27" x14ac:dyDescent="0.25">
      <c r="A13" s="25">
        <v>10</v>
      </c>
      <c r="B13" s="49"/>
      <c r="C13" s="8" t="s">
        <v>38</v>
      </c>
      <c r="D13" s="13" t="s">
        <v>39</v>
      </c>
      <c r="E13" s="9">
        <v>302017070</v>
      </c>
      <c r="F13" s="9">
        <v>276236730</v>
      </c>
      <c r="G13" s="10">
        <f t="shared" si="0"/>
        <v>25780340</v>
      </c>
      <c r="H13" s="9">
        <f t="shared" si="2"/>
        <v>91.463946061062046</v>
      </c>
      <c r="I13" s="9">
        <v>65</v>
      </c>
      <c r="J13" s="9">
        <f t="shared" si="1"/>
        <v>179553874.5</v>
      </c>
      <c r="K13" s="12"/>
      <c r="L13" s="10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</row>
    <row r="14" spans="1:111" s="3" customFormat="1" ht="40.5" x14ac:dyDescent="0.25">
      <c r="A14" s="25">
        <v>11</v>
      </c>
      <c r="B14" s="49"/>
      <c r="C14" s="25" t="s">
        <v>34</v>
      </c>
      <c r="D14" s="14" t="s">
        <v>35</v>
      </c>
      <c r="E14" s="9">
        <v>45129600</v>
      </c>
      <c r="F14" s="9">
        <v>30380000</v>
      </c>
      <c r="G14" s="10">
        <f t="shared" si="0"/>
        <v>14749600</v>
      </c>
      <c r="H14" s="9">
        <f t="shared" si="2"/>
        <v>67.317237467205558</v>
      </c>
      <c r="I14" s="9">
        <v>70</v>
      </c>
      <c r="J14" s="9">
        <f t="shared" si="1"/>
        <v>21266000</v>
      </c>
      <c r="K14" s="12"/>
      <c r="L14" s="10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</row>
    <row r="15" spans="1:111" s="3" customFormat="1" ht="40.5" x14ac:dyDescent="0.25">
      <c r="A15" s="25">
        <v>12</v>
      </c>
      <c r="B15" s="49"/>
      <c r="C15" s="14" t="s">
        <v>24</v>
      </c>
      <c r="D15" s="13" t="s">
        <v>25</v>
      </c>
      <c r="E15" s="9">
        <v>304359490</v>
      </c>
      <c r="F15" s="9">
        <v>290892000</v>
      </c>
      <c r="G15" s="10">
        <f t="shared" si="0"/>
        <v>13467490</v>
      </c>
      <c r="H15" s="9">
        <f t="shared" si="2"/>
        <v>95.57513715113663</v>
      </c>
      <c r="I15" s="9">
        <v>60</v>
      </c>
      <c r="J15" s="9">
        <f t="shared" si="1"/>
        <v>174535200</v>
      </c>
      <c r="K15" s="12"/>
      <c r="L15" s="10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</row>
    <row r="16" spans="1:111" s="3" customFormat="1" ht="27" x14ac:dyDescent="0.25">
      <c r="A16" s="25">
        <v>13</v>
      </c>
      <c r="B16" s="49"/>
      <c r="C16" s="14" t="s">
        <v>24</v>
      </c>
      <c r="D16" s="13" t="s">
        <v>46</v>
      </c>
      <c r="E16" s="9">
        <v>14497670</v>
      </c>
      <c r="F16" s="9">
        <v>13250796</v>
      </c>
      <c r="G16" s="10">
        <f t="shared" si="0"/>
        <v>1246874</v>
      </c>
      <c r="H16" s="9">
        <f t="shared" si="2"/>
        <v>91.399486952041258</v>
      </c>
      <c r="I16" s="9">
        <v>65</v>
      </c>
      <c r="J16" s="9">
        <f t="shared" si="1"/>
        <v>8613017.4000000004</v>
      </c>
      <c r="K16" s="12"/>
      <c r="L16" s="10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</row>
    <row r="17" spans="1:111" s="2" customFormat="1" ht="19.5" customHeight="1" x14ac:dyDescent="0.25">
      <c r="A17" s="37" t="s">
        <v>14</v>
      </c>
      <c r="B17" s="38"/>
      <c r="C17" s="38"/>
      <c r="D17" s="39"/>
      <c r="E17" s="16">
        <f>SUM(E4:E16)</f>
        <v>1824005850</v>
      </c>
      <c r="F17" s="16">
        <f t="shared" ref="F17:J17" si="3">SUM(F4:F16)</f>
        <v>1432226024</v>
      </c>
      <c r="G17" s="16">
        <f t="shared" si="3"/>
        <v>391779826</v>
      </c>
      <c r="H17" s="36"/>
      <c r="I17" s="16"/>
      <c r="J17" s="16">
        <f t="shared" si="3"/>
        <v>879375982.39999998</v>
      </c>
      <c r="K17" s="16"/>
      <c r="L17" s="16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</row>
    <row r="18" spans="1:111" s="4" customFormat="1" ht="48" x14ac:dyDescent="0.25">
      <c r="A18" s="25">
        <v>14</v>
      </c>
      <c r="B18" s="33" t="s">
        <v>11</v>
      </c>
      <c r="C18" s="25" t="s">
        <v>36</v>
      </c>
      <c r="D18" s="14" t="s">
        <v>37</v>
      </c>
      <c r="E18" s="9">
        <v>14638560</v>
      </c>
      <c r="F18" s="9">
        <v>9924000</v>
      </c>
      <c r="G18" s="10">
        <f t="shared" ref="G18:G26" si="4">E18-F18</f>
        <v>4714560</v>
      </c>
      <c r="H18" s="9">
        <f t="shared" si="2"/>
        <v>67.793553464275163</v>
      </c>
      <c r="I18" s="11">
        <v>30</v>
      </c>
      <c r="J18" s="9">
        <f>F18*I18/100</f>
        <v>2977200</v>
      </c>
      <c r="K18" s="12"/>
      <c r="L18" s="12"/>
    </row>
    <row r="19" spans="1:111" s="3" customFormat="1" ht="14.25" x14ac:dyDescent="0.25">
      <c r="A19" s="37" t="s">
        <v>12</v>
      </c>
      <c r="B19" s="38"/>
      <c r="C19" s="38"/>
      <c r="D19" s="39"/>
      <c r="E19" s="16">
        <f>SUM(E18:E18)</f>
        <v>14638560</v>
      </c>
      <c r="F19" s="16">
        <f>SUM(F18:F18)</f>
        <v>9924000</v>
      </c>
      <c r="G19" s="24">
        <f t="shared" si="4"/>
        <v>4714560</v>
      </c>
      <c r="H19" s="36"/>
      <c r="I19" s="16"/>
      <c r="J19" s="16">
        <f>SUM(J18:J18)</f>
        <v>2977200</v>
      </c>
      <c r="K19" s="15"/>
      <c r="L19" s="15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</row>
    <row r="20" spans="1:111" s="3" customFormat="1" ht="54" x14ac:dyDescent="0.25">
      <c r="A20" s="25">
        <v>15</v>
      </c>
      <c r="B20" s="34" t="s">
        <v>15</v>
      </c>
      <c r="C20" s="23" t="s">
        <v>21</v>
      </c>
      <c r="D20" s="13" t="s">
        <v>22</v>
      </c>
      <c r="E20" s="13">
        <v>10500000</v>
      </c>
      <c r="F20" s="10">
        <v>10500000</v>
      </c>
      <c r="G20" s="31">
        <f t="shared" si="4"/>
        <v>0</v>
      </c>
      <c r="H20" s="9">
        <f t="shared" si="2"/>
        <v>100</v>
      </c>
      <c r="I20" s="11">
        <v>50</v>
      </c>
      <c r="J20" s="9">
        <f>F20*I20/100</f>
        <v>5250000</v>
      </c>
      <c r="K20" s="12"/>
      <c r="L20" s="12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</row>
    <row r="21" spans="1:111" s="3" customFormat="1" ht="15" customHeight="1" x14ac:dyDescent="0.25">
      <c r="A21" s="37" t="s">
        <v>16</v>
      </c>
      <c r="B21" s="38"/>
      <c r="C21" s="38"/>
      <c r="D21" s="39"/>
      <c r="E21" s="15">
        <f>SUM(E20:E20)</f>
        <v>10500000</v>
      </c>
      <c r="F21" s="15">
        <f>SUM(F20:F20)</f>
        <v>10500000</v>
      </c>
      <c r="G21" s="24">
        <f t="shared" si="4"/>
        <v>0</v>
      </c>
      <c r="H21" s="36"/>
      <c r="I21" s="15"/>
      <c r="J21" s="15">
        <f>SUM(J20:J20)</f>
        <v>5250000</v>
      </c>
      <c r="K21" s="15"/>
      <c r="L21" s="15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</row>
    <row r="22" spans="1:111" s="3" customFormat="1" ht="40.5" x14ac:dyDescent="0.25">
      <c r="A22" s="25">
        <v>16</v>
      </c>
      <c r="B22" s="58" t="s">
        <v>19</v>
      </c>
      <c r="C22" s="25" t="s">
        <v>44</v>
      </c>
      <c r="D22" s="32" t="s">
        <v>45</v>
      </c>
      <c r="E22" s="14">
        <v>9449100</v>
      </c>
      <c r="F22" s="10">
        <v>6646000</v>
      </c>
      <c r="G22" s="31">
        <f t="shared" si="4"/>
        <v>2803100</v>
      </c>
      <c r="H22" s="9">
        <f t="shared" si="2"/>
        <v>70.334740874792317</v>
      </c>
      <c r="I22" s="11">
        <v>60</v>
      </c>
      <c r="J22" s="9">
        <f>F22*I22/100</f>
        <v>3987600</v>
      </c>
      <c r="K22" s="12"/>
      <c r="L22" s="12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</row>
    <row r="23" spans="1:111" s="3" customFormat="1" ht="40.5" x14ac:dyDescent="0.25">
      <c r="A23" s="25">
        <v>17</v>
      </c>
      <c r="B23" s="58"/>
      <c r="C23" s="8" t="s">
        <v>49</v>
      </c>
      <c r="D23" s="13" t="s">
        <v>50</v>
      </c>
      <c r="E23" s="9">
        <v>25835000</v>
      </c>
      <c r="F23" s="9">
        <v>15960000</v>
      </c>
      <c r="G23" s="31">
        <f t="shared" si="4"/>
        <v>9875000</v>
      </c>
      <c r="H23" s="9">
        <f t="shared" si="2"/>
        <v>61.776659570350304</v>
      </c>
      <c r="I23" s="11">
        <v>65</v>
      </c>
      <c r="J23" s="9">
        <f>F23*I23/100</f>
        <v>10374000</v>
      </c>
      <c r="K23" s="12"/>
      <c r="L23" s="12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</row>
    <row r="24" spans="1:111" s="3" customFormat="1" ht="15" customHeight="1" x14ac:dyDescent="0.25">
      <c r="A24" s="37" t="s">
        <v>18</v>
      </c>
      <c r="B24" s="38"/>
      <c r="C24" s="38"/>
      <c r="D24" s="39"/>
      <c r="E24" s="15">
        <f>SUM(E22:E23)</f>
        <v>35284100</v>
      </c>
      <c r="F24" s="15">
        <f>SUM(F22:F23)</f>
        <v>22606000</v>
      </c>
      <c r="G24" s="24">
        <f t="shared" si="4"/>
        <v>12678100</v>
      </c>
      <c r="H24" s="36"/>
      <c r="I24" s="15"/>
      <c r="J24" s="15">
        <f>SUM(J22:J23)</f>
        <v>14361600</v>
      </c>
      <c r="K24" s="15"/>
      <c r="L24" s="15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</row>
    <row r="25" spans="1:111" s="3" customFormat="1" ht="46.5" x14ac:dyDescent="0.25">
      <c r="A25" s="21">
        <v>18</v>
      </c>
      <c r="B25" s="33" t="s">
        <v>40</v>
      </c>
      <c r="C25" s="8" t="s">
        <v>42</v>
      </c>
      <c r="D25" s="32" t="s">
        <v>43</v>
      </c>
      <c r="E25" s="22">
        <v>337143770</v>
      </c>
      <c r="F25" s="22">
        <v>207365400</v>
      </c>
      <c r="G25" s="10">
        <f t="shared" si="4"/>
        <v>129778370</v>
      </c>
      <c r="H25" s="9">
        <f t="shared" si="2"/>
        <v>61.506519903956701</v>
      </c>
      <c r="I25" s="22">
        <v>65</v>
      </c>
      <c r="J25" s="22">
        <f>F25*I25/100</f>
        <v>134787510</v>
      </c>
      <c r="K25" s="10"/>
      <c r="L25" s="12"/>
      <c r="M25" s="20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</row>
    <row r="26" spans="1:111" x14ac:dyDescent="0.25">
      <c r="A26" s="55" t="s">
        <v>41</v>
      </c>
      <c r="B26" s="56"/>
      <c r="C26" s="56"/>
      <c r="D26" s="57"/>
      <c r="E26" s="16">
        <f>SUM(E25:E25)</f>
        <v>337143770</v>
      </c>
      <c r="F26" s="16">
        <f>SUM(F25:F25)</f>
        <v>207365400</v>
      </c>
      <c r="G26" s="24">
        <f t="shared" si="4"/>
        <v>129778370</v>
      </c>
      <c r="H26" s="24"/>
      <c r="I26" s="16"/>
      <c r="J26" s="16">
        <f>SUM(J25:J25)</f>
        <v>134787510</v>
      </c>
      <c r="K26" s="15"/>
      <c r="L26" s="15"/>
    </row>
    <row r="27" spans="1:111" ht="15.75" x14ac:dyDescent="0.25">
      <c r="A27" s="53" t="s">
        <v>2</v>
      </c>
      <c r="B27" s="53"/>
      <c r="C27" s="53"/>
      <c r="D27" s="54"/>
      <c r="E27" s="18">
        <f>E26+E24+E21+E19+E17</f>
        <v>2221572280</v>
      </c>
      <c r="F27" s="18">
        <f>F26+F24+F21+F19+F17</f>
        <v>1682621424</v>
      </c>
      <c r="G27" s="18">
        <f>G26+G24+G21+G19+G17</f>
        <v>538950856</v>
      </c>
      <c r="H27" s="18"/>
      <c r="I27" s="18"/>
      <c r="J27" s="18">
        <f>J26+J24+J21+J19+J17</f>
        <v>1036752292.4</v>
      </c>
      <c r="K27" s="17"/>
      <c r="L27" s="17"/>
    </row>
    <row r="28" spans="1:111" x14ac:dyDescent="0.25">
      <c r="E28" s="19"/>
    </row>
  </sheetData>
  <mergeCells count="16">
    <mergeCell ref="A27:D27"/>
    <mergeCell ref="A26:D26"/>
    <mergeCell ref="A21:D21"/>
    <mergeCell ref="B22:B23"/>
    <mergeCell ref="A24:D24"/>
    <mergeCell ref="A19:D19"/>
    <mergeCell ref="L2:L3"/>
    <mergeCell ref="A1:J1"/>
    <mergeCell ref="C2:C3"/>
    <mergeCell ref="D2:D3"/>
    <mergeCell ref="A2:A3"/>
    <mergeCell ref="B4:B16"/>
    <mergeCell ref="K2:K3"/>
    <mergeCell ref="E2:F2"/>
    <mergeCell ref="I2:J2"/>
    <mergeCell ref="A17:D17"/>
  </mergeCells>
  <pageMargins left="0" right="0" top="0" bottom="0" header="0" footer="0"/>
  <pageSetup scale="80" orientation="landscape" horizontalDpi="300" verticalDpi="300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փաթեթներ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https:/mul-mta.gov.am/tasks/docs/attachment.php?id=125443&amp;fn=04finansakan+teghekanq.xlsx&amp;out=1&amp;token=</cp:keywords>
  <cp:lastModifiedBy/>
  <dcterms:created xsi:type="dcterms:W3CDTF">2019-11-15T15:22:14Z</dcterms:created>
  <dcterms:modified xsi:type="dcterms:W3CDTF">2019-11-15T15:22:15Z</dcterms:modified>
</cp:coreProperties>
</file>