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00" windowHeight="7755" tabRatio="861"/>
  </bookViews>
  <sheets>
    <sheet name="փաթեթներ" sheetId="13" r:id="rId1"/>
  </sheets>
  <calcPr calcId="145621"/>
</workbook>
</file>

<file path=xl/calcChain.xml><?xml version="1.0" encoding="utf-8"?>
<calcChain xmlns="http://schemas.openxmlformats.org/spreadsheetml/2006/main">
  <c r="J24" i="13" l="1"/>
  <c r="G21" i="13" l="1"/>
  <c r="G25" i="13"/>
  <c r="H24" i="13"/>
  <c r="H23" i="13"/>
  <c r="H14" i="13"/>
  <c r="H15" i="13"/>
  <c r="H16" i="13"/>
  <c r="H17" i="13"/>
  <c r="H18" i="13"/>
  <c r="H19" i="13"/>
  <c r="H13" i="13"/>
  <c r="H11" i="13"/>
  <c r="H10" i="13"/>
  <c r="H5" i="13"/>
  <c r="H6" i="13"/>
  <c r="H7" i="13"/>
  <c r="H8" i="13"/>
  <c r="H4" i="13"/>
  <c r="A5" i="13"/>
  <c r="A6" i="13" s="1"/>
  <c r="A7" i="13" s="1"/>
  <c r="A8" i="13" s="1"/>
  <c r="A11" i="13" s="1"/>
  <c r="A14" i="13" s="1"/>
  <c r="A15" i="13" s="1"/>
  <c r="A16" i="13" s="1"/>
  <c r="A17" i="13" s="1"/>
  <c r="A18" i="13" s="1"/>
  <c r="A19" i="13" s="1"/>
  <c r="A22" i="13" s="1"/>
  <c r="A23" i="13" s="1"/>
  <c r="A24" i="13" s="1"/>
  <c r="G8" i="13" l="1"/>
  <c r="G7" i="13"/>
  <c r="G6" i="13"/>
  <c r="J6" i="13"/>
  <c r="J7" i="13" l="1"/>
  <c r="F25" i="13"/>
  <c r="E25" i="13"/>
  <c r="F20" i="13"/>
  <c r="E20" i="13"/>
  <c r="F12" i="13"/>
  <c r="E12" i="13"/>
  <c r="F9" i="13"/>
  <c r="E9" i="13"/>
  <c r="F26" i="13" l="1"/>
  <c r="E26" i="13"/>
  <c r="G11" i="13"/>
  <c r="J11" i="13"/>
  <c r="G19" i="13" l="1"/>
  <c r="J19" i="13" l="1"/>
  <c r="G24" i="13"/>
  <c r="G23" i="13"/>
  <c r="J23" i="13"/>
  <c r="J21" i="13" l="1"/>
  <c r="J25" i="13" s="1"/>
  <c r="G18" i="13"/>
  <c r="J18" i="13" l="1"/>
  <c r="G17" i="13"/>
  <c r="J17" i="13" l="1"/>
  <c r="G4" i="13"/>
  <c r="G15" i="13" l="1"/>
  <c r="J15" i="13"/>
  <c r="G16" i="13"/>
  <c r="J16" i="13" l="1"/>
  <c r="G5" i="13"/>
  <c r="G9" i="13" s="1"/>
  <c r="J5" i="13"/>
  <c r="G10" i="13"/>
  <c r="G12" i="13" s="1"/>
  <c r="G13" i="13"/>
  <c r="J13" i="13"/>
  <c r="G14" i="13"/>
  <c r="J4" i="13"/>
  <c r="G20" i="13" l="1"/>
  <c r="G26" i="13" s="1"/>
  <c r="J9" i="13"/>
  <c r="J10" i="13"/>
  <c r="J12" i="13" s="1"/>
  <c r="J14" i="13"/>
  <c r="J20" i="13" s="1"/>
  <c r="J26" i="13" l="1"/>
</calcChain>
</file>

<file path=xl/sharedStrings.xml><?xml version="1.0" encoding="utf-8"?>
<sst xmlns="http://schemas.openxmlformats.org/spreadsheetml/2006/main" count="58" uniqueCount="49">
  <si>
    <t>ծրագրի անվանումը</t>
  </si>
  <si>
    <t>համայնք</t>
  </si>
  <si>
    <t>հայտով ներկայացված</t>
  </si>
  <si>
    <t>մրցույթում առաջարկած</t>
  </si>
  <si>
    <t>տարբերությունը</t>
  </si>
  <si>
    <t>գումարային</t>
  </si>
  <si>
    <t>պետական աջակցություն</t>
  </si>
  <si>
    <t>Ծրագրի արժեքը</t>
  </si>
  <si>
    <t>Լոռի</t>
  </si>
  <si>
    <t>Կոտայք</t>
  </si>
  <si>
    <t>Արագածոտն</t>
  </si>
  <si>
    <t>ԸՆԴԱՄԵՆԸ</t>
  </si>
  <si>
    <t>Թումանյան</t>
  </si>
  <si>
    <t>Թումանյան համայնքի Թումանյան, Մարց, Լորուտ բնակավայրերի փողոցային լուսավորության ընդլայնում, Քարինջ, Շամուտ, Աթան, Ահնրձոր բնակավայրերի փողոցային լուսավորության կառուցում</t>
  </si>
  <si>
    <t>Ստեփանավան</t>
  </si>
  <si>
    <t>Ստեփանավան խոշորացված համայնքի ներհամայնքային փողոցների հիմնանորոգում</t>
  </si>
  <si>
    <t>Տաշիր</t>
  </si>
  <si>
    <t>Տաշիր համայնքի միակ մարզադպրոցի վերանորոգման և գույքի ձեռքբերման ծրագիր</t>
  </si>
  <si>
    <t>Տաշիր համայնքի Անի բնակելի զանգվածի թիվ 2, 3, և 7 շենքերի տանիքների վերանորոգում</t>
  </si>
  <si>
    <t>Արգել</t>
  </si>
  <si>
    <t>Արգել համայնքի ներհամայնքային ճանապարհների ասֆալտապատ մակերեսների հիմնանորոգում և առանձին հատվածների ասֆալտապատում</t>
  </si>
  <si>
    <t>Նոր Արթիկ</t>
  </si>
  <si>
    <t>Նոր Արթիկ համայնքի մշակույթի տան մասնակի վերանորոգման շինարարական աշխատանքներ</t>
  </si>
  <si>
    <t>Վանաձոր</t>
  </si>
  <si>
    <t>«Վանաձորի Կ. Աբովյանի անվան կերպարվեստի թանգարան» ՊՈԱԿ-ի հիմնանորոգում</t>
  </si>
  <si>
    <t>Սյունիք</t>
  </si>
  <si>
    <t>ԸՆԴԱՄԵՆԸ` ՍՅՈՒՆԻՔ</t>
  </si>
  <si>
    <t>Քաջարան</t>
  </si>
  <si>
    <t>Քաջարան համայնքի բակային սպորտի և մասսայական ֆիզկուլտուրայի զարգացում</t>
  </si>
  <si>
    <t>Քաջարան համայնքի բնակավայրերում պուրակների և խախահրապարակների  կառուցում/վերակառուցում</t>
  </si>
  <si>
    <t>Վանաձոր համայնքի կարիքների համար 2 բազմաֆունկցիոնալ տեխնիկայի ձեռքբերում</t>
  </si>
  <si>
    <t>Թեղենիք</t>
  </si>
  <si>
    <t>Կաթնաղբյուր</t>
  </si>
  <si>
    <t>Կաթնաղբյուր համայնքի գազիֆիկացում</t>
  </si>
  <si>
    <t>ԸՆԴԱՄԵՆԸ` Արագածոտն</t>
  </si>
  <si>
    <t>ԸՆԴԱՄԵՆԸ` Կոտայք</t>
  </si>
  <si>
    <t>ԸՆԴԱՄԵՆԸ` Լոռի</t>
  </si>
  <si>
    <t>Ծաղկահովիտ</t>
  </si>
  <si>
    <t>Ծաղկահովիտ համայնքի խմելու ջրի ջրագծի 1,5 կմ հատվածի կառուցում</t>
  </si>
  <si>
    <t>Ծաղկահովիտ համայնքի կենտրոնի վարչական շենքի վերանորոգում</t>
  </si>
  <si>
    <t>Ծաղկահովիտ համայնքի կենտրոնի փողոցների լուսավորություն</t>
  </si>
  <si>
    <t>Հ/Հ</t>
  </si>
  <si>
    <t>մրցույթում առաջարկված արժեքի %-ը հայտում ներկայացվածի հանդեպ</t>
  </si>
  <si>
    <t xml:space="preserve">ՖԻՆԱՆՍԱԿԱՆ ՏԵՂԵԿԱՆՔ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</si>
  <si>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% արտահայտված</t>
  </si>
  <si>
    <t>Քաջարան համայնքի Քաջարան քաղաքի Աբովյան փողոցի, Քաջարանց գյուղի համայնքային փողոցների, Լեռնաձոր գյուղի փողոցի և մայթերի, Բաբիկավան բնակավայրի փողոցի հիմնանորոգում:</t>
  </si>
  <si>
    <t>Թեղենիք համայնքի ներհամայնքային ճանապարհների ասֆալտապատման աշխատանքներ /ՊԿ0+00--ՊԿ3+03 տեղամաս/</t>
  </si>
  <si>
    <t>Քաջարան համայնքի թվով 10 բազմաբնակարան շենքերի /Խանջյան 1, 1ա, 2, 2ա, 3, 3ա, Բակունց 3, 4, Շահումյան 4, 6/ վերելակների փոխարինում նորով</t>
  </si>
  <si>
    <t>Վանաձոր համայնքի երկրորդային փողոցների կապիտալ 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</si>
</sst>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MS Sans Serif"/>
      <family val="2"/>
    </font>
    <font>
      <sz val="8"/>
      <color theme="1"/>
      <name val="GHEA Grapalat"/>
      <family val="3"/>
    </font>
    <font>
      <b/>
      <sz val="8"/>
      <color theme="1"/>
      <name val="GHEA Grapalat"/>
      <family val="3"/>
    </font>
    <font>
      <b/>
      <i/>
      <sz val="8"/>
      <color rgb="FFC00000"/>
      <name val="GHEA Grapalat"/>
      <family val="3"/>
    </font>
    <font>
      <b/>
      <i/>
      <sz val="8"/>
      <color theme="1"/>
      <name val="GHEA Grapalat"/>
      <family val="3"/>
    </font>
    <font>
      <b/>
      <i/>
      <sz val="8"/>
      <color theme="1"/>
      <name val="Calibri"/>
      <family val="2"/>
      <scheme val="minor"/>
    </font>
    <font>
      <sz val="8"/>
      <color rgb="FF00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1" fillId="3" borderId="0" xfId="0" applyFont="1" applyFill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Border="1"/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3" borderId="0" xfId="0" applyFont="1" applyFill="1" applyBorder="1"/>
    <xf numFmtId="0" fontId="0" fillId="0" borderId="0" xfId="0" applyFill="1" applyBorder="1"/>
    <xf numFmtId="0" fontId="2" fillId="0" borderId="1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3" fontId="6" fillId="4" borderId="6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/>
    <xf numFmtId="0" fontId="1" fillId="4" borderId="0" xfId="0" applyFont="1" applyFill="1"/>
    <xf numFmtId="0" fontId="7" fillId="4" borderId="1" xfId="0" applyFont="1" applyFill="1" applyBorder="1" applyAlignment="1">
      <alignment horizontal="center" vertical="center" textRotation="90"/>
    </xf>
    <xf numFmtId="0" fontId="0" fillId="0" borderId="0" xfId="0" applyFill="1"/>
    <xf numFmtId="3" fontId="5" fillId="0" borderId="6" xfId="0" applyNumberFormat="1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90"/>
    </xf>
    <xf numFmtId="0" fontId="7" fillId="0" borderId="7" xfId="0" applyFont="1" applyFill="1" applyBorder="1" applyAlignment="1">
      <alignment horizontal="center" vertical="center" textRotation="90"/>
    </xf>
    <xf numFmtId="0" fontId="8" fillId="4" borderId="3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textRotation="90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</cellXfs>
  <cellStyles count="2">
    <cellStyle name=" 1" xfId="1"/>
    <cellStyle name="Normal" xfId="0" builtinId="0"/>
  </cellStyles>
  <dxfs count="0"/>
  <tableStyles count="0" defaultTableStyle="TableStyleMedium2" defaultPivotStyle="PivotStyleMedium9"/>
  <colors>
    <mruColors>
      <color rgb="FF660033"/>
      <color rgb="FF0981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26"/>
  <sheetViews>
    <sheetView tabSelected="1" topLeftCell="A22" workbookViewId="0">
      <selection activeCell="D18" sqref="D18"/>
    </sheetView>
  </sheetViews>
  <sheetFormatPr defaultRowHeight="15" x14ac:dyDescent="0.25"/>
  <cols>
    <col min="1" max="1" width="3.85546875" style="22" customWidth="1"/>
    <col min="2" max="2" width="4" customWidth="1"/>
    <col min="3" max="3" width="13.42578125" customWidth="1"/>
    <col min="4" max="4" width="44.5703125" customWidth="1"/>
    <col min="5" max="5" width="15.140625" customWidth="1"/>
    <col min="6" max="6" width="11.5703125" customWidth="1"/>
    <col min="7" max="7" width="10.7109375" customWidth="1"/>
    <col min="8" max="8" width="6.85546875" customWidth="1"/>
    <col min="9" max="9" width="8.28515625" customWidth="1"/>
    <col min="10" max="10" width="15.28515625" customWidth="1"/>
    <col min="11" max="109" width="9.140625" style="4"/>
  </cols>
  <sheetData>
    <row r="1" spans="1:109" ht="55.5" customHeight="1" x14ac:dyDescent="0.25">
      <c r="A1" s="30" t="s">
        <v>43</v>
      </c>
      <c r="B1" s="30"/>
      <c r="C1" s="30"/>
      <c r="D1" s="30"/>
      <c r="E1" s="30"/>
      <c r="F1" s="30"/>
      <c r="G1" s="30"/>
      <c r="H1" s="30"/>
      <c r="I1" s="30"/>
      <c r="J1" s="30"/>
    </row>
    <row r="2" spans="1:109" s="1" customFormat="1" ht="24" customHeight="1" x14ac:dyDescent="0.25">
      <c r="A2" s="40" t="s">
        <v>41</v>
      </c>
      <c r="B2" s="47"/>
      <c r="C2" s="31" t="s">
        <v>1</v>
      </c>
      <c r="D2" s="33" t="s">
        <v>0</v>
      </c>
      <c r="E2" s="54" t="s">
        <v>7</v>
      </c>
      <c r="F2" s="55" t="s">
        <v>3</v>
      </c>
      <c r="G2" s="31" t="s">
        <v>4</v>
      </c>
      <c r="H2" s="50" t="s">
        <v>42</v>
      </c>
      <c r="I2" s="39" t="s">
        <v>6</v>
      </c>
      <c r="J2" s="39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</row>
    <row r="3" spans="1:109" s="1" customFormat="1" ht="71.25" customHeight="1" x14ac:dyDescent="0.25">
      <c r="A3" s="40"/>
      <c r="B3" s="48"/>
      <c r="C3" s="32"/>
      <c r="D3" s="34"/>
      <c r="E3" s="5" t="s">
        <v>2</v>
      </c>
      <c r="F3" s="5" t="s">
        <v>3</v>
      </c>
      <c r="G3" s="32"/>
      <c r="H3" s="51"/>
      <c r="I3" s="9" t="s">
        <v>44</v>
      </c>
      <c r="J3" s="9" t="s">
        <v>5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</row>
    <row r="4" spans="1:109" s="2" customFormat="1" ht="51.75" customHeight="1" x14ac:dyDescent="0.25">
      <c r="A4" s="11">
        <v>1</v>
      </c>
      <c r="B4" s="49" t="s">
        <v>10</v>
      </c>
      <c r="C4" s="12" t="s">
        <v>21</v>
      </c>
      <c r="D4" s="12" t="s">
        <v>22</v>
      </c>
      <c r="E4" s="13">
        <v>6855000</v>
      </c>
      <c r="F4" s="13">
        <v>3990000</v>
      </c>
      <c r="G4" s="10">
        <f>E4-F4</f>
        <v>2865000</v>
      </c>
      <c r="H4" s="14">
        <f>F4/E4*100</f>
        <v>58.205689277899339</v>
      </c>
      <c r="I4" s="15">
        <v>35</v>
      </c>
      <c r="J4" s="10">
        <f>I4*F4/100</f>
        <v>1396500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</row>
    <row r="5" spans="1:109" s="2" customFormat="1" ht="54" customHeight="1" x14ac:dyDescent="0.25">
      <c r="A5" s="11">
        <f>A4+1</f>
        <v>2</v>
      </c>
      <c r="B5" s="49"/>
      <c r="C5" s="12" t="s">
        <v>32</v>
      </c>
      <c r="D5" s="12" t="s">
        <v>33</v>
      </c>
      <c r="E5" s="13">
        <v>40820116</v>
      </c>
      <c r="F5" s="13">
        <v>26130000</v>
      </c>
      <c r="G5" s="10">
        <f>E5-F5</f>
        <v>14690116</v>
      </c>
      <c r="H5" s="25">
        <f t="shared" ref="H5:H19" si="0">F5/E5*100</f>
        <v>64.012556946187999</v>
      </c>
      <c r="I5" s="15">
        <v>50</v>
      </c>
      <c r="J5" s="10">
        <f>I5*F5/100</f>
        <v>13065000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2" customFormat="1" ht="54" customHeight="1" x14ac:dyDescent="0.25">
      <c r="A6" s="11">
        <f t="shared" ref="A6:A24" si="1">A5+1</f>
        <v>3</v>
      </c>
      <c r="B6" s="49"/>
      <c r="C6" s="12" t="s">
        <v>37</v>
      </c>
      <c r="D6" s="12" t="s">
        <v>38</v>
      </c>
      <c r="E6" s="13">
        <v>39928000</v>
      </c>
      <c r="F6" s="13">
        <v>37800000</v>
      </c>
      <c r="G6" s="24">
        <f>E6-F6</f>
        <v>2128000</v>
      </c>
      <c r="H6" s="25">
        <f t="shared" si="0"/>
        <v>94.670406732117812</v>
      </c>
      <c r="I6" s="15">
        <v>70</v>
      </c>
      <c r="J6" s="24">
        <f>I6*F6/100</f>
        <v>26460000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2" customFormat="1" ht="54" customHeight="1" x14ac:dyDescent="0.25">
      <c r="A7" s="11">
        <f t="shared" si="1"/>
        <v>4</v>
      </c>
      <c r="B7" s="49"/>
      <c r="C7" s="12" t="s">
        <v>37</v>
      </c>
      <c r="D7" s="12" t="s">
        <v>39</v>
      </c>
      <c r="E7" s="13">
        <v>17492000</v>
      </c>
      <c r="F7" s="13">
        <v>17280000</v>
      </c>
      <c r="G7" s="24">
        <f>E7-F7</f>
        <v>212000</v>
      </c>
      <c r="H7" s="25">
        <f t="shared" si="0"/>
        <v>98.788017379373429</v>
      </c>
      <c r="I7" s="15">
        <v>44.999999999999993</v>
      </c>
      <c r="J7" s="24">
        <f>I7*F7/100</f>
        <v>7775999.9999999991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2" customFormat="1" ht="54" customHeight="1" x14ac:dyDescent="0.25">
      <c r="A8" s="11">
        <f t="shared" si="1"/>
        <v>5</v>
      </c>
      <c r="B8" s="49"/>
      <c r="C8" s="12" t="s">
        <v>37</v>
      </c>
      <c r="D8" s="12" t="s">
        <v>40</v>
      </c>
      <c r="E8" s="13">
        <v>13848360</v>
      </c>
      <c r="F8" s="13">
        <v>9200000</v>
      </c>
      <c r="G8" s="24">
        <f>E8-F8</f>
        <v>4648360</v>
      </c>
      <c r="H8" s="25">
        <f t="shared" si="0"/>
        <v>66.433859316193406</v>
      </c>
      <c r="I8" s="15">
        <v>63.89</v>
      </c>
      <c r="J8" s="29">
        <v>5878307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20" customFormat="1" ht="13.5" x14ac:dyDescent="0.25">
      <c r="A9" s="11"/>
      <c r="B9" s="21"/>
      <c r="C9" s="37" t="s">
        <v>34</v>
      </c>
      <c r="D9" s="56"/>
      <c r="E9" s="18">
        <f>SUM(E4:E8)</f>
        <v>118943476</v>
      </c>
      <c r="F9" s="18">
        <f>SUM(F4:F8)</f>
        <v>94400000</v>
      </c>
      <c r="G9" s="18">
        <f>SUM(G4:G8)</f>
        <v>24543476</v>
      </c>
      <c r="H9" s="18"/>
      <c r="I9" s="18"/>
      <c r="J9" s="18">
        <f>SUM(J4:J8)</f>
        <v>54575807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</row>
    <row r="10" spans="1:109" s="2" customFormat="1" ht="54.75" customHeight="1" x14ac:dyDescent="0.25">
      <c r="A10" s="11">
        <v>6</v>
      </c>
      <c r="B10" s="35" t="s">
        <v>9</v>
      </c>
      <c r="C10" s="16" t="s">
        <v>19</v>
      </c>
      <c r="D10" s="12" t="s">
        <v>20</v>
      </c>
      <c r="E10" s="13">
        <v>20931270</v>
      </c>
      <c r="F10" s="13">
        <v>17104800</v>
      </c>
      <c r="G10" s="10">
        <f>E10-F10</f>
        <v>3826470</v>
      </c>
      <c r="H10" s="25">
        <f t="shared" si="0"/>
        <v>81.718882800709181</v>
      </c>
      <c r="I10" s="15">
        <v>44.999997611229517</v>
      </c>
      <c r="J10" s="10">
        <f>I10*F10/100</f>
        <v>7697159.5914055863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2" customFormat="1" ht="54.75" customHeight="1" x14ac:dyDescent="0.25">
      <c r="A11" s="11">
        <f t="shared" si="1"/>
        <v>7</v>
      </c>
      <c r="B11" s="36"/>
      <c r="C11" s="16" t="s">
        <v>31</v>
      </c>
      <c r="D11" s="12" t="s">
        <v>46</v>
      </c>
      <c r="E11" s="13">
        <v>13266930</v>
      </c>
      <c r="F11" s="13">
        <v>10965600</v>
      </c>
      <c r="G11" s="23">
        <f>E11-F11</f>
        <v>2301330</v>
      </c>
      <c r="H11" s="25">
        <f t="shared" si="0"/>
        <v>82.653635769541253</v>
      </c>
      <c r="I11" s="15">
        <v>45.000003768769417</v>
      </c>
      <c r="J11" s="23">
        <f>I11*F11/100</f>
        <v>4934520.4132681796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20" customFormat="1" ht="13.5" x14ac:dyDescent="0.25">
      <c r="A12" s="11"/>
      <c r="B12" s="21"/>
      <c r="C12" s="37" t="s">
        <v>35</v>
      </c>
      <c r="D12" s="56"/>
      <c r="E12" s="18">
        <f>SUM(E10:E11)</f>
        <v>34198200</v>
      </c>
      <c r="F12" s="18">
        <f>SUM(F10:F11)</f>
        <v>28070400</v>
      </c>
      <c r="G12" s="18">
        <f>SUM(G10:G11)</f>
        <v>6127800</v>
      </c>
      <c r="H12" s="18"/>
      <c r="I12" s="18"/>
      <c r="J12" s="18">
        <f>SUM(J10:J11)</f>
        <v>12631680.004673766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</row>
    <row r="13" spans="1:109" s="2" customFormat="1" ht="84.75" customHeight="1" x14ac:dyDescent="0.25">
      <c r="A13" s="11">
        <v>8</v>
      </c>
      <c r="B13" s="35" t="s">
        <v>8</v>
      </c>
      <c r="C13" s="16" t="s">
        <v>12</v>
      </c>
      <c r="D13" s="12" t="s">
        <v>13</v>
      </c>
      <c r="E13" s="13">
        <v>15118647</v>
      </c>
      <c r="F13" s="13">
        <v>9600000</v>
      </c>
      <c r="G13" s="10">
        <f t="shared" ref="G13:G19" si="2">E13-F13</f>
        <v>5518647</v>
      </c>
      <c r="H13" s="25">
        <f t="shared" si="0"/>
        <v>63.497745532387917</v>
      </c>
      <c r="I13" s="15">
        <v>60.000005291478793</v>
      </c>
      <c r="J13" s="10">
        <f t="shared" ref="J13:J19" si="3">I13*F13/100</f>
        <v>5760000.5079819644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2" customFormat="1" ht="71.25" customHeight="1" x14ac:dyDescent="0.25">
      <c r="A14" s="11">
        <f t="shared" si="1"/>
        <v>9</v>
      </c>
      <c r="B14" s="36"/>
      <c r="C14" s="16" t="s">
        <v>14</v>
      </c>
      <c r="D14" s="12" t="s">
        <v>15</v>
      </c>
      <c r="E14" s="13">
        <v>52000000</v>
      </c>
      <c r="F14" s="13">
        <v>34999990</v>
      </c>
      <c r="G14" s="10">
        <f t="shared" si="2"/>
        <v>17000010</v>
      </c>
      <c r="H14" s="25">
        <f t="shared" si="0"/>
        <v>67.307673076923081</v>
      </c>
      <c r="I14" s="15">
        <v>51</v>
      </c>
      <c r="J14" s="10">
        <f t="shared" si="3"/>
        <v>17849994.899999999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2" customFormat="1" ht="71.25" customHeight="1" x14ac:dyDescent="0.25">
      <c r="A15" s="11">
        <f t="shared" si="1"/>
        <v>10</v>
      </c>
      <c r="B15" s="36"/>
      <c r="C15" s="16" t="s">
        <v>16</v>
      </c>
      <c r="D15" s="12" t="s">
        <v>17</v>
      </c>
      <c r="E15" s="13">
        <v>12382280</v>
      </c>
      <c r="F15" s="13">
        <v>10217800</v>
      </c>
      <c r="G15" s="10">
        <f t="shared" si="2"/>
        <v>2164480</v>
      </c>
      <c r="H15" s="25">
        <f t="shared" si="0"/>
        <v>82.519535982064696</v>
      </c>
      <c r="I15" s="15">
        <v>40</v>
      </c>
      <c r="J15" s="10">
        <f t="shared" si="3"/>
        <v>4087120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2" customFormat="1" ht="71.25" customHeight="1" x14ac:dyDescent="0.25">
      <c r="A16" s="11">
        <f t="shared" si="1"/>
        <v>11</v>
      </c>
      <c r="B16" s="36"/>
      <c r="C16" s="16" t="s">
        <v>16</v>
      </c>
      <c r="D16" s="12" t="s">
        <v>18</v>
      </c>
      <c r="E16" s="13">
        <v>15524120</v>
      </c>
      <c r="F16" s="13">
        <v>8244000</v>
      </c>
      <c r="G16" s="10">
        <f t="shared" si="2"/>
        <v>7280120</v>
      </c>
      <c r="H16" s="25">
        <f t="shared" si="0"/>
        <v>53.104459383204969</v>
      </c>
      <c r="I16" s="15">
        <v>55</v>
      </c>
      <c r="J16" s="10">
        <f t="shared" si="3"/>
        <v>4534200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2" customFormat="1" ht="34.5" customHeight="1" x14ac:dyDescent="0.25">
      <c r="A17" s="11">
        <f t="shared" si="1"/>
        <v>12</v>
      </c>
      <c r="B17" s="36"/>
      <c r="C17" s="16" t="s">
        <v>23</v>
      </c>
      <c r="D17" s="12" t="s">
        <v>48</v>
      </c>
      <c r="E17" s="13">
        <v>250000000</v>
      </c>
      <c r="F17" s="13">
        <v>209880000</v>
      </c>
      <c r="G17" s="10">
        <f t="shared" si="2"/>
        <v>40120000</v>
      </c>
      <c r="H17" s="25">
        <f t="shared" si="0"/>
        <v>83.951999999999998</v>
      </c>
      <c r="I17" s="15">
        <v>55</v>
      </c>
      <c r="J17" s="10">
        <f t="shared" si="3"/>
        <v>115434000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</row>
    <row r="18" spans="1:109" s="2" customFormat="1" ht="71.25" customHeight="1" x14ac:dyDescent="0.25">
      <c r="A18" s="11">
        <f t="shared" si="1"/>
        <v>13</v>
      </c>
      <c r="B18" s="36"/>
      <c r="C18" s="16" t="s">
        <v>23</v>
      </c>
      <c r="D18" s="12" t="s">
        <v>24</v>
      </c>
      <c r="E18" s="13">
        <v>91250000</v>
      </c>
      <c r="F18" s="13">
        <v>72000000</v>
      </c>
      <c r="G18" s="10">
        <f t="shared" si="2"/>
        <v>19250000</v>
      </c>
      <c r="H18" s="25">
        <f t="shared" si="0"/>
        <v>78.904109589041099</v>
      </c>
      <c r="I18" s="15">
        <v>40</v>
      </c>
      <c r="J18" s="10">
        <f t="shared" si="3"/>
        <v>28800000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2" customFormat="1" ht="71.25" customHeight="1" x14ac:dyDescent="0.25">
      <c r="A19" s="11">
        <f t="shared" si="1"/>
        <v>14</v>
      </c>
      <c r="B19" s="36"/>
      <c r="C19" s="16" t="s">
        <v>23</v>
      </c>
      <c r="D19" s="12" t="s">
        <v>30</v>
      </c>
      <c r="E19" s="13">
        <v>101000000</v>
      </c>
      <c r="F19" s="13">
        <v>82000000</v>
      </c>
      <c r="G19" s="23">
        <f t="shared" si="2"/>
        <v>19000000</v>
      </c>
      <c r="H19" s="25">
        <f t="shared" si="0"/>
        <v>81.188118811881196</v>
      </c>
      <c r="I19" s="15">
        <v>50</v>
      </c>
      <c r="J19" s="23">
        <f t="shared" si="3"/>
        <v>41000000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20" customFormat="1" ht="13.5" x14ac:dyDescent="0.25">
      <c r="A20" s="11"/>
      <c r="B20" s="21"/>
      <c r="C20" s="37" t="s">
        <v>36</v>
      </c>
      <c r="D20" s="56"/>
      <c r="E20" s="18">
        <f>SUM(E13:E19)</f>
        <v>537275047</v>
      </c>
      <c r="F20" s="18">
        <f>SUM(F13:F19)</f>
        <v>426941790</v>
      </c>
      <c r="G20" s="18">
        <f>SUM(G13:G19)</f>
        <v>110333257</v>
      </c>
      <c r="H20" s="18"/>
      <c r="I20" s="18"/>
      <c r="J20" s="18">
        <f>SUM(J13:J19)</f>
        <v>217465315.40798196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</row>
    <row r="21" spans="1:109" s="2" customFormat="1" ht="54.75" customHeight="1" x14ac:dyDescent="0.25">
      <c r="A21" s="11">
        <v>15</v>
      </c>
      <c r="B21" s="35" t="s">
        <v>25</v>
      </c>
      <c r="C21" s="16" t="s">
        <v>27</v>
      </c>
      <c r="D21" s="12" t="s">
        <v>28</v>
      </c>
      <c r="E21" s="13">
        <v>80107000</v>
      </c>
      <c r="F21" s="41">
        <v>161828700</v>
      </c>
      <c r="G21" s="41">
        <f>E22+E21-F21</f>
        <v>40754300</v>
      </c>
      <c r="H21" s="43">
        <v>80</v>
      </c>
      <c r="I21" s="45">
        <v>44.999812750446274</v>
      </c>
      <c r="J21" s="41">
        <f>F21*I21/100</f>
        <v>72822611.976481453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2" customFormat="1" ht="51" customHeight="1" x14ac:dyDescent="0.25">
      <c r="A22" s="11">
        <f t="shared" si="1"/>
        <v>16</v>
      </c>
      <c r="B22" s="36"/>
      <c r="C22" s="16" t="s">
        <v>27</v>
      </c>
      <c r="D22" s="16" t="s">
        <v>29</v>
      </c>
      <c r="E22" s="13">
        <v>122476000</v>
      </c>
      <c r="F22" s="42"/>
      <c r="G22" s="42"/>
      <c r="H22" s="44"/>
      <c r="I22" s="46"/>
      <c r="J22" s="42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</row>
    <row r="23" spans="1:109" s="2" customFormat="1" ht="51" customHeight="1" x14ac:dyDescent="0.25">
      <c r="A23" s="11">
        <f t="shared" si="1"/>
        <v>17</v>
      </c>
      <c r="B23" s="36"/>
      <c r="C23" s="26" t="s">
        <v>27</v>
      </c>
      <c r="D23" s="28" t="s">
        <v>47</v>
      </c>
      <c r="E23" s="27">
        <v>120000000</v>
      </c>
      <c r="F23" s="10">
        <v>93177000</v>
      </c>
      <c r="G23" s="10">
        <f>E23-F23</f>
        <v>26823000</v>
      </c>
      <c r="H23" s="14">
        <f>F23/E23*100</f>
        <v>77.647500000000008</v>
      </c>
      <c r="I23" s="15">
        <v>60</v>
      </c>
      <c r="J23" s="10">
        <f>I23*F23/100</f>
        <v>55906200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2" customFormat="1" ht="51" customHeight="1" x14ac:dyDescent="0.25">
      <c r="A24" s="11">
        <f t="shared" si="1"/>
        <v>18</v>
      </c>
      <c r="B24" s="36"/>
      <c r="C24" s="26" t="s">
        <v>27</v>
      </c>
      <c r="D24" s="28" t="s">
        <v>45</v>
      </c>
      <c r="E24" s="27">
        <v>240424000</v>
      </c>
      <c r="F24" s="10">
        <v>225900000</v>
      </c>
      <c r="G24" s="10">
        <f>E24-F24</f>
        <v>14524000</v>
      </c>
      <c r="H24" s="25">
        <f>F24/E24*100</f>
        <v>93.959005756496865</v>
      </c>
      <c r="I24" s="15">
        <v>59.999833627258511</v>
      </c>
      <c r="J24" s="10">
        <f>I24*F24/100</f>
        <v>135539624.16397697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20" customFormat="1" ht="13.5" x14ac:dyDescent="0.25">
      <c r="A25" s="11"/>
      <c r="B25" s="21"/>
      <c r="C25" s="37" t="s">
        <v>26</v>
      </c>
      <c r="D25" s="38"/>
      <c r="E25" s="18">
        <f>SUM(E21:E24)</f>
        <v>563007000</v>
      </c>
      <c r="F25" s="18">
        <f>SUM(F21:F24)</f>
        <v>480905700</v>
      </c>
      <c r="G25" s="18">
        <f>SUM(G21:G24)</f>
        <v>82101300</v>
      </c>
      <c r="H25" s="18"/>
      <c r="I25" s="18"/>
      <c r="J25" s="18">
        <f>SUM(J21:J24)</f>
        <v>264268436.14045841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</row>
    <row r="26" spans="1:109" s="6" customFormat="1" ht="25.5" customHeight="1" x14ac:dyDescent="0.25">
      <c r="A26" s="52" t="s">
        <v>11</v>
      </c>
      <c r="B26" s="53"/>
      <c r="C26" s="53"/>
      <c r="D26" s="53"/>
      <c r="E26" s="17">
        <f>E25+E20+E12+E9</f>
        <v>1253423723</v>
      </c>
      <c r="F26" s="17">
        <f>F25+F20+F12+F9</f>
        <v>1030317890</v>
      </c>
      <c r="G26" s="17">
        <f>G25+G20+G12+G9</f>
        <v>223105833</v>
      </c>
      <c r="H26" s="17"/>
      <c r="I26" s="17"/>
      <c r="J26" s="17">
        <f>J25+J20+J12+J9</f>
        <v>548941238.55311418</v>
      </c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</row>
  </sheetData>
  <mergeCells count="23">
    <mergeCell ref="A26:D26"/>
    <mergeCell ref="E2:F2"/>
    <mergeCell ref="G2:G3"/>
    <mergeCell ref="B10:B11"/>
    <mergeCell ref="C12:D12"/>
    <mergeCell ref="C20:D20"/>
    <mergeCell ref="B13:B19"/>
    <mergeCell ref="F21:F22"/>
    <mergeCell ref="G21:G22"/>
    <mergeCell ref="C9:D9"/>
    <mergeCell ref="A1:J1"/>
    <mergeCell ref="C2:C3"/>
    <mergeCell ref="D2:D3"/>
    <mergeCell ref="B21:B24"/>
    <mergeCell ref="C25:D25"/>
    <mergeCell ref="I2:J2"/>
    <mergeCell ref="A2:A3"/>
    <mergeCell ref="J21:J22"/>
    <mergeCell ref="H21:H22"/>
    <mergeCell ref="I21:I22"/>
    <mergeCell ref="B2:B3"/>
    <mergeCell ref="B4:B8"/>
    <mergeCell ref="H2:H3"/>
  </mergeCells>
  <pageMargins left="0" right="0" top="0" bottom="0" header="0" footer="0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փաթեթներ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https://mul-mta.gov.am/tasks/docs/attachment.php?id=124956&amp;fn=04Finansakan+teghekanq.xlsx&amp;out=1&amp;token=</cp:keywords>
  <dcterms:modified xsi:type="dcterms:W3CDTF">2019-11-21T12:03:16Z</dcterms:modified>
</cp:coreProperties>
</file>