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8800" windowHeight="11940"/>
  </bookViews>
  <sheets>
    <sheet name="Ընդունված" sheetId="2" r:id="rId1"/>
  </sheets>
  <externalReferences>
    <externalReference r:id="rId2"/>
    <externalReference r:id="rId3"/>
    <externalReference r:id="rId4"/>
  </externalReferences>
  <definedNames>
    <definedName name="\A">#REF!</definedName>
    <definedName name="BOP">#REF!</definedName>
    <definedName name="BOPfoot">#REF!</definedName>
    <definedName name="DebtCG">'[1]Fis-Debt'!#REF!</definedName>
    <definedName name="DebtGG">#REF!</definedName>
    <definedName name="MonExo">#REF!</definedName>
    <definedName name="MonGrow">[2]BM!#REF!</definedName>
    <definedName name="_xlnm.Print_Titles">[3]BP!$C$1:$C$65536,[3]BP!$A$1:$IV$3</definedName>
    <definedName name="RealExo">#REF!</definedName>
    <definedName name="RealPercent">#REF!</definedName>
    <definedName name="Table_2._Turkey__Exogenous_assumptions">#REF!</definedName>
    <definedName name="Z_248BE2BA_E445_11D3_BFE0_00003960F508_.wvu.Cols" hidden="1">[3]Finprog!$D$1:$AJ$65536,[3]Finprog!#REF!</definedName>
    <definedName name="Z_695446A2_A8C9_11D3_8A18_0004AC53A12A_.wvu.Rows" hidden="1">[3]Cashflow!$A$32:$IV$33,[3]Cashflow!$A$38:$IV$38</definedName>
    <definedName name="է">[2]BM!#REF!</definedName>
  </definedNames>
  <calcPr calcId="144525"/>
</workbook>
</file>

<file path=xl/calcChain.xml><?xml version="1.0" encoding="utf-8"?>
<calcChain xmlns="http://schemas.openxmlformats.org/spreadsheetml/2006/main">
  <c r="D30" i="2" l="1"/>
  <c r="C104" i="2" l="1"/>
  <c r="C94" i="2"/>
  <c r="C106" i="2"/>
  <c r="C105" i="2" s="1"/>
  <c r="E105" i="2"/>
  <c r="D105" i="2"/>
  <c r="C103" i="2"/>
  <c r="E102" i="2"/>
  <c r="D102" i="2"/>
  <c r="D101" i="2"/>
  <c r="E101" i="2" s="1"/>
  <c r="E100" i="2" s="1"/>
  <c r="C99" i="2"/>
  <c r="C98" i="2" s="1"/>
  <c r="E98" i="2"/>
  <c r="D98" i="2"/>
  <c r="D97" i="2"/>
  <c r="D96" i="2" s="1"/>
  <c r="E96" i="2"/>
  <c r="C95" i="2"/>
  <c r="C93" i="2"/>
  <c r="C92" i="2"/>
  <c r="C91" i="2"/>
  <c r="E90" i="2"/>
  <c r="D90" i="2"/>
  <c r="C89" i="2"/>
  <c r="C88" i="2" s="1"/>
  <c r="E88" i="2"/>
  <c r="D88" i="2"/>
  <c r="C87" i="2"/>
  <c r="C86" i="2" s="1"/>
  <c r="E86" i="2"/>
  <c r="D86" i="2"/>
  <c r="C85" i="2"/>
  <c r="C84" i="2"/>
  <c r="E83" i="2"/>
  <c r="D83" i="2"/>
  <c r="C82" i="2"/>
  <c r="C81" i="2" s="1"/>
  <c r="E81" i="2"/>
  <c r="D81" i="2"/>
  <c r="C80" i="2"/>
  <c r="C79" i="2"/>
  <c r="C78" i="2"/>
  <c r="E77" i="2"/>
  <c r="D77" i="2"/>
  <c r="D76" i="2"/>
  <c r="D75" i="2" s="1"/>
  <c r="E75" i="2"/>
  <c r="C74" i="2"/>
  <c r="C73" i="2"/>
  <c r="C72" i="2"/>
  <c r="C71" i="2"/>
  <c r="E70" i="2"/>
  <c r="E69" i="2" s="1"/>
  <c r="D70" i="2"/>
  <c r="D69" i="2" s="1"/>
  <c r="C68" i="2"/>
  <c r="C67" i="2" s="1"/>
  <c r="E67" i="2"/>
  <c r="D67" i="2"/>
  <c r="C66" i="2"/>
  <c r="C65" i="2" s="1"/>
  <c r="E65" i="2"/>
  <c r="D65" i="2"/>
  <c r="C64" i="2"/>
  <c r="C63" i="2"/>
  <c r="E62" i="2"/>
  <c r="D62" i="2"/>
  <c r="C61" i="2"/>
  <c r="C60" i="2"/>
  <c r="E59" i="2"/>
  <c r="D59" i="2"/>
  <c r="C58" i="2"/>
  <c r="C57" i="2" s="1"/>
  <c r="E57" i="2"/>
  <c r="D57" i="2"/>
  <c r="C56" i="2"/>
  <c r="C55" i="2"/>
  <c r="C54" i="2"/>
  <c r="C53" i="2"/>
  <c r="E52" i="2"/>
  <c r="E51" i="2" s="1"/>
  <c r="D52" i="2"/>
  <c r="D51" i="2" s="1"/>
  <c r="C50" i="2"/>
  <c r="C49" i="2"/>
  <c r="C48" i="2"/>
  <c r="C47" i="2"/>
  <c r="E46" i="2"/>
  <c r="D46" i="2"/>
  <c r="C45" i="2"/>
  <c r="C44" i="2"/>
  <c r="C43" i="2"/>
  <c r="C42" i="2"/>
  <c r="C41" i="2"/>
  <c r="C40" i="2"/>
  <c r="E39" i="2"/>
  <c r="D39" i="2"/>
  <c r="C37" i="2"/>
  <c r="C36" i="2"/>
  <c r="C35" i="2"/>
  <c r="C34" i="2"/>
  <c r="C32" i="2"/>
  <c r="C31" i="2"/>
  <c r="E30" i="2"/>
  <c r="C29" i="2"/>
  <c r="C28" i="2"/>
  <c r="C21" i="2"/>
  <c r="C19" i="2"/>
  <c r="C18" i="2"/>
  <c r="C17" i="2"/>
  <c r="D16" i="2"/>
  <c r="C16" i="2" s="1"/>
  <c r="E15" i="2"/>
  <c r="C14" i="2"/>
  <c r="C13" i="2"/>
  <c r="C12" i="2"/>
  <c r="C11" i="2"/>
  <c r="C10" i="2"/>
  <c r="E9" i="2"/>
  <c r="E8" i="2" s="1"/>
  <c r="D9" i="2"/>
  <c r="D8" i="2" s="1"/>
  <c r="D100" i="2" l="1"/>
  <c r="C46" i="2"/>
  <c r="C59" i="2"/>
  <c r="C62" i="2"/>
  <c r="C76" i="2"/>
  <c r="C75" i="2" s="1"/>
  <c r="C77" i="2"/>
  <c r="C83" i="2"/>
  <c r="C69" i="2"/>
  <c r="C15" i="2"/>
  <c r="E7" i="2"/>
  <c r="C90" i="2"/>
  <c r="E38" i="2"/>
  <c r="E33" i="2" s="1"/>
  <c r="E25" i="2" s="1"/>
  <c r="D15" i="2"/>
  <c r="D7" i="2" s="1"/>
  <c r="D38" i="2"/>
  <c r="D33" i="2" s="1"/>
  <c r="C102" i="2"/>
  <c r="C9" i="2"/>
  <c r="C8" i="2" s="1"/>
  <c r="C39" i="2"/>
  <c r="C52" i="2"/>
  <c r="C51" i="2" s="1"/>
  <c r="C97" i="2"/>
  <c r="C96" i="2" s="1"/>
  <c r="C101" i="2"/>
  <c r="C100" i="2" s="1"/>
  <c r="C7" i="2" l="1"/>
  <c r="C38" i="2"/>
  <c r="C33" i="2" s="1"/>
  <c r="C25" i="2" s="1"/>
  <c r="D25" i="2"/>
</calcChain>
</file>

<file path=xl/sharedStrings.xml><?xml version="1.0" encoding="utf-8"?>
<sst xmlns="http://schemas.openxmlformats.org/spreadsheetml/2006/main" count="189" uniqueCount="171">
  <si>
    <t xml:space="preserve"> ԱՊՀ երկրներում հեռուստառադիոծրագրերի հեռարձակում</t>
  </si>
  <si>
    <t xml:space="preserve">ՀՀ մուտքի վիզաների, վերադարձի վկայականների և պաշտպանված ձևաթղթերի տպագրության աշխատանքների իրականացում </t>
  </si>
  <si>
    <t>Կապի ծառայություններ</t>
  </si>
  <si>
    <t>Տրանսպորտային նյութեր</t>
  </si>
  <si>
    <t>Ազգային ակադեմիական խմբերգային համերգներ</t>
  </si>
  <si>
    <t>ԴԵՖԻՑԻՏ</t>
  </si>
  <si>
    <t>Փոփոխություններ</t>
  </si>
  <si>
    <t>Ընդամենը</t>
  </si>
  <si>
    <t>2020թ.  ներկայացված լրացուցիչ եկամուտներ</t>
  </si>
  <si>
    <t xml:space="preserve">Գումարի ավելացումը պայմանավորված է 01.11.2019թ. փոխարժեքի կուրսի փոփոխությամբ 
</t>
  </si>
  <si>
    <t>Ծանոթություն</t>
  </si>
  <si>
    <t>ՀՆԱ</t>
  </si>
  <si>
    <t xml:space="preserve"> ԸՆԴԱՄԵՆԸ ԵԿԱՄՈՒՏՆԵՐ, այդ թվում՝</t>
  </si>
  <si>
    <t xml:space="preserve">Այլ  եկամուտներ                                                    </t>
  </si>
  <si>
    <t>Պետության կողմից տրված վարկերի օգտագործման դիմաց վճարներ, այդ թվում՝</t>
  </si>
  <si>
    <t>ԱՀ ենթավարկի տոկոսավճար</t>
  </si>
  <si>
    <t xml:space="preserve">Գումարի նվազեցումը պայմանավորված է  ենթավարկի պայմանագրով նախատեսվող ժամանակացույցի փոփոխոթյամբ տոկոսագումարների նվազեցմամբ: </t>
  </si>
  <si>
    <t>«Դարդան» ՍՊԸ-ի ենթավարկի տոկոսավճար</t>
  </si>
  <si>
    <t>Գումարի նվազեցումը պայմանավորված է «Դարդան» ՍՊԸ-ի կողմից սնանկության հարցով դատարան ներկայացված հայցով, որով պայմանավորված ենթավարկի պայմանագրով նախատեսվող տոկոսավճարների վճարումը դարձել է  անիրատեսական:</t>
  </si>
  <si>
    <t>Արտարժույթային այլ ենթավարկերի տոկոսավճար</t>
  </si>
  <si>
    <t xml:space="preserve">Պետական սեփականություն հանդիսացող գույքի վարձակալությունից եկամուտներ </t>
  </si>
  <si>
    <t xml:space="preserve">Գումարի նվազեցումը պայմանավորված է «Երևան Ջուր», «Հայջրմուղկոյուղի», «Լոռի-ջրմուղկոյուղի», «Շիրակ-ջրմուղկոյուղի» և «Նոր Ակունք» ՓԲԸ-ների կողմից օգտագործվող ու պահպանվող ջրային համակարգերի և այլ գույքի վարձակալության պայմանագրում փոփոխություններ և լրացումներ կատարելու մասին» 25.07.2019թ N 13 համաձայնագրի 8-րդ կետով (Վարձակալության վճարը 2019թ.2-րդ կիսամյակի, 2020-2021թթ. համար նախատեսված վարձակալության վճարները նվազեցվել են):  </t>
  </si>
  <si>
    <t>Ապրանքների մատակարարումից և ծառայությունների մատուցումից եկամուտներ</t>
  </si>
  <si>
    <t xml:space="preserve">Գումարի նվազեցումը պայմանավորված է «Աջակցություն ՀՀ ոստիկանության կողմից պետական պահպանության ծառայությունների մատուցմանը»  արտաբյուջետային ծրագրի եկամուտների նվազեցմամբ, որն էլ պայմանավորված է «Հայ օգնության ֆոնդ» Երեխաների աջակցության կենռրոն»» հիմնադրամի կողմից ՀՀ ոստիկանությանը հատկացվող ֆինանսական միջոցների դադարեցման հանգամանքով:  </t>
  </si>
  <si>
    <t xml:space="preserve">Պաշտոնական դրամաշնորհներ, որից՝ </t>
  </si>
  <si>
    <t>Կապակցված դրամաշնորհներ,այդ թվում՝</t>
  </si>
  <si>
    <t>Զարգացման ֆրանսիական գործակալության կողմից իրականացվող ոռոգման ոլորտի ֆինանսական կայունության և ոռոգման կառավարման կարողությունների բարելավման ծրագրի խորհրդատվություն և կառավարում</t>
  </si>
  <si>
    <t xml:space="preserve">783,045.0 հազ. դրամ գումարի ավելացումը պայմանավորված է Տարածքային կառավարման և ենթակառուցվածքների նախարարության կողմից ներկայացված դրամաշնորհային ծրագրի շրջանակներում նախատեսված միջոցառման ավելացմամբ: 
</t>
  </si>
  <si>
    <t xml:space="preserve">ՀՀ արդարադատության նախարարության  «Աջակցություն օրենսդրության զարգացման և իրավական հետազոտությունների կենտրոնի գործունեությանը» դրամաշնորհային ծրագիր </t>
  </si>
  <si>
    <t>Գումարի ավելացումը պայմանավորված էՀՀ արդարադատության նախարարության  «Աջակցություն օրենսդրության զարգացման և իրավական հետազոտությունների կենտրոնի գործունեությանը» դրամաշնորհային ծրագրի գործողության ժամկետի՝ 18 ամսով երկարաձգվելով:</t>
  </si>
  <si>
    <t>Բյուջետային աջակցության դրամաշնորհներ</t>
  </si>
  <si>
    <t>Հարկային եկամուտներ</t>
  </si>
  <si>
    <t>Պետական տուրք</t>
  </si>
  <si>
    <t>ՀՀ մուտքի վիզաների տպագրության նպատակով ԱԳՆ 2020թ. բյուջետային հայտը ծախսերի մասով ավելացել է 13,250.0 հազ. դրամով: 
Արդյունքում 2020թ.-ին կապահովվի պետական տուրքի լրացուցիչ մուտքեր՝ Ոստիկանության մասով շուրջ 61 մլն դրամ, ԱԳՆ-ի մասով 62 մլն դրամ:</t>
  </si>
  <si>
    <t>Բյուջետային գլխավոր կարգադրիչների, ծրագրերի և միջոցառումների անվանումները (հայտի ստացման ամիս/ամսաթիվ/համար)</t>
  </si>
  <si>
    <t>2020թ. Նախագծի փոփոխություններ</t>
  </si>
  <si>
    <t>Միջոցառման դասիչ</t>
  </si>
  <si>
    <t>Ընթացիկ</t>
  </si>
  <si>
    <t>ԸՆԴԱՄԵՆԸ ԾԱԽՍԵՐ, որից՝</t>
  </si>
  <si>
    <t>Կապիտռալ</t>
  </si>
  <si>
    <t>Նվազագույն աշխատավարձի մասին օրենքի փոփոխության ազդեցության գնահատականը</t>
  </si>
  <si>
    <t>Սուբվենցիա</t>
  </si>
  <si>
    <t>Գիտություն</t>
  </si>
  <si>
    <t>նոր միջոցառում</t>
  </si>
  <si>
    <t>Հայաստանի Հանրապետության անկախության հռչակման տարեդարձին նվիրված միջոցառումներ</t>
  </si>
  <si>
    <t>Հաշվարկները ներկայացված չեն:ՀՀ կառավարության 10.09.2019թ. N 1179-Ն և ՀՀ կառավարության 20.09.2019թ. N 1245-Ն որոշումներով ՀՀ կառավարության պահուստային ֆոնդից այդ նպատակով հատկացվել է 230,950.0 հազ. դրամ:</t>
  </si>
  <si>
    <t>Քաղաքացու օրվան նվիրված միջոցառում</t>
  </si>
  <si>
    <t>Միջոցառումը ներկայացվել է լրամշակված Հայտով, հաշվարկները ներկայացված չեն:ՀՀ կառավարության 18.04.2019թ. N 437-Ն որոշմամբ ՀՀ կառավարության պահուստային ֆոնդից այդ նպատակով հատկացվել է 124,146.5 հազ. դրամ:</t>
  </si>
  <si>
    <t xml:space="preserve"> 11001</t>
  </si>
  <si>
    <t xml:space="preserve"> Աջակցություն քաղաքական կուսակցություններին՝ հասարակական կազմակերպություններին՝ արհմիություններին</t>
  </si>
  <si>
    <t>Լրամշակված Հայտով նշված միջոցառման համար գումար չի նախատեսվել:</t>
  </si>
  <si>
    <t>Սփյուռքի ծրագրեր, այդ թվում</t>
  </si>
  <si>
    <t xml:space="preserve">Սփյուռքի ծրագրերի գծով Նախագծով նախատեսվել է 505.0 մլն դրամ (Նկատի ունենալով, որ Նախագիծը ՀՀ Ազգային Ժողով ներկայացնելու պահին Սփյուռքի ծրագրերի գծով Հայտ ներկայացված չէր, Նախագծով Սփյուռքի բոլոր ծրագրերի գծով ծախսերը նախատեսվել են ՀՀ վարչապետի աշխատակազմին՝  2019 թվականի ծախսերի չափով):                                                                                                                                                                          Lրամշակված Հայտով ծրագրերի գծով ներկայացված է 775.2 մլն դրամ, կամ  270.2 մլն դրամով ավելի:                                                                                                                 Հարկ է նշել, որ Նախագծով նախատեսված  505.0 մլն դրամը ներառում է ոչ միայն ՀՀ վարչապետի աշխատակազմի կողմից իրականացվող ծրագրերն ու միջոցառումներն, այլ նաև 2019 թվականի օգոստոսի 29-ի N 1137-Ն ՀՀ կառավարության որոշմամբ ՀՀ կրթության, գիտության, մշակույթի և սպորտի և ՀՀ բարձր տեխնոլոգիական արդյունաբերության նախարարություններին վերաբաշխված ծրագրերն ու  միջոցառումները, համապատասխանաբար՝ 18.0 և 150.3 մլն դրամ, որից ՀՀ բարձր տեխնոլոգիական արդյունաբերության նախարարության կողմից լրացուցիչ հայտ է ներկայացվել 150.3 մլն դրամի չափով, կամ սփյուռքի ծրագրերի գծով լրացուցիչ հայտը կազմում է, ոչ թե 270.2 մլն դրամ, այլ 420.5 մլն դրամ:  </t>
  </si>
  <si>
    <t xml:space="preserve"> Հայաստան-Սփյուռք գործակցության ծրագիր</t>
  </si>
  <si>
    <t xml:space="preserve"> Աշխատանք սփյուռքի համայնքներում</t>
  </si>
  <si>
    <t xml:space="preserve">Նշված միջոցառման ծախսերը ավելացել են ՀՀ 2019թ. պետական բյուջեով հաստատված 24.0 մլն դրամի նկատմամբ՝ 101.0 մլն դրամի չափով, որը պայմանավորված սփյուռքի համայնքների ընդլայնմամբ:                                                                                     Ներկայացված են գործուղման ծախսերը.                                                                                                 - Օրապահիկ, գիշերավարձ՝ հիմք՝ ՀՀ կառավարության N 2335-Ն որոշման,                                                                                            - Ավիատոմսի ձեռքբերման ծախսեր՝ հիմք՝ expedia.com կազմակերպության գնային առաջարկը: </t>
  </si>
  <si>
    <t xml:space="preserve"> «Քայլ դեպի տուն» ծրագիր</t>
  </si>
  <si>
    <t xml:space="preserve">Նշված միջոցառումը վերաբաշխվել է Սփյուռքի հայապահպանության ծրագրից  Հայաստան-Սփյուռք գործակցության ծրագրին, ծախսերը նվազել են ՀՀ 2019թ. պետական բյուջեով հաստատված 168.0 մլն դրամի նկատմամբ՝ 28.1 մլն դրամի չափով: Նախահաշիվը ներկայացված է:                                                                                                            Ծախսերի հաշվարկման չափի հետ կապված իրավական կարգավորում առկա չէ, վերջիններիս համար հիմք են հանդիսանում տարբեր կազմակերպությունների գնային առաջարկները: </t>
  </si>
  <si>
    <t xml:space="preserve">Սփյուռքի երիտասարդ առաջնորդների վերապատրաստում           </t>
  </si>
  <si>
    <t xml:space="preserve">Նոր միջոցառում, որը նախատեսվում է ընդգրկել Հայաստան-Սփյուռք գործակցության ծրագրում:                                                                                                                             Համաձայն ներկայացված նախահաշվի նախատեսվում է վերապատրաստել 40-50 երիտասարդ առաջնորդ՝ տևողությունը՝ 16 օր:                                                                                             Գումարը  նախատեսվում է ուղղել  հետևյալ ուղղություններով`                                              - վերապատրաստվողների հյուրանոցային, սննդի, տրանսպորտային ծախսերը` 18,250.0 մլն դրամ,                                                                                                                         - դասախոսների վարձատրությունը՝ 1,098.0 մլն դրամ,                                                             - դասընթացների հետ կապված անհրաժեշտ ծախսերը՝ 742.0 մլն դրամ,                                 - բացման և փակման արարողությունների ծախսերը՝ 4,910.0 մլն դրամ:                                                   Ծախսերի հաշվարկման չափի հետ կապված իրավական կարգավորում առկա չէ, վերջիններիս համար հիմք են հանդիսանում տարբեր կազմակերպությունների գնային առաջարկները: </t>
  </si>
  <si>
    <t>Հանրային ոլորտում սփյուռքահայ երիտասարդ մասնագետների պրակտիկաների կազմակերպում</t>
  </si>
  <si>
    <t>Նոր միջոցառում, որը նախատեսվում է ընդգրկել Հայաստան-Սփյուռք գործակցության ծրագրում:                                                                                                                                       Համաձայն ներկայացված նախահաշվի նախատեսվում է 1 տարվա պրակտիկայի կազմակերպում 20 սփյուռքահայ երիտասարդ մասնագետների համար ՀՀ պետական մարմիններում:                                                                                                                                        Գումարը նախատեսվում է ուղղել հետևյալ ուղղություններով.                                                      - ավիատոմսի ձեռքբերում՝ 9.6 մլն դրամ /հաշվի առնելով ավիատոմսերի միջին շուկայական գինը/,                                                                                                                - բնակարանային վարձի ծախսեր՝ 40.3 մլն դրամ /համաձայն բնակարանային վարձի շուկայական գների/,                                                                                                            - օրապահիկի և այլ անհրաժեշտ ծախսերը՝ 40.3 մլն դրամ /հաշվարկ հիմնավորում ներկայացված չէ/:</t>
  </si>
  <si>
    <t>Հայաստան-Սփյուռք գործակցության վերաբերյալ իրազեկման ծրագիր</t>
  </si>
  <si>
    <t xml:space="preserve">Նոր միջոցառում, որը նախատեսվում է ընդգրկել Հայաստան-Սփյուռք գործակցության ծրագրում:                                                                                                                              Գումարը նախատեսվում է ուղղել հետևյալ ուղղություններով.                                                     - 24 հաղորդում Հայաստանում ներդրումների վերաբերյալ՝ 12.0 մլն դրամ,                                 - 24 հաղորդում Հայաստան հայրենադարձության վերաբերյալ՝ 12.0 մլմ դրամ,                                                                                                          - 24 հաղորդում Հայաստանում  Սփյուռքի բարեգործական ծրագրերի վերաբերյալ՝ 12.0 մլն դրամ,                                                                                                                             - 24 հաղորդում Սփյուռքի համայնքների ամրապնդմանը միտված ծրագրերի վերաբերյալ՝ 12.0 մլն դրամ,                                                                                                                  -12 տեսահոլովակների պատվիրում՝ Հայաստան-Սփյուռք գործակցության զրագացման վերաբերյալ՝ 12.0 մլն դրամ:                                                                                    
 Ծախսերի հաշվարկման չափի հետ կապված իրավական կարգավորում առկա չէ, վերջիններիս համար հիմք են հանդիսանում տարբեր կազմակերպությունների գնային առաջարկները: </t>
  </si>
  <si>
    <t xml:space="preserve"> Աջակցություն Վրաստանի հայալեզու լրատվամիջոցներին </t>
  </si>
  <si>
    <t>Համաձայն ՀՀ Ազգային ժողովի պատգամավոր Մխիթար Հայրապետյանի հարցադրման:</t>
  </si>
  <si>
    <t>ՀՀ զարգացման գործընթացներում Սփյուռքի ներուժի ներգրավում</t>
  </si>
  <si>
    <t>Սփյուռքի համայնքների ուսումնասիրությունների իրականացում և ներուժի բացահայտում</t>
  </si>
  <si>
    <t xml:space="preserve">Նոր միջոցառում նոր «ՀՀ զարգացման գործընթացներում Սփյուռքի ներուժի ներգրավում» ծրագրում: Նախահաշվում ներկայացված են Աշխատանքային խմբերի գործուղուման ծախսեր համայնքներ՝ ավիատոմսերի ձեռքբերման ծախսեր, մուտքի արտոնագրի ծախսեր, կեցություն համայնքներում /հիմք՝ ՀՀ կառավարության N 2335-Ն որոշում/:                                          </t>
  </si>
  <si>
    <t>Սփյուռքի ներուժի վերաբերյալ տվյալների համակարգերի ստեղծում</t>
  </si>
  <si>
    <t>Նոր միջոցառում նոր «ՀՀ զարգացման գործընթացներում Սփյուռքի ներուժի ներգրավում» ծրագրում: Գումարը  նախատեսվում է ուղղել  հետևյալ ուղղություններով.                                                                         - Սփյուռքի համայնքների ներկայացնող տեղեկատվական համակարգի ստեղծում՝ 3.0 մլն դրամ,                                                                                                                                   - Սփյուռքի կառույցների և հայտնի գործիչների տվյալների տեղեկատվական համակարգի ստեղծում՝ 26.9 մլն դրամ,                                                                                                - Տեղեկատվական համակարգերի ստեղծման աշխատանքների իրականացում (աշխատավարձ)՝ 5.1 մլն դրամ:</t>
  </si>
  <si>
    <t>Համահայկական համաժողովների իրականացում</t>
  </si>
  <si>
    <t>Նոր միջոցառում նոր «ՀՀ զարգացման գործընթացներում Սփյուռքի ներուժի ներգրավում» ծրագրում, որով նախատեսվում են 3 համահայկական մասնագիտական համաժողովների իրականացում՝                                                                                                                - Հայաստան- Սփյուռք համահայկական 7-րդ համաժողով՝  83.7 մլն դրամ,                                                                                                                                                                                                                                                                                                                                                                                    - Սփյուռքի ներդրումների և բարեգործության համաժողով՝  20.2 մլն դրամ,                                                                                                                           - Սփյուռքահայ քաղաքական գործիչների համաժողով՝  71.1 մլն դրամ:</t>
  </si>
  <si>
    <t xml:space="preserve"> Հայրենադարձության ծրագիր</t>
  </si>
  <si>
    <t xml:space="preserve"> ՀՀ Վարչապետի լիազորությունների իրականացման ապահովում</t>
  </si>
  <si>
    <t xml:space="preserve"> Ծառայությունների՝ ծրագրերի համակարգում, որից</t>
  </si>
  <si>
    <t>Աշխատավարձ</t>
  </si>
  <si>
    <t>Հաստիքացուցակը ներկայացվել է կառուցվածքային փոփոխությունների և պաշտոնների նոր անվանացանկի հաստատումից հետո:</t>
  </si>
  <si>
    <t>Կապի ծառայությունների գծով հայտում ներկայացվել է 25.0 մլն դրամ՝ գնում չհանդիսացող ծախսի համար, ինչի վերաբերյալ հիմնավորում չի ներկայացվել:</t>
  </si>
  <si>
    <t>Գումարը հայտով ներկայացվել է լրացուցիչ տրանսպորտային նյութերի ձեռքբերման համար, մինչդեռ պահպանման ծախսերում մեքենաների պահպանման ծախսերը նախատեսվել են հայտով ներկայացված 46 միավոր մեքենայի համար՝ տարեկան 1.2 մլն դրամով</t>
  </si>
  <si>
    <t xml:space="preserve"> ՀՀ վարչապետի աշխատակազմի տեխնիկական հագեցվածության բարելավում</t>
  </si>
  <si>
    <t xml:space="preserve"> Հայտի հիմնավորման համաձայն պահանջվող գումարի ավելացումը պայմանվորված է Վարչապետի աշխատակազմին միավորված մարմինների և վերջիններիս արդյունքում աշխատակազմի թվաքանակի փոփոխությամբ: 2020թ. բյուջեի նախագծով այս նպատակի համար նախատեսված է 100.0 մլն դրամ:</t>
  </si>
  <si>
    <t>Աջակցություն մարդասիրական ծրագրերին</t>
  </si>
  <si>
    <t>Պետական աջակցություն տեղական և օտարերկրյա կազմակերպությունների կողմից իրականացվող մարդասիրական ծրագրերին</t>
  </si>
  <si>
    <t>Ճշտված հայտով Ծրագրի (Միջոցառման) համար գումարի պահանջ չի ներկայացվել</t>
  </si>
  <si>
    <t>Տեսչական վերահսկողական ծրագիր</t>
  </si>
  <si>
    <t xml:space="preserve"> Կրթության ոլորտում վերահսկողության ծառայություններ</t>
  </si>
  <si>
    <t xml:space="preserve">Հայտով ներկայացվել է երկու նախահաշիվ, որոնցից մեկը նախատեսված է ներքին ջեռուցման համակարգի առանձնացման, իսկ երկրորդը՝ դպրոցի  բակի հիմնական գազատարին միացում կատարելու համար: Նախագծով նախատեսվել միայն ներքին աշխատանքների գումարը՝ որպես ընթացիկ նորոգման ծախս: Լրացուցիչ հայտով պատճառաբանվում է, որ եթե չի տրվում միացումների համար նախատեսված գումարը, ուստի անիմաստ է դառնում ներքին համակարգի վերանորոգումը և առաջարկվում է գումար հատկացնել նաև արտաքին գազատարների միացման աշխատանքների համար որպես ընթացիկ նորոգման աշխատանքներ (համաձայն տեսչական մարմնի կողմից ՀՀ քաղաքաշինության կոմիտեի հետ բանավոր համաձայնության) </t>
  </si>
  <si>
    <t xml:space="preserve"> Շուկայի վերահսկողության տեսչական մարմնի կարողությունների զարգացում և տեխնիկական հագեցվածության ապահովում</t>
  </si>
  <si>
    <t xml:space="preserve">Հայտով 25.0 մլն դրամ ներկայացվել  է վարչական սարքավորումներ ձեռք բերելու համար, որից 10.0 մլն դրամը ներկայացվել է K5 դասի բեզինի ծծմբի և օկտանային թվի որոշման լաբորատոր սարք ձեռք բերելու համար, ինչի արդյունքում Տեսչական մարմինը հնարավորություն կունենա իրականացնել K5 դասի բենզինի ամբողջական փորձարկում, 10.0 մլն դրամը՝ ոսկու անալիզատոր, թանկարժեք մետաղների հարգորոշման անալիզատոր ձեռք բերելու համար,  5.0 մլն դրամը՝ տեսակոնֆերանսի սարք ձեռք բերելու համար  </t>
  </si>
  <si>
    <t>ՀՀ ԿՐԹՈՒԹՅԱՆ, ԳԻՏՈՒԹՅԱՆ, ՄՇԱԿՈՒՅԹԻ ԵՎ ՍՊՈՐՏԻ ՆԱԽԱՐԱՐՈՒԹՅՈՒՆ 
(24.09.2019թ. N 01 /11.2/20988-19 գրություն)</t>
  </si>
  <si>
    <t>ՀՀ վարչապետին ուղղված ՀՀ կրթության, գիտության, մշակույթի և սպորտի նախարարության գրության կապակցությամբ՝ լրացուցիչ հայտի մասով ՀՀ վարչապետի 01.10.2019 թվականի N 02/16.5/44679-2019 հանձնարարականով ՀՀ ֆինանսների նախարարին հանձնարարվել է ընդունել ի գիտություն:</t>
  </si>
  <si>
    <t xml:space="preserve">Երաժշտարվեստի և պարարվեստի համերգներ </t>
  </si>
  <si>
    <t xml:space="preserve">Լրամշակված հայտով ներկայացվել են լրացուցիչ ծախսեր՝ նվագախմբերի աշխատողների լրավճարների վճարման նպատակով, հաշվարկ-հիմնավորումները բացակայում են:  </t>
  </si>
  <si>
    <t>ՀՀ ԱՐՏԱՔԻՆ ԳՈՐԾԵՐԻ ՆԱԽԱՐԱՐՈՒԹՅՈՒՆ
 (17.10.2019թ. N1114/14862-19 գրություն)</t>
  </si>
  <si>
    <t>ՀԱՅԱՍՏԱՆԻ ՀԱՆՐԱՅԻՆ ՀԵՌՈՒՍՏԱՌԱԴԻՈԸՆԿԵՐՈՒԹՅԱՆ ԽՈՐՀՈՒՐԴ</t>
  </si>
  <si>
    <t>Հեռուստատեսային ծառայություններ</t>
  </si>
  <si>
    <t>ՀՀ ՏԱՐԱԾՔԱՅԻՆ ԿԱՌԱՎԱՐՄԱՆ ԵՎ ԵՆԹԱԿԱՌՈՒՑՎԱԾՔՆԵՐԻ ՆԱԽԱՐԱՐՈՒԹՅՈՒՆ</t>
  </si>
  <si>
    <t>Հայաստանի Հանրապետության վերադարձող քաղաքացիների վերաինտեգրմանն ուղղված առաջնային աջակցության պետական ծրագիր</t>
  </si>
  <si>
    <t>Սույն միջոցառմամբ նախատեսվում է Հայաստանում վերաինտեգրվելու նպատակով վերադարձողներին (հետընդունման (ռեադմիսիոն) համաձայնագրերի շրջանակներում) տրամադրել աջակցություն՝ բնակարաններ վարձելու նպատակով, 6 ամիս տևողությամբ, ամսական 60.0 հազ. դրամի չափով հարկադիր վերադարձող 38 ընտանիքներին։</t>
  </si>
  <si>
    <t>Բնակարանների գնման վկայագրերի տրամադրում</t>
  </si>
  <si>
    <t>«Բնակարանների գնման վկայագրերի տրամադրում» միջոցառման շրջանակներում առաջարկվում է 2,169.7 մլն դրամ հայտագրված միջոցներով լուծել 1988-1992 թվականներին Ադրբեջանից բռնագաղթած՝ Երևան քաղաքում բնակվող 641 ընտանիքներից ծայրահեղ վատթար պայմաններում գտնվող, ժամանակավոր կացարաններում բնակվող թվով 154 ընտանիքի բնակարանային ապահովման խնդիրը: 
Միաժամանակ, 15.11.2019թ-ին կայանալիք ֆինանսատնտեսական նախարարական կոմիտեի նիստում քննարկման է ներկայացվել 1,496,260.0 հազար դրամի հատկացման ՀՀ կառավարության որոշման նախագիծ, որով նախատեսվում է Երևան քաղաքի 5 վարչական շրջանների ժամանակավոր կացարարաններում բնակվող թվով 112 ընտանիքների բնակարանային ապահովում:</t>
  </si>
  <si>
    <t>Այլնտրանքային ծառայություն</t>
  </si>
  <si>
    <t>Նախատեսված ավելացումները պայմանավորված են այլնտրանքային աշխատանքային ծառայողների թվաքանակների ավելացմամբ թվով 29 հոգի (թվով 29 մարդ* 30000 դրամ*12 ամիս= 10,440.0 հազար դրամ):</t>
  </si>
  <si>
    <t>Խմելու ջրի մատակարարման և ջրահեռացման ծառայությունների սուբսիդավորում</t>
  </si>
  <si>
    <t>Հանրային ծառայությունները կարգավորող հանձնաժողովի 20.11.2019թ. կայանալիք նիստում  քննարկվելու է ««Վեոլիա Ջուր» փակ բաժնետիրական ընկերության կողմից խմելու ջրի մատակարարման և ջրահեռացման (կեղտաջրերի մաքրման) ծառայությունների մատուցման սակագները սահմանելու և Հայաստանի Հանրապետության հանրային ծառայությունները կարգավորող հանձնաժողովի 2018 թվականի նոյեմբերի 28-ի №434Ն որոշումն ուժը կորցրած ճանաչելու մասին» որոշման նախագիծը, որով նախատեսվում է 2020թ հունվարի 1-ից խմելու ջրի մատակարարման և ջրահեռացման սակագինը սահմանել 180.0 դրամ՝ առանց պետության կողմից լրացուցիչ սուբսիդավորման (որը նախորդ հաշվարկներով կազմում էր 1,289.7 մն դրամ): Նախագծով նախատեսվել է 2019 թ. դեկտեմբեր ամսվա ընթացքում սպառվելիք ջրի դիմաց փոխհատուցումը, որի վճարումը պետք է իրականացվի 2020 թ.:</t>
  </si>
  <si>
    <t>ՀՀ ՊԵՏԱԿԱՆ ԵԿԱՄՈՒՏՆԵՐԻ ԿՈՄԻՏԵ</t>
  </si>
  <si>
    <t xml:space="preserve"> Հարկային և մաքսային ծառայություններ</t>
  </si>
  <si>
    <t>ՀՀ 2020 թվականի բյուջետային ֆինանսավորման նախնական հայտով ընդհանուր բնույթի այլ ծառայություններ հոդվածի գծով ներկայացվել էր հայտ 916,890. հազար դրամի չափով, նոր հայտով՝ 973,954.6 հազար դրամ, զուտ տարբերությունը 57,064.6 հազար դրամով գերազանցում է սկզբնական հայտը՝ բաց էր թողնվել  ք. Գյումրի, Թբիլիսյան խճղ. թիվ 2/14 (50,000քմ.) հասցեում ծառայության մատուցումը (77.0 մլն դրամ):
Միաժամանակ 232.0 մլն 2020թ պետական բյուջեի նախագծով չբավարարված հայտի վերաբերյալ ներկայացված են հետևյալ հիմնավորումները՝ փոխվել են մաքրման ծառայությունների մատուցման ժամկետները, նախատեսվում է 2020 թվականին ծառայությունը ձեռք բերել 12 ամիսների համար՝ 24 ժամյա ռեժիմով, ի տարբերություն 2019 թվականի, երբ տարբեր ստորաբաժանումներում ծառայությունը մատուցվել է առավելագույնը 7 ամիս, իսկ նվազագույնը՝ 3ամիս, ինչպես նաև  ավելացվել են տարածքները ծառայության մատուցման երեք հասցեներում՝  ք. Երևան, Ծով. Իսակովի  պող. 10/16 (2300քմ.) Վաղարշապատ համայնք, Նար-Դոսի 11  (1925.6քմ.)  և ք. Գյումրի, Թբիլիսյան խճղ. թիվ 2/14 (5500քմ.):
Առաջարկում ենք, նշված գումարները ապահովել ՀՀ 2020 թվականի բյուջեի նախագծով ՊԵԿ պահպանման ծախսերի գծով հատկացված միջոցների հաշվին: Ընդ որում, առաջարկում ենք ի նկատի ունենալ, որ 170,297.0 հազար դրամ նախատեսված է պահպանման ծախսերի պահուստային միջոցներ հոդվածի գծով:</t>
  </si>
  <si>
    <t>ՀՀ ՊԵՏԱԿԱՆ ԳՈՒՅՔԻ ԿԱՌԱՎԱՐՄԱՆ ԿՈՄԻՏԵ
 (01.11.2019 N 01/19.1ԲԳ/18529-19 գրություն)</t>
  </si>
  <si>
    <t xml:space="preserve"> Պետական գույքի համալիր և արդյունավետ կառավարման ապահովում</t>
  </si>
  <si>
    <t>Շենքային պայմանների բարելավում</t>
  </si>
  <si>
    <t>Ներկայացվել է նոր նախաձեռնություն՝ Կոմիտեի ք.Երևան, Արշակունյաց 4 շենքի հին վերելակի փոխարինումը նորով (հնի ապամոնտաժում, նորի ձեռքբերում և տեղադրում)՝ 19,680.0 հազար դրամ միջոցների շրջանակում: 
Նախաձեռնությունը չի ներառվել Նախագծում: Նշված շենքի տարածքները տրամադրվում են օգտագործման, այդ թվում անհատույց (կազմակերպությունների, լրատվամիջոցների): Ուստի առաջարկում ենք վերելակի փոխարինումն իրականացնել շենքի տարածքներն անհատույց օգտագործող կազմակերպությունների միջոցների հաշվին:
Շենքը ունի 2 վերելակ, որից մեկը փոխարինվել է նորով ՀՀ 2013 թվականի պետական բյուջեով նախատեսված միջոցների հաշվին:</t>
  </si>
  <si>
    <t>Անշարժ գույքի պահառության կազմակերպում</t>
  </si>
  <si>
    <t>Ներկայացվել է նոր նախաձեռնություն, որով նախատեսվում է իրականացնել   ՀՀ կառավարության որոշումներով, ինչպես նաև պետական ընկերությունների լուծարումից հետո Կոմիտեի տնօրինությանը հանձնված Երևան քաղաքում և ՀՀ մարզերում գտնվող անշարժ գույքերի պահառության աշխատանքներ:
Սակայն  գույքի պահառություն իրականացնելու փոխարեն առաջարկում ենք այդ գույքը դնել ակտիվ շրջանառության մեջ մասնավորապես, օտարել, վարձակալության հանձնել, օգտագործման իրավունքով տրամադրել, նվիրել համայնքներին համապատասխան ծրագրեր իրականացնելու համար: Բացի այդ գտնում ենք, որ մարզերում գտնվող գույքի պահառությունը հնարավոր է իրականացնել համայնքների ռեսուրսներով, հաշվի առնելով, որ գույքի օտարումից առաջացած միջոցների 30 տոկոսն ուղղվում է տվյալ համայնքի բյուջե, որի տարածքում գտնվում է այդ գույքը: Ընդ որում հաշվարկ-հիմնավորումները թերի են:</t>
  </si>
  <si>
    <t>ԲԱՐՁՐ ՏԵԽՆՈԼՈԳԻԱԿԱՆ ԱՐԴՅՈՒՆԱԲԵՐՈՒԹՅԱՆ ՆԱԽԱՐԱՐՈՒԹՅՈՒՆ</t>
  </si>
  <si>
    <t>«Հայկական վիրտուալ կամուրջ»</t>
  </si>
  <si>
    <t xml:space="preserve">Առաջարկվել է բյուջեի նախագծում «1194» «Հայրենադարձության ծրագիր» ծրագրի 11003 «Ափյուռքի ոլորտի միջոցառումներ» միջոցառումից (505¸000.0 հազ. դրամ) հանել 136,4 մլն դրամ («Ներուժ» սփյուռքահայ երիտասարդների «startup» ծրագիր» միջոցառման գումարը) և ներառել Նախագծով նախատեսված 1043 «Բարձր տեխնոլոգիական արդյունաբերության էկոհամակարգի և շուկայի զարգացման ծրագրի» ծրագրի 11006 «Հայկական վիրտուալ կամուրջ» միջոցառման մեջ` որպես առանձին գործառույթ, նույն չափով ավելացնելով միջոցառման համար նախատեսված չափաքանակները: </t>
  </si>
  <si>
    <t>ՇՐՋԱԿԱ ՄԻՋԱՎԱՅՐԻ ՆԱԽԱՐԱՐՈՒԹՅՈՒՆ 
(25.09.2019 N 1/01.1/12560-2019 գրություն)</t>
  </si>
  <si>
    <t>11002</t>
  </si>
  <si>
    <t>Սևանա լճի ջրածածկ անտառտնկարկների մաքրում</t>
  </si>
  <si>
    <t>ՀՀ շրջակա միջավայրի նախարարությանն ուղղված 22.10.2019թ. N 01/8-1/17267-2019 գրությամբ նշվել է, որ հաշվի առնելով ՀՀ վարչապետի մոտ տեղի ունեցած քննարկումները ՀՀ Ազգային ժողով ներկայացված ՀՀ 2020 թվականի պետական բյուջեի նախագծով «Սևանա լճի ջրածածկ անտառտնկարկների մաքրում» միջոցառման համար նախատեսված չափաքանակը կվերանայվի։</t>
  </si>
  <si>
    <t>Կովկասի տարածաշրջանային բնապահպանական կենտրոնի Հայաստանյան մասնաճյուղի գրասենյակւի պահպանում</t>
  </si>
  <si>
    <t xml:space="preserve">Միջոցառման իրականացման հիմք է հանդիսանում Կովկասի տարածաշրջանային բնապահպանական կենտրոնի կանոնադրության 4.2 կետի 6-րդ ենթակետը, որի համաձայն հիմնադիրները ստեղծում են համապատասխան կազմակերպչական պայմաններ ոչ ձեռնարկատիրական (ոչ առևտրային) իրավաբանական անձի արդյունավետ գործունեության համար, ներառյալ տրամադրում են գրասենյակային տարածք, ինչպես նաև հաղորդակցման ուղիներ: Վերջինիս որպես հիմնադիր ի դեմս Հայաստանի Հանրապետության հանդես է գալիս ՀՀ շրջակա միջավայրի նախարարությունը։ Սակայն կանոնադրությունը որպես բավարար իրավական հիմք դիտարկելը լրացուցիչ հիմնավորման կարիք ունի: </t>
  </si>
  <si>
    <t>ՀՀ ԷԿՈՆՈՄԻԿԱՅԻ ՆԱԽԱՐԱՐՈՒԹՅՈՒՆ
 (12.11.2019 N 01/11250-2019 գրություն)</t>
  </si>
  <si>
    <t>Պետական աջակցություն Հայաստանի Հանրապետությունում և արտերկրում ներդրումային և ՊՄԳ ծրագրերի իրականացմանը</t>
  </si>
  <si>
    <t xml:space="preserve">Նոր նախաձեռնություն. 
Ըստ Էկոնոմիկայի նախարարության գրության Հայտը ներկայացվել է հիմք ընդունելով ս.թ.հոկտեմբերին ՀՀ վարչապետի մոտ տեղի ունեցած 2020 թվականի պետական բյուջեի մասին օրենքի նախագծի քննարկումը:
Նախատեսվում է միջոցները հատկացնել  Հայաստանի պետական հետաքրքրությունների ֆոնդ ՓԲԸ-ին: Նախահաշիվը ներկայացվել է հիմնական ուղղություններով առանց համապատասխան հաշվարկ-հիմնավորումների: </t>
  </si>
  <si>
    <t>ՀՀ ԱՌՈՂՋԱՊԱՀՈՒԹՅԱՆ ՆԱԽԱՐԱՐՈՒԹՅՈՒՆ</t>
  </si>
  <si>
    <t>Գլոբալ հիմնադրամի համար</t>
  </si>
  <si>
    <t>ՀՀ վարչապետի 23.10.2019 հանձնարարականով Գլոբալ հիմնադրամի համար 5 մլն դոլարին համարժեք դրամ:</t>
  </si>
  <si>
    <t>ՀՀ ԱՐԴԱՐԱԴԱՏՈՒԹՅԱՆ ՆԱԽԱՐԱՐՈՒԹՅՈՒՆ</t>
  </si>
  <si>
    <t>ՔԿ ծառայություններ</t>
  </si>
  <si>
    <t>ՔԿ կարողությունների զարգացում</t>
  </si>
  <si>
    <t xml:space="preserve"> Արդարադատության ոլորտում քաղաքականության, խորհրդատվության, մոնիտորինգի, գնման և աջակցության իրականացում</t>
  </si>
  <si>
    <t>ՀՀ վարչապետի աշխատակազմում ՄԻԵԴ գրասենյակի ստեղծման կապակցությամբ, ՀՀ վարչապետի 19 սեպտեմբերի 2019 թվականի N 1329-Ա որոշմամբ նախարարության աշխատողների թիվը կրճատվել է 17 միավորով, ինչի կապակցությամբ առաջարկվում է կրճատել համապատասխան հաստիքների պահպանման ծախսերը:</t>
  </si>
  <si>
    <t>,,Սնանկության գործերով կառավարչական ծառայությունների ձեռքբերում,,</t>
  </si>
  <si>
    <t>ՀՀ Ազգային ժողովի 14.11.2019թ. կայացած նիստում առաջին ընթերցմամբ ընդունվել է  ,,Սնանկության մասին,, ՀՀ օրենքում փոփոխություններ և լրացումներ կատարելու մասին,, ՀՀ օրենքի նախագիծը, որի համաձայն կառավարչին վճարվում է փոխհատուցում օրենքով սահմանված նվազագույն ամսական աշխատավարձի՝ 68 հազար դրամի  չափով, գործող հաշվարկայինի (1000 դրամի 30-ապատիկի փոխարեն): Այդ կապակցությամբ լրացուցիչ կպահանջվի 19.0 մլն դրամ հաշվարկը կատարվում է 500 դեպքի համար:</t>
  </si>
  <si>
    <t>ՀՀ ՈՍՏԻԿԱՆՈՒԹՅՈՒՆ</t>
  </si>
  <si>
    <t>Պետական պահպանության ծառայությունների կազմակերպում և իրականացում</t>
  </si>
  <si>
    <t>1. ՀՀ կառավարության ս.թ. հոկտեմբերի 3-ի N 1341-Ն որոշմամբ ավելացվել են 2004թ. N 1008-Ն որոշմամբ նախատեսված օբեկտների քանկը, որի ֆինանսական գնահատականը 2020 թվականին կազմում է 44.0 մլն դրամ:
2. Ոստիկանության կողմից ս.թ. նոյեմբերի 1-ի N 01/24/26764-19 գրությամբ առաջարկվել է նվազեցնել ՀՀ վարչապետին ենթակա պետական վերահսկողական ծառայության շենքի պահպանության նպատակով նախատեսած միջոցները 12,958.7 հազար դրամի չափով:
3. Ավելացումների և նվազեցումների արդյունքում անհրաժեշտ  ՀՀ ՈՍ-ին լրացուցիչ հատկացնել  հատկացնել 31,041.3 հազար դրամ:
4. ՀՀ ոստիկանության կողմից վերը նշված նպատակով համապատասխան բյուջետային հայտ չի ներկայացվել:</t>
  </si>
  <si>
    <t>ՀՀ ԱՐՏԱԿԱՐԳ ԻՐԱՎԻՃԱԿՆԵՐԻ ՆԱԽԱՐԱՐՈՒԹՅՈՒՆ</t>
  </si>
  <si>
    <t>Փրկարարական ծառայություններ</t>
  </si>
  <si>
    <t>ՀՀ ԱԶԳԱՅԻՆ ԱՆՎՏԱՆԳՈՒԹՅԱՆ ԾԱՌԱՅՈՒԹՅՈՒՆ</t>
  </si>
  <si>
    <t>Պետական պահպանության ծառայություններ</t>
  </si>
  <si>
    <t>ՀՀ ՀԱՇՎԵՔՆՆԻՉ ՊԱԼԱՏ</t>
  </si>
  <si>
    <t>31001</t>
  </si>
  <si>
    <t>Հաշվեքննիչ պալատի տեխնիկական հագեցվածության բարելավում</t>
  </si>
  <si>
    <t>ՀՀ հաշվեքննիչ պալատի լրամշակված հայտով՝ տեխնիկական միջոցների ձեռքբերման նպատակով ներկայացվել է 31,210,0 հազ դրամի պահանջ: 2020թ. պետական բյուջեի նախագծի նախնական տարբերակում պետական կառավարման մարմինների համար կիրառվել է միասնական սկզբունք և տեխնիկական միջոցների ձեռքբերման ծախսերը նախատեսվել են 2020-2022թ.ՄԺԾԾ հայտով ներկայացվածի 70 տոկոսի չափով՝ 12,085.5 հազ.դրամ: Լրացուցիչ պահանջվում է՝ 19,124.5 հազ.դրամ, որից ,,Վարչական  սարքավորումներ,, հոդվածով - 5,774.5 հազ.դրամ (համակարգչային սերվերների, համակարգիչային սարքավորումների և  սերվերների պահարանի ձեռքբերման համար) և ,,Այլ մեքենաներ և սարքավորումներ,, հոդվածով 13,350.0 հազ.դրամ (շինարարության ոլորտում հաշվեքննության իրականացնելու համար համապատասխան սարքավորումների ձեռքբերման համար):</t>
  </si>
  <si>
    <t>Աշխատավարձ (պարգևատրում)</t>
  </si>
  <si>
    <t>ՀՀ ԿՈՏԱՅՔԻ ՄԱՐԶՊԵՏԱՐԱՆ</t>
  </si>
  <si>
    <t>11001</t>
  </si>
  <si>
    <t xml:space="preserve"> ՀՀ Կոտայքի մարզպետարանի կողմից տարածքային պետական կառավարման ապահովում</t>
  </si>
  <si>
    <t xml:space="preserve">Ներքին գործուղումներ» հոդվածի գծով ծախսը պլանավորվել է 2019թ. մակարդակին հավասար (4,057.8 հազ դրամ)՝ ելնելով փաստացի կատարողականից:
Ինչ վերաբերում է ներկայացված մեկնաբանությանը, թե 2020 թվականից գործուղումների քանակը կտրուկ կավելանա, քանի որ Տարածքային կառավարման մասին» ՀՀ օրենքի ընդունումից հետո մարզպետարանի մոտ 80 աշխատող պետք է գործուղվի Երևան՝ համապատասխան վերապատրաստում անցնելու համար: Առաջարկում ենք ծախսերը կատարել բյուջեով հատկացված միջոցների հաշվին:  </t>
  </si>
  <si>
    <t>Վարկերի ստացում, այդ թվում</t>
  </si>
  <si>
    <t>ծախս/ենթավարկ</t>
  </si>
  <si>
    <t>ՀՀ ՎԱՐՉԱՊԵՏԻ ԱՇԽԱՏԱԿԱԶՄ</t>
  </si>
  <si>
    <t>Արթուր Ալեքսանյանի մարզադպրոց</t>
  </si>
  <si>
    <t>Փոխարժեքի փոփոխություններով պայմանավորված 01.11.2019թ.</t>
  </si>
  <si>
    <t>Միջոցառումն իրականացնում է Միր» միջպետական հեռուստառադիոընկերություն» ՓԲԸ Հայաստանի մասնաճյուղը: Համաձայն ՀՀ Նախագահի 03.07.2007թ. N Ղ-1212 հանձնարարականի` յուրաքանչյուր տարի նախատեսվում է ավելացնել մասնաբաժնի չափը 10%-ով: Ըստ Միր» միջպետական հեռուստառադիոընկերության 2019 թ. նախահաշվի ՀՀ-ի մասնաբաժնի չափը՝ համաձայն հաշվարկային բանալու կազմում է 1.4%,, կամ 90,913.7 հազ. ռուս. ռուբլի, կամ շուրջ 676.4 մլն դրամ: 2020թ. լրամշակված Հայտով ծախսերը գերազանցում են Նախագիծը՝ 17.6 մլն դրամով, կամ 10%-ով: Նախագծով ծախսերը նախատեսվել էին ՀՀ 2019թ. պետական բյուջեի ծախսերի մակարդակի չափով ՀՀ 2019թ. պետական բյուջեով այդ նպատակով աճ նույնպես չի նախատեսվել:</t>
  </si>
  <si>
    <t>Հայտով  ներկայացվել է լրացուցիչ պարգևատրման պահանջ: Հաշվարկվել է արգևատրման ֆոնդի հաշվարկման համար հիմք հանդիսացող աշխատավարձի ֆոնդի 30 տոկոսի չափով:</t>
  </si>
  <si>
    <t>Գույքի և սարքավորումների վարձակալություն տնտեսագիտական դասակարգման հոդվածով 20722.8 հազ. դրամ լրացուցիչ գումարի ավելացման անհրաժեշտությունը պայմանավորված է նրանով, որ նշված գումարը նախնական հայտով չի ներկայացվել, քանի որ նախատեսվում էր 2019 թ. ընթացքում կապիտալ վերանորոգել Երևան քաղաքի Սարմենի փողոց 1 շենքի 6-րդ հարկի 12 հասցեում գտնվող 391.3 քմ տարածքը և ամրացնել ՀՀ վիճակագրական կոմիտեին, որը հնարավորություն կընձեռներ ազատելու ՀՀ վիճակագրական կոմիտեի Երևան քաղաքի գործակալության համար ք. Երևան Տիգրան Մեծի 4 հասցեում վարձակալված տարածքը: ՀՀ քաղաքաշինության կոմիտեի և Պետական գույքի կառավարման կոմիտեի կողմից իրականացվել է մի շարք լրացուցիչ ուսումնասիրություններ, որի արդյունքում ՀՀ քաղաքաշինության կոմիտեն հայտնել է, որ տեխնիկական հաշվարկների իրականացման դեպքում վերակառուցման և սեյսմազինվածության բարձրացման միջոցառումների իրականացման ծախսերը կարող են գերազանցել նոր մասնաշենքի կառուցման ծախսերին: ՀՀ կառավարության 25.02.2016թ. N168-Ն որոշմամբ վարձակալության ժամկետը սահմանված է մինչև 2019թ. դեկտեմբերի 31-ը: Լիազոր  մարմնի կողմից առաջիկայում կշրջանառվի ժամկետը երկարացնելու մասին համապատասխան նախագիծ:</t>
  </si>
  <si>
    <r>
      <t xml:space="preserve">ՀՀ կառավարության 29.08.2019թ. N 1123-Ն որոշմամբ ՀՀ կառավարության պահուստային ֆոնդից 5 ամսվա կտրվածքով հատկացվել է՝ 57.8 մլն դրամ երգչախմբի աշխատողների լրավճարների վճարման նպատակով, սակայն նախնական Հայտում վերջինս չէր ներառվել: Աշխատողների աշխատավարձի տարեկան ֆոնդը կազմում է 165,524.2 հազ. դրամ, ներառյալ ԱԱՀ-ը՝ 198,629.0 հազ. դրամ:                   
</t>
    </r>
    <r>
      <rPr>
        <i/>
        <sz val="11"/>
        <rFont val="GHEA Grapalat"/>
        <family val="3"/>
      </rPr>
      <t>ՀՀ 29.09.2019թ. N ԱՔ/168-2019 արձանագրությամբ ՀՀ կրթության, գիտության, մշակույթի և սպորտի նախարար Արայիկ  Հարությունյանին հանձնարարվել է՝ Հայաստանի ազգային ակադեմիական երգչախմբին պետության կողմից ֆինանսավորման համար միջնաժամկետ ծախսային ծրագրերով նախատեսել համապատասխան գումար՝ սահմանելով նաև հստակ արդյունքային ցուցանիշներ:</t>
    </r>
  </si>
  <si>
    <t xml:space="preserve">Լրացուցիչ հայտը պայմանավորված է մուտքի վիզաների քանակների ավելացմամբ՝ 50000-ով, ձեռքբերվող մեկ վիզայի գինը՝ 265 դրամ;  Ս.թ. հոկտեմբերի 15-ին ՀՀ փոխվարչապետ Մհեր Գրիգորյանի մոտ անցկացված քննարկման ժամանակ հանձնարարվել է 2020թ. բյուջեում ավելացնել նշված գումարը, համամասնորեն ավելացնելով ՀՀ ոստիկանության և ՀՀ ԱԳՆ մասով բյուջեի եկամտային մասի պլանը պետական տուրքի գծով` ՀՀ ոստիկանության մասով 61.0 մլն. դրամ  և ՀՀ ԱԳՆ-ի մասով՝ 62.0 մլն. դրամ, ընդամենը 123.0 մլն դրամ։ </t>
  </si>
  <si>
    <t>Լրացուցիչ հայտը պայմանավորված է՝ Հանրային հեռուստաընկերության առցանց լրատվական կայքի (On-line TV) գործարկմամբ (ներառյալ ԱԱՀ-ի գումարը): Հանրային հեռուստաընկերությունը, ժամանակակից հեռուստատեսային պահանջներին համընթաց, մտադիր է ստեղծել առցանց լրատվական հեռուստաալիք, ինչը հնարավորություն կտա հանրության այն շրջանակներին, որոնք օգտվում են առցանց աղբյուրներից, առաջարկել նաև Հանրային բովանդակությունը: Առաջարկվում է նշված ծախսերը իրականացնել Հայաստանի հանրային հեռուստառադիոընկերության խորհրդին նախատեսված ընդհանուր հատկացումների շրջանակներում:</t>
  </si>
  <si>
    <t xml:space="preserve">Զարգացման ֆրանսիական գործակալության աջակցությամբ 10.0 մլն եվրո դրամաշնորհային ծրագրի շրջանակներում իրականացվող միջոցառում: Ծրագիրն իրականացվում է ՀՀ Էկոնոմիկայի նախարարության հետ համատեղ (ԷՆ մասնաբաժինը՝ 8.5 մլն եվրո, ՏԿԵՆ մասնաբաժինը՝ 1.5 մլն եվրո): 
Միջոցառման ավարտը նախատեսվում է 2020թ.-ին: 
Հայտը ներկայացվել է 22.10.2019թ.-ին: </t>
  </si>
  <si>
    <t>Նախատեսված միջոցները ուղղվելու են Քրեակատարողական հիմնարկների կալանավորների համար սննդի ծառայությունների ձեռքբերմանը, սակայն ս.թ. նոյեմբերի 19-ի N 01/23/26537-19 գրությամբ Նախարարության կողմից ներկայացված 2020թ. լրացուցիչ բյուջետային հայտով նշված նպատակով ֆինանսական միջոցների նախատեսման վերաբերյալ հայտ և հաշվարկ հիմնավորումները չեն ներկայացվել:</t>
  </si>
  <si>
    <t>Նախարարության կողմից ս.թ. նոյեմբերի 19-ի N 01/23/26537-19 գրությամբ  ներկայացված 2020թ. լրացուցիչ բյուջետային հայտով առաջարկվել է քրեակատարողական ծառայության տեխնիկական հագեցվածությունը բարելավելու նպատակով Ծառայությանը հատկացնել 110,940.0 հազար դրամ, մինչդեռ անհրաժեշտ վարչական սարքավորումների ձեռքբերման գծով հաշվարկ-հիմնավորումների, գնորոշման աղբյուրների և ձեռքբերվող քանակների անհրաժեշտության վերաբերյալ տեղեկատվությունը բացակայում է:</t>
  </si>
  <si>
    <t>Ծառայության կողմից ս.թ. հոկտեմբորի 11-ի N 01/03.1/7324-2019 գրությամբ ներկայացվել է 2020 թվականի լրամշակված բյուջետային հայտ: Ներկայացված հայտով առաջարկվում է Ծառայության 2020 թվականի համար նախատեսված պետական բյուջեն ավելացնել 2,356,262.1 հազար դրամով, որից 1,955.6 հազար դրամը աշխատողների աշխատավարձերի և հավելավճարների գծով, իսկ 384,689.1 հազար դրամը պարգևավճարների գծով:
Այդ կապակցությամբ հայտնում ենք, որ.
ա) աշխատավարձերի գծով կատարված հաշվարկները ավել են 39,946.8 հազար դրամով, իսկ հավելումները՝ 28,398.7 հազար դրամով,
բ) պարգևատրման գծով նախատեսվող 384,689.1 հազար դրամի ավելացումների վերաբերյալ հաշվարկ-հիմնավորումները բացակայում են:
Մեր կողմից կատարված հաշվարկների համաձայն ՀՀ ԱԻՆ-ին լրացուցիչ նախատեսվող գումարի չափը կազմում է 1,874,591.6 հազար դրամ, որն ուղղվելու է աշխատավարձերի (հավելումներ):</t>
  </si>
  <si>
    <t>500.000.0 հազ դրամը իր մեջ ներառում է 328,070.7 հազար դրամը և 171,056.0 հազար դրամը, որը նախատեսվում է ուղղել հատուկ տեխնիկական միջոցների ձեռքբերմանը, վրջինիս վերաբերյալ ՀՀ ՖՆ հայտ չի ներկայացվել: Լրացուցիչ ներկայացավծ 328,070.7 հազար դրամ գումարը ուղղվելու է՝
ա) զինծառայողների պարգևատրմանը՝ 210,333.0 հազար դրամ, որից 92,719.3 հազար դրամը փաստացի համալրված թվով 32 հաստիքների գծով, իսկ 117,913.7 հազար դրամը մինչև տարևերջ կանխատեվող թվով 31 հաստիքների համալրմամբ:
բ) գործուղումներ գծով՝ 45,000.0 հազար դրամ, պայմանավորված քանակների ավելացմամբ,
գ) տրանսպորտային նյութերի գծով՝ 6,624.0 հազար դրամը թվով 2 նոր ծառայողական տրանսպորտային միջոցների (Մերսեդես-Բենց S 550) համար անհրաժեշտ վառելիքի ձեռքբերմանը:
դ) մեքենաների և սարքավորումների ընթացիկ նորոգման գծով 66,113.7 հազար դրամը վերը նշված տրանսպորտային միջոցների ընթացիկ նորոգման համար անհրաժեշտ պահեստամասերի փոխարինմանը:</t>
  </si>
  <si>
    <t>ՏԵՂԵԿԱՆՔ
ՀՀ 2020Թ. ՊԵՏԱԿԱՆ ԲՅՈՒՋԵԻ ՆԱԽԱԳԾՈՒՄ ԿԱՏԱՐՎԱԾ ՓՈՓՈԽՈՒԹՅՈՒՆՆԵՐԻ ՄԱՍԻՆ</t>
  </si>
  <si>
    <t>Հավելված N 1</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</si>
</sst>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_);_(* \(#,##0.0\);_(* &quot;-&quot;??_);_(@_)"/>
    <numFmt numFmtId="165" formatCode="_-* #,##0.00_-;\-* #,##0.00_-;_-* &quot;-&quot;??_-;_-@_-"/>
    <numFmt numFmtId="166" formatCode="_-* #,##0.00\ _դ_ր_._-;\-* #,##0.00\ _դ_ր_._-;_-* &quot;-&quot;??\ _դ_ր_._-;_-@_-"/>
    <numFmt numFmtId="167" formatCode="_-* #,##0.00_р_._-;\-* #,##0.00_р_._-;_-* &quot;-&quot;??_р_._-;_-@_-"/>
    <numFmt numFmtId="168" formatCode="General_)"/>
    <numFmt numFmtId="169" formatCode="_-* #,##0.00&quot; &quot;_դ_ր_._-;\-* #,##0.00&quot; &quot;_դ_ր_._-;_-* &quot;-&quot;??&quot; &quot;_դ_ր_._-;_-@_-"/>
    <numFmt numFmtId="170" formatCode="_([$€-2]* #,##0.00_);_([$€-2]* \(#,##0.00\);_([$€-2]* &quot;-&quot;??_)"/>
    <numFmt numFmtId="171" formatCode="_(* #,##0.0_);_(* \(#,##0.0\);_(* &quot;-&quot;?_);_(@_)"/>
    <numFmt numFmtId="172" formatCode="_-* #,##0.00&quot; &quot;&quot; &quot;_-;\-* #,##0.00&quot; &quot;&quot; &quot;_-;_-* &quot;-&quot;??&quot; &quot;&quot; &quot;_-;_-@_-"/>
    <numFmt numFmtId="173" formatCode="_(* #,##0_);_(* \(#,##0\);_(* &quot;-&quot;??_);_(@_)"/>
    <numFmt numFmtId="174" formatCode="#,##0.0"/>
    <numFmt numFmtId="175" formatCode="0.0"/>
  </numFmts>
  <fonts count="75">
    <font>
      <sz val="10"/>
      <name val="Arial Armenian"/>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Armenian"/>
      <family val="2"/>
    </font>
    <font>
      <sz val="11"/>
      <name val="GHEA Grapalat"/>
      <family val="3"/>
    </font>
    <font>
      <b/>
      <sz val="11"/>
      <name val="GHEA Grapalat"/>
      <family val="3"/>
    </font>
    <font>
      <sz val="10"/>
      <name val="MS Sans Serif"/>
      <family val="2"/>
    </font>
    <font>
      <sz val="10"/>
      <name val="Arial"/>
      <family val="2"/>
    </font>
    <font>
      <sz val="10"/>
      <color indexed="8"/>
      <name val="MS Sans Serif"/>
      <family val="2"/>
    </font>
    <font>
      <sz val="11"/>
      <color indexed="8"/>
      <name val="Times Armenian"/>
      <family val="2"/>
    </font>
    <font>
      <sz val="11"/>
      <color indexed="9"/>
      <name val="Times Armenian"/>
      <family val="2"/>
    </font>
    <font>
      <sz val="11"/>
      <color indexed="8"/>
      <name val="Calibri"/>
      <family val="2"/>
      <charset val="204"/>
    </font>
    <font>
      <sz val="11"/>
      <color indexed="9"/>
      <name val="Calibri"/>
      <family val="2"/>
      <charset val="204"/>
    </font>
    <font>
      <sz val="11"/>
      <color indexed="16"/>
      <name val="Calibri"/>
      <family val="2"/>
      <charset val="204"/>
    </font>
    <font>
      <sz val="12"/>
      <name val="Tms Rmn"/>
    </font>
    <font>
      <b/>
      <sz val="11"/>
      <color indexed="19"/>
      <name val="Calibri"/>
      <family val="2"/>
      <charset val="204"/>
    </font>
    <font>
      <b/>
      <sz val="11"/>
      <color indexed="9"/>
      <name val="Calibri"/>
      <family val="2"/>
      <charset val="204"/>
    </font>
    <font>
      <sz val="11"/>
      <color indexed="8"/>
      <name val="Calibri"/>
      <family val="2"/>
    </font>
    <font>
      <sz val="12"/>
      <name val="Times New Roman"/>
      <family val="1"/>
    </font>
    <font>
      <sz val="10"/>
      <name val="Times Armenian"/>
      <family val="1"/>
    </font>
    <font>
      <sz val="11"/>
      <color theme="1"/>
      <name val="GHEA Grapalat"/>
      <family val="2"/>
    </font>
    <font>
      <sz val="10"/>
      <color indexed="8"/>
      <name val="Arial Narrow"/>
      <family val="2"/>
      <charset val="1"/>
    </font>
    <font>
      <sz val="10"/>
      <name val="Arial"/>
      <family val="2"/>
      <charset val="204"/>
    </font>
    <font>
      <sz val="10"/>
      <name val="Times New Roman"/>
      <family val="1"/>
    </font>
    <font>
      <b/>
      <sz val="11"/>
      <color indexed="8"/>
      <name val="Calibri"/>
      <family val="2"/>
      <charset val="204"/>
    </font>
    <font>
      <i/>
      <sz val="11"/>
      <color indexed="23"/>
      <name val="Times Armenian"/>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u/>
      <sz val="10"/>
      <color theme="10"/>
      <name val="Arial"/>
      <family val="2"/>
    </font>
    <font>
      <u/>
      <sz val="10"/>
      <color indexed="12"/>
      <name val="Arial"/>
      <family val="2"/>
    </font>
    <font>
      <sz val="11"/>
      <color indexed="63"/>
      <name val="Calibri"/>
      <family val="2"/>
      <charset val="204"/>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1"/>
      <color indexed="19"/>
      <name val="Calibri"/>
      <family val="2"/>
      <charset val="204"/>
    </font>
    <font>
      <sz val="7"/>
      <name val="Small Fonts"/>
      <family val="2"/>
    </font>
    <font>
      <sz val="11"/>
      <color theme="1"/>
      <name val="Times Armenian"/>
      <family val="2"/>
    </font>
    <font>
      <sz val="11"/>
      <color theme="1"/>
      <name val="Calibri"/>
      <family val="2"/>
      <charset val="204"/>
      <scheme val="minor"/>
    </font>
    <font>
      <sz val="10"/>
      <name val="Arial LatArm"/>
      <family val="2"/>
    </font>
    <font>
      <sz val="10"/>
      <name val="Arial Cyr"/>
      <charset val="204"/>
    </font>
    <font>
      <sz val="9"/>
      <name val="Arial Armenian"/>
      <family val="2"/>
    </font>
    <font>
      <sz val="11"/>
      <color indexed="8"/>
      <name val="GHEA Grapalat"/>
      <family val="2"/>
    </font>
    <font>
      <sz val="10"/>
      <color theme="1"/>
      <name val="Arial Armenian"/>
      <family val="2"/>
    </font>
    <font>
      <b/>
      <sz val="11"/>
      <color indexed="63"/>
      <name val="Calibri"/>
      <family val="2"/>
      <charset val="204"/>
    </font>
    <font>
      <sz val="12"/>
      <name val="Times Armenian"/>
      <family val="1"/>
    </font>
    <font>
      <sz val="9"/>
      <name val="Times New Roman"/>
      <family val="1"/>
    </font>
    <font>
      <b/>
      <sz val="18"/>
      <color indexed="62"/>
      <name val="Cambria"/>
      <family val="2"/>
      <charset val="204"/>
    </font>
    <font>
      <sz val="10"/>
      <color indexed="8"/>
      <name val="MS Sans Serif"/>
      <family val="2"/>
      <charset val="204"/>
    </font>
    <font>
      <b/>
      <sz val="18"/>
      <color indexed="62"/>
      <name val="Cambria"/>
      <family val="2"/>
    </font>
    <font>
      <sz val="11"/>
      <color indexed="10"/>
      <name val="Calibri"/>
      <family val="2"/>
      <charset val="204"/>
    </font>
    <font>
      <sz val="10"/>
      <name val="Arial Cyr"/>
      <family val="2"/>
      <charset val="204"/>
    </font>
    <font>
      <b/>
      <sz val="10"/>
      <color indexed="12"/>
      <name val="Arial Cyr"/>
      <family val="2"/>
      <charset val="204"/>
    </font>
    <font>
      <b/>
      <i/>
      <sz val="11"/>
      <name val="GHEA Grapalat"/>
      <family val="3"/>
    </font>
    <font>
      <sz val="11"/>
      <name val="Times Armenian"/>
      <family val="1"/>
    </font>
    <font>
      <i/>
      <sz val="11"/>
      <name val="GHEA Grapalat"/>
      <family val="3"/>
    </font>
    <font>
      <b/>
      <u/>
      <sz val="11"/>
      <name val="GHEA Grapalat"/>
      <family val="3"/>
    </font>
  </fonts>
  <fills count="6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7"/>
      </patternFill>
    </fill>
    <fill>
      <patternFill patternType="solid">
        <fgColor theme="7" tint="0.59999389629810485"/>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3"/>
      </patternFill>
    </fill>
    <fill>
      <patternFill patternType="solid">
        <fgColor indexed="51"/>
      </patternFill>
    </fill>
    <fill>
      <patternFill patternType="solid">
        <fgColor indexed="36"/>
      </patternFill>
    </fill>
    <fill>
      <patternFill patternType="solid">
        <fgColor indexed="52"/>
      </patternFill>
    </fill>
    <fill>
      <patternFill patternType="solid">
        <fgColor indexed="47"/>
        <bgColor indexed="47"/>
      </patternFill>
    </fill>
    <fill>
      <patternFill patternType="solid">
        <fgColor indexed="44"/>
        <bgColor indexed="44"/>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5"/>
        <bgColor indexed="55"/>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indexed="9"/>
        <bgColor indexed="9"/>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2"/>
        <bgColor indexed="42"/>
      </patternFill>
    </fill>
    <fill>
      <patternFill patternType="solid">
        <fgColor indexed="27"/>
        <bgColor indexed="64"/>
      </patternFill>
    </fill>
    <fill>
      <patternFill patternType="solid">
        <fgColor theme="0"/>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30"/>
      </bottom>
      <diagonal/>
    </border>
    <border>
      <left/>
      <right/>
      <top/>
      <bottom style="thick">
        <color indexed="44"/>
      </bottom>
      <diagonal/>
    </border>
    <border>
      <left/>
      <right/>
      <top/>
      <bottom style="medium">
        <color indexed="27"/>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30"/>
      </top>
      <bottom style="double">
        <color indexed="30"/>
      </bottom>
      <diagonal/>
    </border>
    <border>
      <left style="hair">
        <color indexed="64"/>
      </left>
      <right/>
      <top style="hair">
        <color indexed="64"/>
      </top>
      <bottom style="hair">
        <color indexed="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359">
    <xf numFmtId="0" fontId="0" fillId="0" borderId="0"/>
    <xf numFmtId="6" fontId="20" fillId="0" borderId="0" applyFont="0" applyFill="0" applyBorder="0" applyAlignment="0" applyProtection="0"/>
    <xf numFmtId="6" fontId="20" fillId="0" borderId="0" applyFont="0" applyFill="0" applyBorder="0" applyAlignment="0" applyProtection="0"/>
    <xf numFmtId="0" fontId="21" fillId="0" borderId="0"/>
    <xf numFmtId="0" fontId="21" fillId="0" borderId="0"/>
    <xf numFmtId="0" fontId="21" fillId="0" borderId="0"/>
    <xf numFmtId="0" fontId="22" fillId="0" borderId="0"/>
    <xf numFmtId="0" fontId="23" fillId="2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3" fillId="25" borderId="0" applyNumberFormat="0" applyBorder="0" applyAlignment="0" applyProtection="0"/>
    <xf numFmtId="0" fontId="23" fillId="27"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23" fillId="27" borderId="0" applyNumberFormat="0" applyBorder="0" applyAlignment="0" applyProtection="0"/>
    <xf numFmtId="0" fontId="23" fillId="29"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3" fillId="29" borderId="0" applyNumberFormat="0" applyBorder="0" applyAlignment="0" applyProtection="0"/>
    <xf numFmtId="0" fontId="23" fillId="31"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23" fillId="31" borderId="0" applyNumberFormat="0" applyBorder="0" applyAlignment="0" applyProtection="0"/>
    <xf numFmtId="0" fontId="23" fillId="3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3" fillId="33" borderId="0" applyNumberFormat="0" applyBorder="0" applyAlignment="0" applyProtection="0"/>
    <xf numFmtId="0" fontId="23" fillId="2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3" fillId="29" borderId="0" applyNumberFormat="0" applyBorder="0" applyAlignment="0" applyProtection="0"/>
    <xf numFmtId="0" fontId="23" fillId="3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3" fillId="33" borderId="0" applyNumberFormat="0" applyBorder="0" applyAlignment="0" applyProtection="0"/>
    <xf numFmtId="0" fontId="23" fillId="27"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3" fillId="27" borderId="0" applyNumberFormat="0" applyBorder="0" applyAlignment="0" applyProtection="0"/>
    <xf numFmtId="0" fontId="23" fillId="34"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23" fillId="34" borderId="0" applyNumberFormat="0" applyBorder="0" applyAlignment="0" applyProtection="0"/>
    <xf numFmtId="0" fontId="23" fillId="28"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23" fillId="28" borderId="0" applyNumberFormat="0" applyBorder="0" applyAlignment="0" applyProtection="0"/>
    <xf numFmtId="0" fontId="23" fillId="33"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23" fillId="33" borderId="0" applyNumberFormat="0" applyBorder="0" applyAlignment="0" applyProtection="0"/>
    <xf numFmtId="0" fontId="23" fillId="29"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23" fillId="29" borderId="0" applyNumberFormat="0" applyBorder="0" applyAlignment="0" applyProtection="0"/>
    <xf numFmtId="0" fontId="24" fillId="33" borderId="0" applyNumberFormat="0" applyBorder="0" applyAlignment="0" applyProtection="0"/>
    <xf numFmtId="0" fontId="16" fillId="11" borderId="0" applyNumberFormat="0" applyBorder="0" applyAlignment="0" applyProtection="0"/>
    <xf numFmtId="0" fontId="24" fillId="33" borderId="0" applyNumberFormat="0" applyBorder="0" applyAlignment="0" applyProtection="0"/>
    <xf numFmtId="0" fontId="24" fillId="36" borderId="0" applyNumberFormat="0" applyBorder="0" applyAlignment="0" applyProtection="0"/>
    <xf numFmtId="0" fontId="16" fillId="14" borderId="0" applyNumberFormat="0" applyBorder="0" applyAlignment="0" applyProtection="0"/>
    <xf numFmtId="0" fontId="24" fillId="36" borderId="0" applyNumberFormat="0" applyBorder="0" applyAlignment="0" applyProtection="0"/>
    <xf numFmtId="0" fontId="24" fillId="37" borderId="0" applyNumberFormat="0" applyBorder="0" applyAlignment="0" applyProtection="0"/>
    <xf numFmtId="0" fontId="16" fillId="35" borderId="0" applyNumberFormat="0" applyBorder="0" applyAlignment="0" applyProtection="0"/>
    <xf numFmtId="0" fontId="24" fillId="37" borderId="0" applyNumberFormat="0" applyBorder="0" applyAlignment="0" applyProtection="0"/>
    <xf numFmtId="0" fontId="24" fillId="28" borderId="0" applyNumberFormat="0" applyBorder="0" applyAlignment="0" applyProtection="0"/>
    <xf numFmtId="0" fontId="16" fillId="38" borderId="0" applyNumberFormat="0" applyBorder="0" applyAlignment="0" applyProtection="0"/>
    <xf numFmtId="0" fontId="24" fillId="28" borderId="0" applyNumberFormat="0" applyBorder="0" applyAlignment="0" applyProtection="0"/>
    <xf numFmtId="0" fontId="24" fillId="33" borderId="0" applyNumberFormat="0" applyBorder="0" applyAlignment="0" applyProtection="0"/>
    <xf numFmtId="0" fontId="16" fillId="21" borderId="0" applyNumberFormat="0" applyBorder="0" applyAlignment="0" applyProtection="0"/>
    <xf numFmtId="0" fontId="24" fillId="33" borderId="0" applyNumberFormat="0" applyBorder="0" applyAlignment="0" applyProtection="0"/>
    <xf numFmtId="0" fontId="24" fillId="27" borderId="0" applyNumberFormat="0" applyBorder="0" applyAlignment="0" applyProtection="0"/>
    <xf numFmtId="0" fontId="16" fillId="39" borderId="0" applyNumberFormat="0" applyBorder="0" applyAlignment="0" applyProtection="0"/>
    <xf numFmtId="0" fontId="24" fillId="27"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6" fillId="42"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16" fillId="9"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5" fillId="40" borderId="0" applyNumberFormat="0" applyBorder="0" applyAlignment="0" applyProtection="0"/>
    <xf numFmtId="0" fontId="25" fillId="44"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16" fillId="12"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6" fillId="44"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16" fillId="15"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5" fillId="40" borderId="0" applyNumberFormat="0" applyBorder="0" applyAlignment="0" applyProtection="0"/>
    <xf numFmtId="0" fontId="25" fillId="44" borderId="0" applyNumberFormat="0" applyBorder="0" applyAlignment="0" applyProtection="0"/>
    <xf numFmtId="0" fontId="26" fillId="48"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16" fillId="16"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6" fillId="49" borderId="0" applyNumberFormat="0" applyBorder="0" applyAlignment="0" applyProtection="0"/>
    <xf numFmtId="0" fontId="25" fillId="40" borderId="0" applyNumberFormat="0" applyBorder="0" applyAlignment="0" applyProtection="0"/>
    <xf numFmtId="0" fontId="25" fillId="42" borderId="0" applyNumberFormat="0" applyBorder="0" applyAlignment="0" applyProtection="0"/>
    <xf numFmtId="0" fontId="26" fillId="42"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16" fillId="18"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5" fillId="40" borderId="0" applyNumberFormat="0" applyBorder="0" applyAlignment="0" applyProtection="0"/>
    <xf numFmtId="0" fontId="25" fillId="51" borderId="0" applyNumberFormat="0" applyBorder="0" applyAlignment="0" applyProtection="0"/>
    <xf numFmtId="0" fontId="26" fillId="52"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16" fillId="22"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6" fontId="20" fillId="0" borderId="0" applyFont="0" applyFill="0" applyBorder="0" applyAlignment="0" applyProtection="0"/>
    <xf numFmtId="0" fontId="27" fillId="51" borderId="0" applyNumberFormat="0" applyBorder="0" applyAlignment="0" applyProtection="0"/>
    <xf numFmtId="0" fontId="6" fillId="3" borderId="0" applyNumberFormat="0" applyBorder="0" applyAlignment="0" applyProtection="0"/>
    <xf numFmtId="0" fontId="27" fillId="51" borderId="0" applyNumberFormat="0" applyBorder="0" applyAlignment="0" applyProtection="0"/>
    <xf numFmtId="0" fontId="28" fillId="0" borderId="0" applyNumberFormat="0" applyFill="0" applyBorder="0" applyAlignment="0" applyProtection="0"/>
    <xf numFmtId="0" fontId="29" fillId="54" borderId="12" applyNumberFormat="0" applyAlignment="0" applyProtection="0"/>
    <xf numFmtId="0" fontId="10" fillId="6" borderId="4" applyNumberFormat="0" applyAlignment="0" applyProtection="0"/>
    <xf numFmtId="0" fontId="29" fillId="54" borderId="12" applyNumberFormat="0" applyAlignment="0" applyProtection="0"/>
    <xf numFmtId="0" fontId="30" fillId="45" borderId="13" applyNumberFormat="0" applyAlignment="0" applyProtection="0"/>
    <xf numFmtId="0" fontId="12" fillId="7" borderId="7" applyNumberFormat="0" applyAlignment="0" applyProtection="0"/>
    <xf numFmtId="0" fontId="30" fillId="45" borderId="13" applyNumberFormat="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21" fillId="0" borderId="0" applyFont="0" applyFill="0" applyBorder="0" applyAlignment="0" applyProtection="0"/>
    <xf numFmtId="43" fontId="34" fillId="0" borderId="0" applyFont="0" applyFill="0" applyBorder="0" applyAlignment="0" applyProtection="0"/>
    <xf numFmtId="43" fontId="2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31"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43" fontId="21" fillId="0" borderId="0" applyFont="0" applyFill="0" applyBorder="0" applyAlignment="0" applyProtection="0"/>
    <xf numFmtId="166" fontId="35" fillId="0" borderId="0" applyFont="0" applyFill="0" applyBorder="0" applyAlignment="0" applyProtection="0"/>
    <xf numFmtId="43" fontId="33" fillId="0" borderId="0" applyFont="0" applyFill="0" applyBorder="0" applyAlignment="0" applyProtection="0"/>
    <xf numFmtId="165" fontId="21" fillId="0" borderId="0" applyFont="0" applyFill="0" applyBorder="0" applyAlignment="0" applyProtection="0"/>
    <xf numFmtId="43" fontId="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67"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8" fontId="21" fillId="0" borderId="0" applyFont="0" applyFill="0" applyProtection="0"/>
    <xf numFmtId="165" fontId="21" fillId="0" borderId="0" applyFont="0" applyFill="0" applyBorder="0" applyAlignment="0" applyProtection="0"/>
    <xf numFmtId="43" fontId="31" fillId="0" borderId="0" applyFont="0" applyFill="0" applyBorder="0" applyAlignment="0" applyProtection="0"/>
    <xf numFmtId="43" fontId="21" fillId="0" borderId="0" applyFont="0" applyFill="0" applyBorder="0" applyAlignment="0" applyProtection="0"/>
    <xf numFmtId="168" fontId="36" fillId="0" borderId="0" applyFont="0" applyFill="0" applyBorder="0" applyAlignment="0" applyProtection="0"/>
    <xf numFmtId="43" fontId="21" fillId="0" borderId="0" applyFont="0" applyFill="0" applyBorder="0" applyAlignment="0" applyProtection="0"/>
    <xf numFmtId="43" fontId="33" fillId="0" borderId="0" applyFont="0" applyFill="0" applyBorder="0" applyAlignment="0" applyProtection="0"/>
    <xf numFmtId="165" fontId="21" fillId="0" borderId="0" applyFont="0" applyFill="0" applyBorder="0" applyAlignment="0" applyProtection="0"/>
    <xf numFmtId="43" fontId="1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9" fontId="2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2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3" fontId="32"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21" fillId="0" borderId="0" applyFont="0" applyFill="0" applyBorder="0" applyAlignment="0" applyProtection="0"/>
    <xf numFmtId="43" fontId="3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1"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8" fillId="55" borderId="0" applyNumberFormat="0" applyBorder="0" applyAlignment="0" applyProtection="0"/>
    <xf numFmtId="0" fontId="38" fillId="56" borderId="0" applyNumberFormat="0" applyBorder="0" applyAlignment="0" applyProtection="0"/>
    <xf numFmtId="0" fontId="38" fillId="57" borderId="0" applyNumberFormat="0" applyBorder="0" applyAlignment="0" applyProtection="0"/>
    <xf numFmtId="170" fontId="17" fillId="0" borderId="0" applyFont="0" applyFill="0" applyBorder="0" applyAlignment="0" applyProtection="0"/>
    <xf numFmtId="170" fontId="17" fillId="0" borderId="0" applyFont="0" applyFill="0" applyBorder="0" applyAlignment="0" applyProtection="0"/>
    <xf numFmtId="0" fontId="39" fillId="0" borderId="0" applyNumberFormat="0" applyFill="0" applyBorder="0" applyAlignment="0" applyProtection="0"/>
    <xf numFmtId="0" fontId="14" fillId="0" borderId="0" applyNumberFormat="0" applyFill="0" applyBorder="0" applyAlignment="0" applyProtection="0"/>
    <xf numFmtId="0" fontId="39" fillId="0" borderId="0" applyNumberFormat="0" applyFill="0" applyBorder="0" applyAlignment="0" applyProtection="0"/>
    <xf numFmtId="0" fontId="40" fillId="58" borderId="0" applyNumberFormat="0" applyBorder="0" applyAlignment="0" applyProtection="0"/>
    <xf numFmtId="0" fontId="5" fillId="2" borderId="0" applyNumberFormat="0" applyBorder="0" applyAlignment="0" applyProtection="0"/>
    <xf numFmtId="0" fontId="40" fillId="58" borderId="0" applyNumberFormat="0" applyBorder="0" applyAlignment="0" applyProtection="0"/>
    <xf numFmtId="0" fontId="41" fillId="0" borderId="14" applyNumberFormat="0" applyFill="0" applyAlignment="0" applyProtection="0"/>
    <xf numFmtId="0" fontId="2" fillId="0" borderId="1" applyNumberFormat="0" applyFill="0" applyAlignment="0" applyProtection="0"/>
    <xf numFmtId="0" fontId="41" fillId="0" borderId="14" applyNumberFormat="0" applyFill="0" applyAlignment="0" applyProtection="0"/>
    <xf numFmtId="0" fontId="42" fillId="0" borderId="15" applyNumberFormat="0" applyFill="0" applyAlignment="0" applyProtection="0"/>
    <xf numFmtId="0" fontId="3" fillId="0" borderId="2" applyNumberFormat="0" applyFill="0" applyAlignment="0" applyProtection="0"/>
    <xf numFmtId="0" fontId="42" fillId="0" borderId="15" applyNumberFormat="0" applyFill="0" applyAlignment="0" applyProtection="0"/>
    <xf numFmtId="0" fontId="43" fillId="0" borderId="16" applyNumberFormat="0" applyFill="0" applyAlignment="0" applyProtection="0"/>
    <xf numFmtId="0" fontId="4" fillId="0" borderId="3" applyNumberFormat="0" applyFill="0" applyAlignment="0" applyProtection="0"/>
    <xf numFmtId="0" fontId="43" fillId="0" borderId="16" applyNumberFormat="0" applyFill="0" applyAlignment="0" applyProtection="0"/>
    <xf numFmtId="0" fontId="43" fillId="0" borderId="0" applyNumberFormat="0" applyFill="0" applyBorder="0" applyAlignment="0" applyProtection="0"/>
    <xf numFmtId="0" fontId="4"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33" fillId="0" borderId="0"/>
    <xf numFmtId="0" fontId="46" fillId="52" borderId="12" applyNumberFormat="0" applyAlignment="0" applyProtection="0"/>
    <xf numFmtId="0" fontId="8" fillId="5" borderId="4" applyNumberFormat="0" applyAlignment="0" applyProtection="0"/>
    <xf numFmtId="0" fontId="46" fillId="52" borderId="12" applyNumberFormat="0" applyAlignment="0" applyProtection="0"/>
    <xf numFmtId="38" fontId="47" fillId="0" borderId="0"/>
    <xf numFmtId="38" fontId="48" fillId="0" borderId="0"/>
    <xf numFmtId="38" fontId="49" fillId="0" borderId="0"/>
    <xf numFmtId="38" fontId="50" fillId="0" borderId="0"/>
    <xf numFmtId="0" fontId="51" fillId="0" borderId="0"/>
    <xf numFmtId="0" fontId="51" fillId="0" borderId="0"/>
    <xf numFmtId="0" fontId="52" fillId="0" borderId="0"/>
    <xf numFmtId="0" fontId="53" fillId="0" borderId="17" applyNumberFormat="0" applyFill="0" applyAlignment="0" applyProtection="0"/>
    <xf numFmtId="0" fontId="11" fillId="0" borderId="6" applyNumberFormat="0" applyFill="0" applyAlignment="0" applyProtection="0"/>
    <xf numFmtId="0" fontId="53" fillId="0" borderId="17" applyNumberFormat="0" applyFill="0" applyAlignment="0" applyProtection="0"/>
    <xf numFmtId="0" fontId="21" fillId="0" borderId="0" applyFont="0" applyFill="0" applyBorder="0" applyAlignment="0" applyProtection="0"/>
    <xf numFmtId="0" fontId="21" fillId="0" borderId="0" applyFont="0" applyFill="0" applyBorder="0" applyAlignment="0" applyProtection="0"/>
    <xf numFmtId="0" fontId="53" fillId="52" borderId="0" applyNumberFormat="0" applyBorder="0" applyAlignment="0" applyProtection="0"/>
    <xf numFmtId="0" fontId="7" fillId="4" borderId="0" applyNumberFormat="0" applyBorder="0" applyAlignment="0" applyProtection="0"/>
    <xf numFmtId="0" fontId="53" fillId="52" borderId="0" applyNumberFormat="0" applyBorder="0" applyAlignment="0" applyProtection="0"/>
    <xf numFmtId="37" fontId="54" fillId="0" borderId="0"/>
    <xf numFmtId="0" fontId="37" fillId="0" borderId="0"/>
    <xf numFmtId="0" fontId="55" fillId="0" borderId="0"/>
    <xf numFmtId="0" fontId="56" fillId="0" borderId="0"/>
    <xf numFmtId="0" fontId="33" fillId="0" borderId="0"/>
    <xf numFmtId="0" fontId="33" fillId="0" borderId="0"/>
    <xf numFmtId="0" fontId="17" fillId="0" borderId="0"/>
    <xf numFmtId="0" fontId="17" fillId="0" borderId="0"/>
    <xf numFmtId="0" fontId="33" fillId="0" borderId="0"/>
    <xf numFmtId="0" fontId="33" fillId="0" borderId="0"/>
    <xf numFmtId="0" fontId="36" fillId="0" borderId="0"/>
    <xf numFmtId="0" fontId="33" fillId="0" borderId="0"/>
    <xf numFmtId="0" fontId="33" fillId="0" borderId="0"/>
    <xf numFmtId="0" fontId="33" fillId="0" borderId="0"/>
    <xf numFmtId="0" fontId="33" fillId="0" borderId="0"/>
    <xf numFmtId="0" fontId="21" fillId="0" borderId="0"/>
    <xf numFmtId="0" fontId="33" fillId="0" borderId="0"/>
    <xf numFmtId="0" fontId="33" fillId="0" borderId="0"/>
    <xf numFmtId="0" fontId="21" fillId="0" borderId="0"/>
    <xf numFmtId="0" fontId="33" fillId="0" borderId="0"/>
    <xf numFmtId="0" fontId="33" fillId="0" borderId="0"/>
    <xf numFmtId="0" fontId="21" fillId="0" borderId="0"/>
    <xf numFmtId="0" fontId="33"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33" fillId="0" borderId="0"/>
    <xf numFmtId="0" fontId="33" fillId="0" borderId="0"/>
    <xf numFmtId="0" fontId="33" fillId="0" borderId="0"/>
    <xf numFmtId="0" fontId="17" fillId="0" borderId="0"/>
    <xf numFmtId="0" fontId="33" fillId="0" borderId="0"/>
    <xf numFmtId="0" fontId="33"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33"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7" fillId="0" borderId="0"/>
    <xf numFmtId="0" fontId="17" fillId="0" borderId="0"/>
    <xf numFmtId="0" fontId="17" fillId="0" borderId="0"/>
    <xf numFmtId="0" fontId="17" fillId="0" borderId="0"/>
    <xf numFmtId="0" fontId="17" fillId="0" borderId="0"/>
    <xf numFmtId="0" fontId="17" fillId="0" borderId="0"/>
    <xf numFmtId="0" fontId="33" fillId="0" borderId="0"/>
    <xf numFmtId="0" fontId="33" fillId="0" borderId="0"/>
    <xf numFmtId="0" fontId="58" fillId="0" borderId="0"/>
    <xf numFmtId="0" fontId="33" fillId="0" borderId="0"/>
    <xf numFmtId="0" fontId="33" fillId="0" borderId="0"/>
    <xf numFmtId="0" fontId="21" fillId="0" borderId="0"/>
    <xf numFmtId="0" fontId="33"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33" fillId="0" borderId="0"/>
    <xf numFmtId="0" fontId="33" fillId="0" borderId="0"/>
    <xf numFmtId="0" fontId="33" fillId="0" borderId="0"/>
    <xf numFmtId="0" fontId="59" fillId="0" borderId="0"/>
    <xf numFmtId="0" fontId="33" fillId="0" borderId="0"/>
    <xf numFmtId="0" fontId="33"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17" fillId="0" borderId="0"/>
    <xf numFmtId="0" fontId="17" fillId="0" borderId="0"/>
    <xf numFmtId="0" fontId="17" fillId="0" borderId="0"/>
    <xf numFmtId="0" fontId="17" fillId="0" borderId="0"/>
    <xf numFmtId="0" fontId="60" fillId="0" borderId="0"/>
    <xf numFmtId="0" fontId="34" fillId="0" borderId="0"/>
    <xf numFmtId="0" fontId="21" fillId="0" borderId="0"/>
    <xf numFmtId="0" fontId="17" fillId="0" borderId="0"/>
    <xf numFmtId="0" fontId="17" fillId="0" borderId="0"/>
    <xf numFmtId="0" fontId="17" fillId="0" borderId="0"/>
    <xf numFmtId="0" fontId="21" fillId="0" borderId="0"/>
    <xf numFmtId="0" fontId="61" fillId="0" borderId="0"/>
    <xf numFmtId="0" fontId="21" fillId="0" borderId="0"/>
    <xf numFmtId="0" fontId="33" fillId="0" borderId="0"/>
    <xf numFmtId="0" fontId="60" fillId="0" borderId="0"/>
    <xf numFmtId="0" fontId="17" fillId="0" borderId="0"/>
    <xf numFmtId="0" fontId="32" fillId="0" borderId="0"/>
    <xf numFmtId="0" fontId="2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21" fillId="0" borderId="0"/>
    <xf numFmtId="0" fontId="21" fillId="0" borderId="0"/>
    <xf numFmtId="0" fontId="31" fillId="0" borderId="0"/>
    <xf numFmtId="0" fontId="31" fillId="0" borderId="0"/>
    <xf numFmtId="0" fontId="21" fillId="0" borderId="0"/>
    <xf numFmtId="0" fontId="21" fillId="0" borderId="0"/>
    <xf numFmtId="0" fontId="32" fillId="0" borderId="0"/>
    <xf numFmtId="0" fontId="17" fillId="0" borderId="0"/>
    <xf numFmtId="0" fontId="58" fillId="0" borderId="0"/>
    <xf numFmtId="0" fontId="17" fillId="0" borderId="0"/>
    <xf numFmtId="0" fontId="34" fillId="0" borderId="0"/>
    <xf numFmtId="0" fontId="36" fillId="0" borderId="0"/>
    <xf numFmtId="0" fontId="21" fillId="0" borderId="0"/>
    <xf numFmtId="0" fontId="17" fillId="0" borderId="0"/>
    <xf numFmtId="0" fontId="21" fillId="0" borderId="0"/>
    <xf numFmtId="0" fontId="21" fillId="0" borderId="0"/>
    <xf numFmtId="0" fontId="2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2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7" fillId="0" borderId="0"/>
    <xf numFmtId="0" fontId="17" fillId="0" borderId="0"/>
    <xf numFmtId="0" fontId="17" fillId="0" borderId="0"/>
    <xf numFmtId="0" fontId="17" fillId="0" borderId="0"/>
    <xf numFmtId="0" fontId="17" fillId="0" borderId="0"/>
    <xf numFmtId="0" fontId="17" fillId="0" borderId="0"/>
    <xf numFmtId="0" fontId="23" fillId="0" borderId="0"/>
    <xf numFmtId="0" fontId="32" fillId="0" borderId="0"/>
    <xf numFmtId="0" fontId="21" fillId="0" borderId="0"/>
    <xf numFmtId="0" fontId="21" fillId="0" borderId="0"/>
    <xf numFmtId="0" fontId="32" fillId="0" borderId="0"/>
    <xf numFmtId="0" fontId="60" fillId="0" borderId="0"/>
    <xf numFmtId="0" fontId="34" fillId="0" borderId="0"/>
    <xf numFmtId="0" fontId="60" fillId="0" borderId="0"/>
    <xf numFmtId="0" fontId="21" fillId="0" borderId="0"/>
    <xf numFmtId="0" fontId="17" fillId="0" borderId="0"/>
    <xf numFmtId="0" fontId="36" fillId="0" borderId="0"/>
    <xf numFmtId="0" fontId="17" fillId="0" borderId="0"/>
    <xf numFmtId="0" fontId="17" fillId="0" borderId="0"/>
    <xf numFmtId="0" fontId="17" fillId="0" borderId="0"/>
    <xf numFmtId="0" fontId="23" fillId="0" borderId="0"/>
    <xf numFmtId="0" fontId="36" fillId="0" borderId="0"/>
    <xf numFmtId="0" fontId="21" fillId="0" borderId="0"/>
    <xf numFmtId="0" fontId="32" fillId="0" borderId="0"/>
    <xf numFmtId="0" fontId="1" fillId="0" borderId="0"/>
    <xf numFmtId="0" fontId="1" fillId="0" borderId="0"/>
    <xf numFmtId="0" fontId="1" fillId="0" borderId="0"/>
    <xf numFmtId="0" fontId="1" fillId="0" borderId="0"/>
    <xf numFmtId="0" fontId="1" fillId="0" borderId="0"/>
    <xf numFmtId="0" fontId="23" fillId="0" borderId="0"/>
    <xf numFmtId="0" fontId="5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1" fillId="0" borderId="0"/>
    <xf numFmtId="0" fontId="31" fillId="0" borderId="0"/>
    <xf numFmtId="0" fontId="21" fillId="0" borderId="0"/>
    <xf numFmtId="0" fontId="36" fillId="0" borderId="0"/>
    <xf numFmtId="0" fontId="21" fillId="0" borderId="0"/>
    <xf numFmtId="0" fontId="21" fillId="0" borderId="0"/>
    <xf numFmtId="0" fontId="36" fillId="0" borderId="0"/>
    <xf numFmtId="0" fontId="21" fillId="0" borderId="0"/>
    <xf numFmtId="0" fontId="32" fillId="0" borderId="0"/>
    <xf numFmtId="0" fontId="17" fillId="0" borderId="0"/>
    <xf numFmtId="0" fontId="17" fillId="0" borderId="0"/>
    <xf numFmtId="0" fontId="31" fillId="29" borderId="18" applyNumberFormat="0" applyFont="0" applyAlignment="0" applyProtection="0"/>
    <xf numFmtId="0" fontId="31" fillId="8" borderId="8" applyNumberFormat="0" applyFont="0" applyAlignment="0" applyProtection="0"/>
    <xf numFmtId="0" fontId="31" fillId="29" borderId="18" applyNumberFormat="0" applyFont="0" applyAlignment="0" applyProtection="0"/>
    <xf numFmtId="0" fontId="17" fillId="51" borderId="18" applyNumberFormat="0" applyFont="0" applyAlignment="0" applyProtection="0"/>
    <xf numFmtId="0" fontId="31" fillId="8" borderId="8" applyNumberFormat="0" applyFont="0" applyAlignment="0" applyProtection="0"/>
    <xf numFmtId="0" fontId="17" fillId="51" borderId="18" applyNumberFormat="0" applyFont="0" applyAlignment="0" applyProtection="0"/>
    <xf numFmtId="0" fontId="17" fillId="51" borderId="18" applyNumberFormat="0" applyFont="0" applyAlignment="0" applyProtection="0"/>
    <xf numFmtId="0" fontId="17" fillId="51" borderId="18" applyNumberFormat="0" applyFont="0" applyAlignment="0" applyProtection="0"/>
    <xf numFmtId="0" fontId="62" fillId="54" borderId="19" applyNumberFormat="0" applyAlignment="0" applyProtection="0"/>
    <xf numFmtId="0" fontId="9" fillId="6" borderId="5" applyNumberFormat="0" applyAlignment="0" applyProtection="0"/>
    <xf numFmtId="0" fontId="62" fillId="54" borderId="19" applyNumberFormat="0" applyAlignment="0" applyProtection="0"/>
    <xf numFmtId="9" fontId="17" fillId="0" borderId="0" applyFont="0" applyFill="0" applyBorder="0" applyAlignment="0" applyProtection="0"/>
    <xf numFmtId="9" fontId="21" fillId="0" borderId="0" applyFont="0" applyFill="0" applyBorder="0" applyAlignment="0" applyProtection="0"/>
    <xf numFmtId="9" fontId="36" fillId="0" borderId="0" applyFont="0" applyFill="0" applyBorder="0" applyAlignment="0" applyProtection="0"/>
    <xf numFmtId="9" fontId="21" fillId="0" borderId="0" applyFont="0" applyFill="0" applyBorder="0" applyAlignment="0" applyProtection="0"/>
    <xf numFmtId="9" fontId="33" fillId="0" borderId="0" applyFont="0" applyFill="0" applyBorder="0" applyAlignment="0" applyProtection="0"/>
    <xf numFmtId="9" fontId="31"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32" fillId="0" borderId="0" applyFont="0" applyFill="0" applyBorder="0" applyAlignment="0" applyProtection="0"/>
    <xf numFmtId="9" fontId="63" fillId="0" borderId="0" applyFont="0" applyFill="0" applyBorder="0" applyAlignment="0" applyProtection="0"/>
    <xf numFmtId="9" fontId="33" fillId="0" borderId="0" applyFont="0" applyFill="0" applyBorder="0" applyAlignment="0" applyProtection="0"/>
    <xf numFmtId="9" fontId="21" fillId="0" borderId="0" applyFont="0" applyFill="0" applyBorder="0" applyAlignment="0" applyProtection="0"/>
    <xf numFmtId="9" fontId="32" fillId="0" borderId="0" applyFont="0" applyFill="0" applyBorder="0" applyAlignment="0" applyProtection="0"/>
    <xf numFmtId="9" fontId="21" fillId="0" borderId="0" applyFont="0" applyFill="0" applyBorder="0" applyAlignment="0" applyProtection="0"/>
    <xf numFmtId="9" fontId="17" fillId="0" borderId="0" applyFont="0" applyFill="0" applyBorder="0" applyAlignment="0" applyProtection="0"/>
    <xf numFmtId="9" fontId="21"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1"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64" fillId="0" borderId="0"/>
    <xf numFmtId="0" fontId="65" fillId="0" borderId="0" applyNumberFormat="0" applyFill="0" applyBorder="0" applyAlignment="0" applyProtection="0"/>
    <xf numFmtId="0" fontId="21" fillId="0" borderId="0"/>
    <xf numFmtId="0" fontId="22" fillId="0" borderId="0"/>
    <xf numFmtId="0" fontId="22" fillId="0" borderId="0"/>
    <xf numFmtId="0" fontId="66" fillId="0" borderId="0"/>
    <xf numFmtId="0" fontId="22" fillId="0" borderId="0"/>
    <xf numFmtId="6" fontId="20" fillId="0" borderId="0" applyFont="0" applyFill="0" applyBorder="0" applyAlignment="0" applyProtection="0"/>
    <xf numFmtId="0" fontId="67" fillId="0" borderId="0" applyNumberFormat="0" applyFill="0" applyBorder="0" applyAlignment="0" applyProtection="0"/>
    <xf numFmtId="0" fontId="38" fillId="0" borderId="20" applyNumberFormat="0" applyFill="0" applyAlignment="0" applyProtection="0"/>
    <xf numFmtId="0" fontId="15" fillId="0" borderId="9" applyNumberFormat="0" applyFill="0" applyAlignment="0" applyProtection="0"/>
    <xf numFmtId="0" fontId="38" fillId="0" borderId="20" applyNumberFormat="0" applyFill="0" applyAlignment="0" applyProtection="0"/>
    <xf numFmtId="0" fontId="21" fillId="0" borderId="0" applyFont="0" applyFill="0" applyBorder="0" applyAlignment="0" applyProtection="0"/>
    <xf numFmtId="42" fontId="21" fillId="0" borderId="0" applyFont="0" applyFill="0" applyBorder="0" applyAlignment="0" applyProtection="0"/>
    <xf numFmtId="44" fontId="21" fillId="0" borderId="0" applyFont="0" applyFill="0" applyBorder="0" applyAlignment="0" applyProtection="0"/>
    <xf numFmtId="0" fontId="68" fillId="0" borderId="0" applyNumberFormat="0" applyFill="0" applyBorder="0" applyAlignment="0" applyProtection="0"/>
    <xf numFmtId="0" fontId="13" fillId="0" borderId="0" applyNumberFormat="0" applyFill="0" applyBorder="0" applyAlignment="0" applyProtection="0"/>
    <xf numFmtId="0" fontId="68" fillId="0" borderId="0" applyNumberFormat="0" applyFill="0" applyBorder="0" applyAlignment="0" applyProtection="0"/>
    <xf numFmtId="168" fontId="69" fillId="0" borderId="21">
      <protection locked="0"/>
    </xf>
    <xf numFmtId="168" fontId="70" fillId="59" borderId="21"/>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2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21" fillId="0" borderId="0" applyFont="0" applyFill="0" applyBorder="0" applyAlignment="0" applyProtection="0"/>
    <xf numFmtId="0" fontId="72" fillId="0" borderId="0"/>
  </cellStyleXfs>
  <cellXfs count="100">
    <xf numFmtId="0" fontId="0" fillId="0" borderId="0" xfId="0"/>
    <xf numFmtId="171" fontId="18" fillId="60" borderId="10" xfId="506" applyNumberFormat="1" applyFont="1" applyFill="1" applyBorder="1" applyAlignment="1">
      <alignment horizontal="left" vertical="center" wrapText="1"/>
    </xf>
    <xf numFmtId="173" fontId="18" fillId="60" borderId="22" xfId="490" applyNumberFormat="1" applyFont="1" applyFill="1" applyBorder="1" applyAlignment="1" applyProtection="1">
      <alignment vertical="center" wrapText="1"/>
      <protection locked="0"/>
    </xf>
    <xf numFmtId="173" fontId="18" fillId="60" borderId="24" xfId="490" applyNumberFormat="1" applyFont="1" applyFill="1" applyBorder="1" applyAlignment="1" applyProtection="1">
      <alignment vertical="center" wrapText="1"/>
      <protection locked="0"/>
    </xf>
    <xf numFmtId="171" fontId="18" fillId="60" borderId="10" xfId="506" applyNumberFormat="1" applyFont="1" applyFill="1" applyBorder="1" applyAlignment="1">
      <alignment horizontal="left" vertical="top" wrapText="1"/>
    </xf>
    <xf numFmtId="173" fontId="18" fillId="60" borderId="10" xfId="490" applyNumberFormat="1" applyFont="1" applyFill="1" applyBorder="1" applyAlignment="1" applyProtection="1">
      <alignment horizontal="left" vertical="center" wrapText="1"/>
      <protection locked="0"/>
    </xf>
    <xf numFmtId="0" fontId="18" fillId="60" borderId="10" xfId="688" applyFont="1" applyFill="1" applyBorder="1" applyAlignment="1" applyProtection="1">
      <alignment horizontal="left" vertical="top" wrapText="1"/>
      <protection locked="0"/>
    </xf>
    <xf numFmtId="171" fontId="18" fillId="60" borderId="10" xfId="506" applyNumberFormat="1" applyFont="1" applyFill="1" applyBorder="1" applyAlignment="1">
      <alignment vertical="center" wrapText="1"/>
    </xf>
    <xf numFmtId="0" fontId="18" fillId="60" borderId="10" xfId="506" applyNumberFormat="1" applyFont="1" applyFill="1" applyBorder="1" applyAlignment="1">
      <alignment horizontal="left" vertical="top" wrapText="1"/>
    </xf>
    <xf numFmtId="171" fontId="18" fillId="60" borderId="10" xfId="506" applyNumberFormat="1" applyFont="1" applyFill="1" applyBorder="1" applyAlignment="1">
      <alignment vertical="top" wrapText="1"/>
    </xf>
    <xf numFmtId="0" fontId="18" fillId="60" borderId="0" xfId="0" applyFont="1" applyFill="1" applyAlignment="1">
      <alignment vertical="center"/>
    </xf>
    <xf numFmtId="0" fontId="73" fillId="60" borderId="10" xfId="0" applyFont="1" applyFill="1" applyBorder="1" applyAlignment="1">
      <alignment horizontal="center" vertical="top" wrapText="1"/>
    </xf>
    <xf numFmtId="171" fontId="19" fillId="60" borderId="10" xfId="506" applyNumberFormat="1" applyFont="1" applyFill="1" applyBorder="1" applyAlignment="1">
      <alignment horizontal="center" vertical="center" wrapText="1"/>
    </xf>
    <xf numFmtId="171" fontId="18" fillId="60" borderId="10" xfId="506" applyNumberFormat="1" applyFont="1" applyFill="1" applyBorder="1" applyAlignment="1">
      <alignment horizontal="center" vertical="center" wrapText="1"/>
    </xf>
    <xf numFmtId="174" fontId="18" fillId="60" borderId="10" xfId="0" applyNumberFormat="1" applyFont="1" applyFill="1" applyBorder="1" applyAlignment="1">
      <alignment horizontal="left" vertical="center" wrapText="1"/>
    </xf>
    <xf numFmtId="0" fontId="18" fillId="60" borderId="10" xfId="0" applyFont="1" applyFill="1" applyBorder="1" applyAlignment="1">
      <alignment vertical="center" wrapText="1"/>
    </xf>
    <xf numFmtId="171" fontId="19" fillId="60" borderId="10" xfId="506" applyNumberFormat="1" applyFont="1" applyFill="1" applyBorder="1" applyAlignment="1">
      <alignment vertical="center" wrapText="1"/>
    </xf>
    <xf numFmtId="0" fontId="18" fillId="60" borderId="10" xfId="0" applyFont="1" applyFill="1" applyBorder="1" applyAlignment="1">
      <alignment vertical="top" wrapText="1"/>
    </xf>
    <xf numFmtId="171" fontId="18" fillId="60" borderId="11" xfId="506" applyNumberFormat="1" applyFont="1" applyFill="1" applyBorder="1" applyAlignment="1">
      <alignment horizontal="center" vertical="center" wrapText="1"/>
    </xf>
    <xf numFmtId="0" fontId="18" fillId="60" borderId="10" xfId="475" applyNumberFormat="1" applyFont="1" applyFill="1" applyBorder="1" applyAlignment="1">
      <alignment horizontal="left" vertical="center" wrapText="1"/>
    </xf>
    <xf numFmtId="49" fontId="18" fillId="60" borderId="10" xfId="0" applyNumberFormat="1" applyFont="1" applyFill="1" applyBorder="1" applyAlignment="1">
      <alignment horizontal="left" vertical="center" wrapText="1"/>
    </xf>
    <xf numFmtId="49" fontId="18" fillId="60" borderId="10" xfId="0" applyNumberFormat="1" applyFont="1" applyFill="1" applyBorder="1" applyAlignment="1">
      <alignment vertical="center" wrapText="1"/>
    </xf>
    <xf numFmtId="0" fontId="19" fillId="60" borderId="0" xfId="0" applyFont="1" applyFill="1" applyAlignment="1">
      <alignment vertical="top" wrapText="1"/>
    </xf>
    <xf numFmtId="0" fontId="19" fillId="60" borderId="0" xfId="0" applyFont="1" applyFill="1" applyAlignment="1">
      <alignment vertical="top"/>
    </xf>
    <xf numFmtId="0" fontId="18" fillId="60" borderId="0" xfId="0" applyFont="1" applyFill="1" applyAlignment="1">
      <alignment vertical="top"/>
    </xf>
    <xf numFmtId="0" fontId="73" fillId="60" borderId="0" xfId="0" applyFont="1" applyFill="1" applyBorder="1" applyAlignment="1">
      <alignment vertical="top"/>
    </xf>
    <xf numFmtId="0" fontId="73" fillId="60" borderId="0" xfId="0" applyFont="1" applyFill="1" applyBorder="1" applyAlignment="1">
      <alignment vertical="top" wrapText="1"/>
    </xf>
    <xf numFmtId="164" fontId="18" fillId="60" borderId="0" xfId="475" applyNumberFormat="1" applyFont="1" applyFill="1" applyAlignment="1">
      <alignment vertical="top"/>
    </xf>
    <xf numFmtId="0" fontId="73" fillId="60" borderId="10" xfId="0" applyFont="1" applyFill="1" applyBorder="1" applyAlignment="1">
      <alignment vertical="top"/>
    </xf>
    <xf numFmtId="172" fontId="18" fillId="60" borderId="0" xfId="0" applyNumberFormat="1" applyFont="1" applyFill="1" applyAlignment="1">
      <alignment vertical="top"/>
    </xf>
    <xf numFmtId="171" fontId="19" fillId="60" borderId="10" xfId="0" applyNumberFormat="1" applyFont="1" applyFill="1" applyBorder="1" applyAlignment="1">
      <alignment vertical="top"/>
    </xf>
    <xf numFmtId="43" fontId="18" fillId="60" borderId="0" xfId="0" applyNumberFormat="1" applyFont="1" applyFill="1" applyAlignment="1">
      <alignment vertical="top"/>
    </xf>
    <xf numFmtId="171" fontId="19" fillId="60" borderId="0" xfId="0" applyNumberFormat="1" applyFont="1" applyFill="1" applyBorder="1" applyAlignment="1">
      <alignment horizontal="center" vertical="top"/>
    </xf>
    <xf numFmtId="173" fontId="19" fillId="60" borderId="0" xfId="490" applyNumberFormat="1" applyFont="1" applyFill="1" applyBorder="1" applyAlignment="1" applyProtection="1">
      <alignment vertical="center" wrapText="1"/>
      <protection locked="0"/>
    </xf>
    <xf numFmtId="171" fontId="19" fillId="60" borderId="10" xfId="0" applyNumberFormat="1" applyFont="1" applyFill="1" applyBorder="1" applyAlignment="1">
      <alignment horizontal="center" vertical="top"/>
    </xf>
    <xf numFmtId="0" fontId="18" fillId="60" borderId="10" xfId="0" applyFont="1" applyFill="1" applyBorder="1" applyAlignment="1">
      <alignment vertical="top"/>
    </xf>
    <xf numFmtId="0" fontId="18" fillId="60" borderId="0" xfId="0" applyFont="1" applyFill="1" applyBorder="1" applyAlignment="1">
      <alignment vertical="top"/>
    </xf>
    <xf numFmtId="0" fontId="18" fillId="60" borderId="10" xfId="0" applyFont="1" applyFill="1" applyBorder="1" applyAlignment="1">
      <alignment horizontal="center" vertical="center"/>
    </xf>
    <xf numFmtId="164" fontId="18" fillId="60" borderId="10" xfId="524" applyNumberFormat="1" applyFont="1" applyFill="1" applyBorder="1" applyAlignment="1">
      <alignment horizontal="left" vertical="center" wrapText="1"/>
    </xf>
    <xf numFmtId="164" fontId="18" fillId="60" borderId="10" xfId="475" applyNumberFormat="1" applyFont="1" applyFill="1" applyBorder="1" applyAlignment="1">
      <alignment horizontal="left" vertical="center" wrapText="1"/>
    </xf>
    <xf numFmtId="171" fontId="19" fillId="60" borderId="10" xfId="506" applyNumberFormat="1" applyFont="1" applyFill="1" applyBorder="1" applyAlignment="1">
      <alignment horizontal="left" vertical="top"/>
    </xf>
    <xf numFmtId="164" fontId="19" fillId="60" borderId="10" xfId="524" applyNumberFormat="1" applyFont="1" applyFill="1" applyBorder="1" applyAlignment="1">
      <alignment horizontal="left" vertical="center" wrapText="1"/>
    </xf>
    <xf numFmtId="175" fontId="18" fillId="60" borderId="0" xfId="0" applyNumberFormat="1" applyFont="1" applyFill="1" applyAlignment="1">
      <alignment vertical="top"/>
    </xf>
    <xf numFmtId="0" fontId="73" fillId="60" borderId="0" xfId="0" applyFont="1" applyFill="1" applyAlignment="1">
      <alignment vertical="top"/>
    </xf>
    <xf numFmtId="0" fontId="18" fillId="60" borderId="10" xfId="811" applyFont="1" applyFill="1" applyBorder="1" applyAlignment="1">
      <alignment vertical="center" wrapText="1"/>
    </xf>
    <xf numFmtId="49" fontId="18" fillId="60" borderId="10" xfId="1358" applyNumberFormat="1" applyFont="1" applyFill="1" applyBorder="1" applyAlignment="1">
      <alignment horizontal="left" vertical="center" wrapText="1"/>
    </xf>
    <xf numFmtId="49" fontId="19" fillId="60" borderId="10" xfId="1358" applyNumberFormat="1" applyFont="1" applyFill="1" applyBorder="1" applyAlignment="1">
      <alignment vertical="center" wrapText="1"/>
    </xf>
    <xf numFmtId="49" fontId="19" fillId="60" borderId="10" xfId="1358" applyNumberFormat="1" applyFont="1" applyFill="1" applyBorder="1" applyAlignment="1">
      <alignment vertical="center"/>
    </xf>
    <xf numFmtId="49" fontId="73" fillId="60" borderId="10" xfId="1358" applyNumberFormat="1" applyFont="1" applyFill="1" applyBorder="1" applyAlignment="1">
      <alignment horizontal="left" vertical="center"/>
    </xf>
    <xf numFmtId="49" fontId="73" fillId="60" borderId="10" xfId="1358" applyNumberFormat="1" applyFont="1" applyFill="1" applyBorder="1" applyAlignment="1">
      <alignment horizontal="left" vertical="center" wrapText="1"/>
    </xf>
    <xf numFmtId="49" fontId="19" fillId="60" borderId="10" xfId="1358" applyNumberFormat="1" applyFont="1" applyFill="1" applyBorder="1" applyAlignment="1">
      <alignment horizontal="left" vertical="center" wrapText="1"/>
    </xf>
    <xf numFmtId="171" fontId="19" fillId="60" borderId="10" xfId="506" applyNumberFormat="1" applyFont="1" applyFill="1" applyBorder="1" applyAlignment="1">
      <alignment vertical="center"/>
    </xf>
    <xf numFmtId="0" fontId="19" fillId="60" borderId="10" xfId="0" applyFont="1" applyFill="1" applyBorder="1" applyAlignment="1">
      <alignment vertical="center" wrapText="1"/>
    </xf>
    <xf numFmtId="0" fontId="18" fillId="60" borderId="0" xfId="0" applyFont="1" applyFill="1" applyAlignment="1">
      <alignment vertical="center" wrapText="1"/>
    </xf>
    <xf numFmtId="0" fontId="19" fillId="60" borderId="10" xfId="0" applyFont="1" applyFill="1" applyBorder="1" applyAlignment="1">
      <alignment vertical="top" wrapText="1"/>
    </xf>
    <xf numFmtId="0" fontId="19" fillId="60" borderId="10" xfId="0" applyFont="1" applyFill="1" applyBorder="1" applyAlignment="1">
      <alignment vertical="top"/>
    </xf>
    <xf numFmtId="171" fontId="18" fillId="60" borderId="11" xfId="0" applyNumberFormat="1" applyFont="1" applyFill="1" applyBorder="1" applyAlignment="1">
      <alignment vertical="top"/>
    </xf>
    <xf numFmtId="0" fontId="19" fillId="60" borderId="10" xfId="688" applyFont="1" applyFill="1" applyBorder="1" applyAlignment="1" applyProtection="1">
      <alignment horizontal="center" vertical="center" wrapText="1"/>
      <protection locked="0"/>
    </xf>
    <xf numFmtId="171" fontId="19" fillId="60" borderId="10" xfId="506" applyNumberFormat="1" applyFont="1" applyFill="1" applyBorder="1" applyAlignment="1">
      <alignment horizontal="center" vertical="center"/>
    </xf>
    <xf numFmtId="171" fontId="71" fillId="60" borderId="10" xfId="506" applyNumberFormat="1" applyFont="1" applyFill="1" applyBorder="1" applyAlignment="1">
      <alignment horizontal="center" vertical="center"/>
    </xf>
    <xf numFmtId="171" fontId="18" fillId="60" borderId="10" xfId="490" applyNumberFormat="1" applyFont="1" applyFill="1" applyBorder="1" applyAlignment="1" applyProtection="1">
      <alignment vertical="center" wrapText="1"/>
      <protection locked="0"/>
    </xf>
    <xf numFmtId="171" fontId="18" fillId="60" borderId="10" xfId="506" applyNumberFormat="1" applyFont="1" applyFill="1" applyBorder="1" applyAlignment="1">
      <alignment horizontal="center" vertical="center"/>
    </xf>
    <xf numFmtId="171" fontId="18" fillId="60" borderId="10" xfId="688" applyNumberFormat="1" applyFont="1" applyFill="1" applyBorder="1" applyAlignment="1" applyProtection="1">
      <alignment horizontal="center" vertical="center"/>
      <protection locked="0"/>
    </xf>
    <xf numFmtId="171" fontId="18" fillId="60" borderId="10" xfId="490" applyNumberFormat="1" applyFont="1" applyFill="1" applyBorder="1" applyAlignment="1" applyProtection="1">
      <alignment horizontal="center" vertical="center" wrapText="1"/>
      <protection locked="0"/>
    </xf>
    <xf numFmtId="171" fontId="19" fillId="60" borderId="10" xfId="490" applyNumberFormat="1" applyFont="1" applyFill="1" applyBorder="1" applyAlignment="1" applyProtection="1">
      <alignment horizontal="left" vertical="center" wrapText="1"/>
      <protection locked="0"/>
    </xf>
    <xf numFmtId="171" fontId="18" fillId="60" borderId="10" xfId="490" applyNumberFormat="1" applyFont="1" applyFill="1" applyBorder="1" applyAlignment="1" applyProtection="1">
      <alignment horizontal="left" vertical="center" wrapText="1"/>
      <protection locked="0"/>
    </xf>
    <xf numFmtId="171" fontId="71" fillId="60" borderId="10" xfId="490" applyNumberFormat="1" applyFont="1" applyFill="1" applyBorder="1" applyAlignment="1" applyProtection="1">
      <alignment horizontal="left" vertical="center" wrapText="1"/>
      <protection locked="0"/>
    </xf>
    <xf numFmtId="0" fontId="19" fillId="60" borderId="10" xfId="688" applyFont="1" applyFill="1" applyBorder="1" applyAlignment="1" applyProtection="1">
      <alignment horizontal="center" vertical="center"/>
      <protection locked="0"/>
    </xf>
    <xf numFmtId="164" fontId="19" fillId="60" borderId="10" xfId="506" applyNumberFormat="1" applyFont="1" applyFill="1" applyBorder="1" applyAlignment="1">
      <alignment horizontal="center" vertical="center"/>
    </xf>
    <xf numFmtId="164" fontId="19" fillId="60" borderId="10" xfId="475" applyNumberFormat="1" applyFont="1" applyFill="1" applyBorder="1" applyAlignment="1">
      <alignment horizontal="center" vertical="center"/>
    </xf>
    <xf numFmtId="164" fontId="18" fillId="60" borderId="10" xfId="475" applyNumberFormat="1" applyFont="1" applyFill="1" applyBorder="1" applyAlignment="1">
      <alignment horizontal="center" vertical="center"/>
    </xf>
    <xf numFmtId="164" fontId="18" fillId="60" borderId="11" xfId="475" applyNumberFormat="1" applyFont="1" applyFill="1" applyBorder="1" applyAlignment="1">
      <alignment horizontal="center" vertical="center"/>
    </xf>
    <xf numFmtId="43" fontId="18" fillId="60" borderId="10" xfId="506" applyNumberFormat="1" applyFont="1" applyFill="1" applyBorder="1" applyAlignment="1">
      <alignment horizontal="center" vertical="center"/>
    </xf>
    <xf numFmtId="164" fontId="18" fillId="60" borderId="10" xfId="506" applyNumberFormat="1" applyFont="1" applyFill="1" applyBorder="1" applyAlignment="1">
      <alignment horizontal="center" vertical="center"/>
    </xf>
    <xf numFmtId="49" fontId="73" fillId="60" borderId="10" xfId="1358" applyNumberFormat="1" applyFont="1" applyFill="1" applyBorder="1" applyAlignment="1">
      <alignment horizontal="left" vertical="center" wrapText="1" indent="6"/>
    </xf>
    <xf numFmtId="171" fontId="73" fillId="60" borderId="10" xfId="506" applyNumberFormat="1" applyFont="1" applyFill="1" applyBorder="1" applyAlignment="1">
      <alignment horizontal="center" vertical="center"/>
    </xf>
    <xf numFmtId="164" fontId="19" fillId="60" borderId="10" xfId="475" applyNumberFormat="1" applyFont="1" applyFill="1" applyBorder="1" applyAlignment="1">
      <alignment vertical="center"/>
    </xf>
    <xf numFmtId="164" fontId="18" fillId="60" borderId="10" xfId="475" applyNumberFormat="1" applyFont="1" applyFill="1" applyBorder="1" applyAlignment="1">
      <alignment vertical="center"/>
    </xf>
    <xf numFmtId="174" fontId="18" fillId="60" borderId="10" xfId="0" applyNumberFormat="1" applyFont="1" applyFill="1" applyBorder="1" applyAlignment="1">
      <alignment vertical="center"/>
    </xf>
    <xf numFmtId="171" fontId="18" fillId="60" borderId="10" xfId="0" applyNumberFormat="1" applyFont="1" applyFill="1" applyBorder="1" applyAlignment="1">
      <alignment vertical="center"/>
    </xf>
    <xf numFmtId="0" fontId="19" fillId="60" borderId="10" xfId="0" applyFont="1" applyFill="1" applyBorder="1" applyAlignment="1">
      <alignment vertical="center"/>
    </xf>
    <xf numFmtId="0" fontId="19" fillId="60" borderId="0" xfId="0" applyFont="1" applyFill="1" applyBorder="1" applyAlignment="1">
      <alignment vertical="center"/>
    </xf>
    <xf numFmtId="0" fontId="18" fillId="60" borderId="10" xfId="506" applyNumberFormat="1" applyFont="1" applyFill="1" applyBorder="1" applyAlignment="1">
      <alignment horizontal="center" vertical="center"/>
    </xf>
    <xf numFmtId="171" fontId="18" fillId="60" borderId="0" xfId="506" applyNumberFormat="1" applyFont="1" applyFill="1" applyBorder="1" applyAlignment="1">
      <alignment horizontal="center" vertical="center" wrapText="1"/>
    </xf>
    <xf numFmtId="49" fontId="18" fillId="60" borderId="10" xfId="506" applyNumberFormat="1" applyFont="1" applyFill="1" applyBorder="1" applyAlignment="1">
      <alignment horizontal="center" vertical="center" wrapText="1"/>
    </xf>
    <xf numFmtId="173" fontId="18" fillId="60" borderId="10" xfId="490" applyNumberFormat="1" applyFont="1" applyFill="1" applyBorder="1" applyAlignment="1" applyProtection="1">
      <alignment horizontal="left" vertical="center" wrapText="1" indent="6"/>
      <protection locked="0"/>
    </xf>
    <xf numFmtId="173" fontId="18" fillId="60" borderId="10" xfId="490" applyNumberFormat="1" applyFont="1" applyFill="1" applyBorder="1" applyAlignment="1" applyProtection="1">
      <alignment horizontal="left" vertical="center" wrapText="1"/>
      <protection locked="0"/>
    </xf>
    <xf numFmtId="173" fontId="19" fillId="60" borderId="22" xfId="490" applyNumberFormat="1" applyFont="1" applyFill="1" applyBorder="1" applyAlignment="1" applyProtection="1">
      <alignment vertical="center" wrapText="1"/>
      <protection locked="0"/>
    </xf>
    <xf numFmtId="173" fontId="19" fillId="60" borderId="24" xfId="490" applyNumberFormat="1" applyFont="1" applyFill="1" applyBorder="1" applyAlignment="1" applyProtection="1">
      <alignment vertical="center" wrapText="1"/>
      <protection locked="0"/>
    </xf>
    <xf numFmtId="173" fontId="71" fillId="60" borderId="10" xfId="490" applyNumberFormat="1" applyFont="1" applyFill="1" applyBorder="1" applyAlignment="1" applyProtection="1">
      <alignment horizontal="left" vertical="center" wrapText="1"/>
      <protection locked="0"/>
    </xf>
    <xf numFmtId="0" fontId="74" fillId="60" borderId="22" xfId="0" applyFont="1" applyFill="1" applyBorder="1" applyAlignment="1">
      <alignment horizontal="center" vertical="center" wrapText="1"/>
    </xf>
    <xf numFmtId="0" fontId="74" fillId="60" borderId="23" xfId="0" applyFont="1" applyFill="1" applyBorder="1" applyAlignment="1">
      <alignment horizontal="center" vertical="center" wrapText="1"/>
    </xf>
    <xf numFmtId="0" fontId="74" fillId="60" borderId="24" xfId="0" applyFont="1" applyFill="1" applyBorder="1" applyAlignment="1">
      <alignment horizontal="center" vertical="center" wrapText="1"/>
    </xf>
    <xf numFmtId="0" fontId="19" fillId="60" borderId="0" xfId="0" applyFont="1" applyFill="1" applyAlignment="1">
      <alignment horizontal="center" vertical="top" wrapText="1"/>
    </xf>
    <xf numFmtId="0" fontId="74" fillId="60" borderId="22" xfId="0" applyFont="1" applyFill="1" applyBorder="1" applyAlignment="1">
      <alignment horizontal="center" vertical="center"/>
    </xf>
    <xf numFmtId="0" fontId="74" fillId="60" borderId="23" xfId="0" applyFont="1" applyFill="1" applyBorder="1" applyAlignment="1">
      <alignment horizontal="center" vertical="center"/>
    </xf>
    <xf numFmtId="0" fontId="74" fillId="60" borderId="24" xfId="0" applyFont="1" applyFill="1" applyBorder="1" applyAlignment="1">
      <alignment horizontal="center" vertical="center"/>
    </xf>
    <xf numFmtId="171" fontId="19" fillId="60" borderId="10" xfId="506" applyNumberFormat="1" applyFont="1" applyFill="1" applyBorder="1" applyAlignment="1">
      <alignment horizontal="left" vertical="center" wrapText="1"/>
    </xf>
    <xf numFmtId="173" fontId="18" fillId="60" borderId="10" xfId="490" applyNumberFormat="1" applyFont="1" applyFill="1" applyBorder="1" applyAlignment="1" applyProtection="1">
      <alignment horizontal="center" vertical="center" wrapText="1"/>
      <protection locked="0"/>
    </xf>
    <xf numFmtId="0" fontId="18" fillId="60" borderId="0" xfId="0" applyFont="1" applyFill="1" applyAlignment="1">
      <alignment horizontal="right" vertical="center"/>
    </xf>
  </cellXfs>
  <cellStyles count="1359">
    <cellStyle name=" Verticals" xfId="1"/>
    <cellStyle name="_1_²ÜºÈÆø" xfId="2"/>
    <cellStyle name="_artabyuje" xfId="3"/>
    <cellStyle name="_Sheet2" xfId="4"/>
    <cellStyle name="_Sheet2_2016_Q2" xfId="5"/>
    <cellStyle name="_stamp14-16..." xfId="6"/>
    <cellStyle name="20% - Accent1 2" xfId="7"/>
    <cellStyle name="20% - Accent1 2 2" xfId="8"/>
    <cellStyle name="20% - Accent1 2 2 2" xfId="9"/>
    <cellStyle name="20% - Accent1 2 2 2 2" xfId="10"/>
    <cellStyle name="20% - Accent1 2 2 2 2 2" xfId="11"/>
    <cellStyle name="20% - Accent1 2 2 2 3" xfId="12"/>
    <cellStyle name="20% - Accent1 2 2 3" xfId="13"/>
    <cellStyle name="20% - Accent1 2 2 3 2" xfId="14"/>
    <cellStyle name="20% - Accent1 2 2 3 2 2" xfId="15"/>
    <cellStyle name="20% - Accent1 2 2 3 3" xfId="16"/>
    <cellStyle name="20% - Accent1 2 2 4" xfId="17"/>
    <cellStyle name="20% - Accent1 2 2 4 2" xfId="18"/>
    <cellStyle name="20% - Accent1 2 2 4 2 2" xfId="19"/>
    <cellStyle name="20% - Accent1 2 2 4 3" xfId="20"/>
    <cellStyle name="20% - Accent1 2 2 5" xfId="21"/>
    <cellStyle name="20% - Accent1 2 2 5 2" xfId="22"/>
    <cellStyle name="20% - Accent1 2 2 5 2 2" xfId="23"/>
    <cellStyle name="20% - Accent1 2 2 5 3" xfId="24"/>
    <cellStyle name="20% - Accent1 2 2 6" xfId="25"/>
    <cellStyle name="20% - Accent1 2 2 6 2" xfId="26"/>
    <cellStyle name="20% - Accent1 2 2 6 2 2" xfId="27"/>
    <cellStyle name="20% - Accent1 2 2 6 3" xfId="28"/>
    <cellStyle name="20% - Accent1 2 2 7" xfId="29"/>
    <cellStyle name="20% - Accent1 2 2 7 2" xfId="30"/>
    <cellStyle name="20% - Accent1 2 2 8" xfId="31"/>
    <cellStyle name="20% - Accent1 2 2 9" xfId="32"/>
    <cellStyle name="20% - Accent1 2 3" xfId="33"/>
    <cellStyle name="20% - Accent2 2" xfId="34"/>
    <cellStyle name="20% - Accent2 2 2" xfId="35"/>
    <cellStyle name="20% - Accent2 2 2 2" xfId="36"/>
    <cellStyle name="20% - Accent2 2 2 2 2" xfId="37"/>
    <cellStyle name="20% - Accent2 2 2 2 2 2" xfId="38"/>
    <cellStyle name="20% - Accent2 2 2 2 3" xfId="39"/>
    <cellStyle name="20% - Accent2 2 2 3" xfId="40"/>
    <cellStyle name="20% - Accent2 2 2 3 2" xfId="41"/>
    <cellStyle name="20% - Accent2 2 2 3 2 2" xfId="42"/>
    <cellStyle name="20% - Accent2 2 2 3 3" xfId="43"/>
    <cellStyle name="20% - Accent2 2 2 4" xfId="44"/>
    <cellStyle name="20% - Accent2 2 2 4 2" xfId="45"/>
    <cellStyle name="20% - Accent2 2 2 4 2 2" xfId="46"/>
    <cellStyle name="20% - Accent2 2 2 4 3" xfId="47"/>
    <cellStyle name="20% - Accent2 2 2 5" xfId="48"/>
    <cellStyle name="20% - Accent2 2 2 5 2" xfId="49"/>
    <cellStyle name="20% - Accent2 2 2 5 2 2" xfId="50"/>
    <cellStyle name="20% - Accent2 2 2 5 3" xfId="51"/>
    <cellStyle name="20% - Accent2 2 2 6" xfId="52"/>
    <cellStyle name="20% - Accent2 2 2 6 2" xfId="53"/>
    <cellStyle name="20% - Accent2 2 2 6 2 2" xfId="54"/>
    <cellStyle name="20% - Accent2 2 2 6 3" xfId="55"/>
    <cellStyle name="20% - Accent2 2 2 7" xfId="56"/>
    <cellStyle name="20% - Accent2 2 2 7 2" xfId="57"/>
    <cellStyle name="20% - Accent2 2 2 8" xfId="58"/>
    <cellStyle name="20% - Accent2 2 2 9" xfId="59"/>
    <cellStyle name="20% - Accent2 2 3" xfId="60"/>
    <cellStyle name="20% - Accent3 2" xfId="61"/>
    <cellStyle name="20% - Accent3 2 2" xfId="62"/>
    <cellStyle name="20% - Accent3 2 2 2" xfId="63"/>
    <cellStyle name="20% - Accent3 2 2 2 2" xfId="64"/>
    <cellStyle name="20% - Accent3 2 2 2 2 2" xfId="65"/>
    <cellStyle name="20% - Accent3 2 2 2 3" xfId="66"/>
    <cellStyle name="20% - Accent3 2 2 3" xfId="67"/>
    <cellStyle name="20% - Accent3 2 2 3 2" xfId="68"/>
    <cellStyle name="20% - Accent3 2 2 3 2 2" xfId="69"/>
    <cellStyle name="20% - Accent3 2 2 3 3" xfId="70"/>
    <cellStyle name="20% - Accent3 2 2 4" xfId="71"/>
    <cellStyle name="20% - Accent3 2 2 4 2" xfId="72"/>
    <cellStyle name="20% - Accent3 2 2 4 2 2" xfId="73"/>
    <cellStyle name="20% - Accent3 2 2 4 3" xfId="74"/>
    <cellStyle name="20% - Accent3 2 2 5" xfId="75"/>
    <cellStyle name="20% - Accent3 2 2 5 2" xfId="76"/>
    <cellStyle name="20% - Accent3 2 2 5 2 2" xfId="77"/>
    <cellStyle name="20% - Accent3 2 2 5 3" xfId="78"/>
    <cellStyle name="20% - Accent3 2 2 6" xfId="79"/>
    <cellStyle name="20% - Accent3 2 2 6 2" xfId="80"/>
    <cellStyle name="20% - Accent3 2 2 6 2 2" xfId="81"/>
    <cellStyle name="20% - Accent3 2 2 6 3" xfId="82"/>
    <cellStyle name="20% - Accent3 2 2 7" xfId="83"/>
    <cellStyle name="20% - Accent3 2 2 7 2" xfId="84"/>
    <cellStyle name="20% - Accent3 2 2 8" xfId="85"/>
    <cellStyle name="20% - Accent3 2 2 9" xfId="86"/>
    <cellStyle name="20% - Accent3 2 3" xfId="87"/>
    <cellStyle name="20% - Accent4 2" xfId="88"/>
    <cellStyle name="20% - Accent4 2 2" xfId="89"/>
    <cellStyle name="20% - Accent4 2 2 2" xfId="90"/>
    <cellStyle name="20% - Accent4 2 2 2 2" xfId="91"/>
    <cellStyle name="20% - Accent4 2 2 2 2 2" xfId="92"/>
    <cellStyle name="20% - Accent4 2 2 2 3" xfId="93"/>
    <cellStyle name="20% - Accent4 2 2 3" xfId="94"/>
    <cellStyle name="20% - Accent4 2 2 3 2" xfId="95"/>
    <cellStyle name="20% - Accent4 2 2 3 2 2" xfId="96"/>
    <cellStyle name="20% - Accent4 2 2 3 3" xfId="97"/>
    <cellStyle name="20% - Accent4 2 2 4" xfId="98"/>
    <cellStyle name="20% - Accent4 2 2 4 2" xfId="99"/>
    <cellStyle name="20% - Accent4 2 2 4 2 2" xfId="100"/>
    <cellStyle name="20% - Accent4 2 2 4 3" xfId="101"/>
    <cellStyle name="20% - Accent4 2 2 5" xfId="102"/>
    <cellStyle name="20% - Accent4 2 2 5 2" xfId="103"/>
    <cellStyle name="20% - Accent4 2 2 5 2 2" xfId="104"/>
    <cellStyle name="20% - Accent4 2 2 5 3" xfId="105"/>
    <cellStyle name="20% - Accent4 2 2 6" xfId="106"/>
    <cellStyle name="20% - Accent4 2 2 6 2" xfId="107"/>
    <cellStyle name="20% - Accent4 2 2 6 2 2" xfId="108"/>
    <cellStyle name="20% - Accent4 2 2 6 3" xfId="109"/>
    <cellStyle name="20% - Accent4 2 2 7" xfId="110"/>
    <cellStyle name="20% - Accent4 2 2 7 2" xfId="111"/>
    <cellStyle name="20% - Accent4 2 2 8" xfId="112"/>
    <cellStyle name="20% - Accent4 2 2 9" xfId="113"/>
    <cellStyle name="20% - Accent4 2 3" xfId="114"/>
    <cellStyle name="20% - Accent5 2" xfId="115"/>
    <cellStyle name="20% - Accent5 2 2" xfId="116"/>
    <cellStyle name="20% - Accent5 2 2 2" xfId="117"/>
    <cellStyle name="20% - Accent5 2 2 2 2" xfId="118"/>
    <cellStyle name="20% - Accent5 2 2 2 2 2" xfId="119"/>
    <cellStyle name="20% - Accent5 2 2 2 3" xfId="120"/>
    <cellStyle name="20% - Accent5 2 2 3" xfId="121"/>
    <cellStyle name="20% - Accent5 2 2 3 2" xfId="122"/>
    <cellStyle name="20% - Accent5 2 2 3 2 2" xfId="123"/>
    <cellStyle name="20% - Accent5 2 2 3 3" xfId="124"/>
    <cellStyle name="20% - Accent5 2 2 4" xfId="125"/>
    <cellStyle name="20% - Accent5 2 2 4 2" xfId="126"/>
    <cellStyle name="20% - Accent5 2 2 4 2 2" xfId="127"/>
    <cellStyle name="20% - Accent5 2 2 4 3" xfId="128"/>
    <cellStyle name="20% - Accent5 2 2 5" xfId="129"/>
    <cellStyle name="20% - Accent5 2 2 5 2" xfId="130"/>
    <cellStyle name="20% - Accent5 2 2 5 2 2" xfId="131"/>
    <cellStyle name="20% - Accent5 2 2 5 3" xfId="132"/>
    <cellStyle name="20% - Accent5 2 2 6" xfId="133"/>
    <cellStyle name="20% - Accent5 2 2 6 2" xfId="134"/>
    <cellStyle name="20% - Accent5 2 2 6 2 2" xfId="135"/>
    <cellStyle name="20% - Accent5 2 2 6 3" xfId="136"/>
    <cellStyle name="20% - Accent5 2 2 7" xfId="137"/>
    <cellStyle name="20% - Accent5 2 2 7 2" xfId="138"/>
    <cellStyle name="20% - Accent5 2 2 8" xfId="139"/>
    <cellStyle name="20% - Accent5 2 2 9" xfId="140"/>
    <cellStyle name="20% - Accent5 2 3" xfId="141"/>
    <cellStyle name="20% - Accent6 2" xfId="142"/>
    <cellStyle name="20% - Accent6 2 2" xfId="143"/>
    <cellStyle name="20% - Accent6 2 2 2" xfId="144"/>
    <cellStyle name="20% - Accent6 2 2 2 2" xfId="145"/>
    <cellStyle name="20% - Accent6 2 2 2 2 2" xfId="146"/>
    <cellStyle name="20% - Accent6 2 2 2 3" xfId="147"/>
    <cellStyle name="20% - Accent6 2 2 3" xfId="148"/>
    <cellStyle name="20% - Accent6 2 2 3 2" xfId="149"/>
    <cellStyle name="20% - Accent6 2 2 3 2 2" xfId="150"/>
    <cellStyle name="20% - Accent6 2 2 3 3" xfId="151"/>
    <cellStyle name="20% - Accent6 2 2 4" xfId="152"/>
    <cellStyle name="20% - Accent6 2 2 4 2" xfId="153"/>
    <cellStyle name="20% - Accent6 2 2 4 2 2" xfId="154"/>
    <cellStyle name="20% - Accent6 2 2 4 3" xfId="155"/>
    <cellStyle name="20% - Accent6 2 2 5" xfId="156"/>
    <cellStyle name="20% - Accent6 2 2 5 2" xfId="157"/>
    <cellStyle name="20% - Accent6 2 2 5 2 2" xfId="158"/>
    <cellStyle name="20% - Accent6 2 2 5 3" xfId="159"/>
    <cellStyle name="20% - Accent6 2 2 6" xfId="160"/>
    <cellStyle name="20% - Accent6 2 2 6 2" xfId="161"/>
    <cellStyle name="20% - Accent6 2 2 6 2 2" xfId="162"/>
    <cellStyle name="20% - Accent6 2 2 6 3" xfId="163"/>
    <cellStyle name="20% - Accent6 2 2 7" xfId="164"/>
    <cellStyle name="20% - Accent6 2 2 7 2" xfId="165"/>
    <cellStyle name="20% - Accent6 2 2 8" xfId="166"/>
    <cellStyle name="20% - Accent6 2 2 9" xfId="167"/>
    <cellStyle name="20% - Accent6 2 3" xfId="168"/>
    <cellStyle name="40% - Accent1 2" xfId="169"/>
    <cellStyle name="40% - Accent1 2 2" xfId="170"/>
    <cellStyle name="40% - Accent1 2 2 2" xfId="171"/>
    <cellStyle name="40% - Accent1 2 2 2 2" xfId="172"/>
    <cellStyle name="40% - Accent1 2 2 2 2 2" xfId="173"/>
    <cellStyle name="40% - Accent1 2 2 2 3" xfId="174"/>
    <cellStyle name="40% - Accent1 2 2 3" xfId="175"/>
    <cellStyle name="40% - Accent1 2 2 3 2" xfId="176"/>
    <cellStyle name="40% - Accent1 2 2 3 2 2" xfId="177"/>
    <cellStyle name="40% - Accent1 2 2 3 3" xfId="178"/>
    <cellStyle name="40% - Accent1 2 2 4" xfId="179"/>
    <cellStyle name="40% - Accent1 2 2 4 2" xfId="180"/>
    <cellStyle name="40% - Accent1 2 2 4 2 2" xfId="181"/>
    <cellStyle name="40% - Accent1 2 2 4 3" xfId="182"/>
    <cellStyle name="40% - Accent1 2 2 5" xfId="183"/>
    <cellStyle name="40% - Accent1 2 2 5 2" xfId="184"/>
    <cellStyle name="40% - Accent1 2 2 5 2 2" xfId="185"/>
    <cellStyle name="40% - Accent1 2 2 5 3" xfId="186"/>
    <cellStyle name="40% - Accent1 2 2 6" xfId="187"/>
    <cellStyle name="40% - Accent1 2 2 6 2" xfId="188"/>
    <cellStyle name="40% - Accent1 2 2 6 2 2" xfId="189"/>
    <cellStyle name="40% - Accent1 2 2 6 3" xfId="190"/>
    <cellStyle name="40% - Accent1 2 2 7" xfId="191"/>
    <cellStyle name="40% - Accent1 2 2 7 2" xfId="192"/>
    <cellStyle name="40% - Accent1 2 2 8" xfId="193"/>
    <cellStyle name="40% - Accent1 2 2 9" xfId="194"/>
    <cellStyle name="40% - Accent1 2 3" xfId="195"/>
    <cellStyle name="40% - Accent2 2" xfId="196"/>
    <cellStyle name="40% - Accent2 2 2" xfId="197"/>
    <cellStyle name="40% - Accent2 2 2 2" xfId="198"/>
    <cellStyle name="40% - Accent2 2 2 2 2" xfId="199"/>
    <cellStyle name="40% - Accent2 2 2 2 2 2" xfId="200"/>
    <cellStyle name="40% - Accent2 2 2 2 3" xfId="201"/>
    <cellStyle name="40% - Accent2 2 2 3" xfId="202"/>
    <cellStyle name="40% - Accent2 2 2 3 2" xfId="203"/>
    <cellStyle name="40% - Accent2 2 2 3 2 2" xfId="204"/>
    <cellStyle name="40% - Accent2 2 2 3 3" xfId="205"/>
    <cellStyle name="40% - Accent2 2 2 4" xfId="206"/>
    <cellStyle name="40% - Accent2 2 2 4 2" xfId="207"/>
    <cellStyle name="40% - Accent2 2 2 4 2 2" xfId="208"/>
    <cellStyle name="40% - Accent2 2 2 4 3" xfId="209"/>
    <cellStyle name="40% - Accent2 2 2 5" xfId="210"/>
    <cellStyle name="40% - Accent2 2 2 5 2" xfId="211"/>
    <cellStyle name="40% - Accent2 2 2 5 2 2" xfId="212"/>
    <cellStyle name="40% - Accent2 2 2 5 3" xfId="213"/>
    <cellStyle name="40% - Accent2 2 2 6" xfId="214"/>
    <cellStyle name="40% - Accent2 2 2 6 2" xfId="215"/>
    <cellStyle name="40% - Accent2 2 2 6 2 2" xfId="216"/>
    <cellStyle name="40% - Accent2 2 2 6 3" xfId="217"/>
    <cellStyle name="40% - Accent2 2 2 7" xfId="218"/>
    <cellStyle name="40% - Accent2 2 2 7 2" xfId="219"/>
    <cellStyle name="40% - Accent2 2 2 8" xfId="220"/>
    <cellStyle name="40% - Accent2 2 2 9" xfId="221"/>
    <cellStyle name="40% - Accent2 2 3" xfId="222"/>
    <cellStyle name="40% - Accent3 2" xfId="223"/>
    <cellStyle name="40% - Accent3 2 2" xfId="224"/>
    <cellStyle name="40% - Accent3 2 2 2" xfId="225"/>
    <cellStyle name="40% - Accent3 2 2 2 2" xfId="226"/>
    <cellStyle name="40% - Accent3 2 2 2 2 2" xfId="227"/>
    <cellStyle name="40% - Accent3 2 2 2 3" xfId="228"/>
    <cellStyle name="40% - Accent3 2 2 3" xfId="229"/>
    <cellStyle name="40% - Accent3 2 2 3 2" xfId="230"/>
    <cellStyle name="40% - Accent3 2 2 3 2 2" xfId="231"/>
    <cellStyle name="40% - Accent3 2 2 3 3" xfId="232"/>
    <cellStyle name="40% - Accent3 2 2 4" xfId="233"/>
    <cellStyle name="40% - Accent3 2 2 4 2" xfId="234"/>
    <cellStyle name="40% - Accent3 2 2 4 2 2" xfId="235"/>
    <cellStyle name="40% - Accent3 2 2 4 3" xfId="236"/>
    <cellStyle name="40% - Accent3 2 2 5" xfId="237"/>
    <cellStyle name="40% - Accent3 2 2 5 2" xfId="238"/>
    <cellStyle name="40% - Accent3 2 2 5 2 2" xfId="239"/>
    <cellStyle name="40% - Accent3 2 2 5 3" xfId="240"/>
    <cellStyle name="40% - Accent3 2 2 6" xfId="241"/>
    <cellStyle name="40% - Accent3 2 2 6 2" xfId="242"/>
    <cellStyle name="40% - Accent3 2 2 6 2 2" xfId="243"/>
    <cellStyle name="40% - Accent3 2 2 6 3" xfId="244"/>
    <cellStyle name="40% - Accent3 2 2 7" xfId="245"/>
    <cellStyle name="40% - Accent3 2 2 7 2" xfId="246"/>
    <cellStyle name="40% - Accent3 2 2 8" xfId="247"/>
    <cellStyle name="40% - Accent3 2 2 9" xfId="248"/>
    <cellStyle name="40% - Accent3 2 3" xfId="249"/>
    <cellStyle name="40% - Accent4 2" xfId="250"/>
    <cellStyle name="40% - Accent4 2 2" xfId="251"/>
    <cellStyle name="40% - Accent4 2 2 2" xfId="252"/>
    <cellStyle name="40% - Accent4 2 2 2 2" xfId="253"/>
    <cellStyle name="40% - Accent4 2 2 2 2 2" xfId="254"/>
    <cellStyle name="40% - Accent4 2 2 2 3" xfId="255"/>
    <cellStyle name="40% - Accent4 2 2 3" xfId="256"/>
    <cellStyle name="40% - Accent4 2 2 3 2" xfId="257"/>
    <cellStyle name="40% - Accent4 2 2 3 2 2" xfId="258"/>
    <cellStyle name="40% - Accent4 2 2 3 3" xfId="259"/>
    <cellStyle name="40% - Accent4 2 2 4" xfId="260"/>
    <cellStyle name="40% - Accent4 2 2 4 2" xfId="261"/>
    <cellStyle name="40% - Accent4 2 2 4 2 2" xfId="262"/>
    <cellStyle name="40% - Accent4 2 2 4 3" xfId="263"/>
    <cellStyle name="40% - Accent4 2 2 5" xfId="264"/>
    <cellStyle name="40% - Accent4 2 2 5 2" xfId="265"/>
    <cellStyle name="40% - Accent4 2 2 5 2 2" xfId="266"/>
    <cellStyle name="40% - Accent4 2 2 5 3" xfId="267"/>
    <cellStyle name="40% - Accent4 2 2 6" xfId="268"/>
    <cellStyle name="40% - Accent4 2 2 6 2" xfId="269"/>
    <cellStyle name="40% - Accent4 2 2 6 2 2" xfId="270"/>
    <cellStyle name="40% - Accent4 2 2 6 3" xfId="271"/>
    <cellStyle name="40% - Accent4 2 2 7" xfId="272"/>
    <cellStyle name="40% - Accent4 2 2 7 2" xfId="273"/>
    <cellStyle name="40% - Accent4 2 2 8" xfId="274"/>
    <cellStyle name="40% - Accent4 2 2 9" xfId="275"/>
    <cellStyle name="40% - Accent4 2 3" xfId="276"/>
    <cellStyle name="40% - Accent5 2" xfId="277"/>
    <cellStyle name="40% - Accent5 2 2" xfId="278"/>
    <cellStyle name="40% - Accent5 2 2 2" xfId="279"/>
    <cellStyle name="40% - Accent5 2 2 2 2" xfId="280"/>
    <cellStyle name="40% - Accent5 2 2 2 2 2" xfId="281"/>
    <cellStyle name="40% - Accent5 2 2 2 3" xfId="282"/>
    <cellStyle name="40% - Accent5 2 2 3" xfId="283"/>
    <cellStyle name="40% - Accent5 2 2 3 2" xfId="284"/>
    <cellStyle name="40% - Accent5 2 2 3 2 2" xfId="285"/>
    <cellStyle name="40% - Accent5 2 2 3 3" xfId="286"/>
    <cellStyle name="40% - Accent5 2 2 4" xfId="287"/>
    <cellStyle name="40% - Accent5 2 2 4 2" xfId="288"/>
    <cellStyle name="40% - Accent5 2 2 4 2 2" xfId="289"/>
    <cellStyle name="40% - Accent5 2 2 4 3" xfId="290"/>
    <cellStyle name="40% - Accent5 2 2 5" xfId="291"/>
    <cellStyle name="40% - Accent5 2 2 5 2" xfId="292"/>
    <cellStyle name="40% - Accent5 2 2 5 2 2" xfId="293"/>
    <cellStyle name="40% - Accent5 2 2 5 3" xfId="294"/>
    <cellStyle name="40% - Accent5 2 2 6" xfId="295"/>
    <cellStyle name="40% - Accent5 2 2 6 2" xfId="296"/>
    <cellStyle name="40% - Accent5 2 2 6 2 2" xfId="297"/>
    <cellStyle name="40% - Accent5 2 2 6 3" xfId="298"/>
    <cellStyle name="40% - Accent5 2 2 7" xfId="299"/>
    <cellStyle name="40% - Accent5 2 2 7 2" xfId="300"/>
    <cellStyle name="40% - Accent5 2 2 8" xfId="301"/>
    <cellStyle name="40% - Accent5 2 2 9" xfId="302"/>
    <cellStyle name="40% - Accent5 2 3" xfId="303"/>
    <cellStyle name="40% - Accent6 2" xfId="304"/>
    <cellStyle name="40% - Accent6 2 2" xfId="305"/>
    <cellStyle name="40% - Accent6 2 2 2" xfId="306"/>
    <cellStyle name="40% - Accent6 2 2 2 2" xfId="307"/>
    <cellStyle name="40% - Accent6 2 2 2 2 2" xfId="308"/>
    <cellStyle name="40% - Accent6 2 2 2 3" xfId="309"/>
    <cellStyle name="40% - Accent6 2 2 3" xfId="310"/>
    <cellStyle name="40% - Accent6 2 2 3 2" xfId="311"/>
    <cellStyle name="40% - Accent6 2 2 3 2 2" xfId="312"/>
    <cellStyle name="40% - Accent6 2 2 3 3" xfId="313"/>
    <cellStyle name="40% - Accent6 2 2 4" xfId="314"/>
    <cellStyle name="40% - Accent6 2 2 4 2" xfId="315"/>
    <cellStyle name="40% - Accent6 2 2 4 2 2" xfId="316"/>
    <cellStyle name="40% - Accent6 2 2 4 3" xfId="317"/>
    <cellStyle name="40% - Accent6 2 2 5" xfId="318"/>
    <cellStyle name="40% - Accent6 2 2 5 2" xfId="319"/>
    <cellStyle name="40% - Accent6 2 2 5 2 2" xfId="320"/>
    <cellStyle name="40% - Accent6 2 2 5 3" xfId="321"/>
    <cellStyle name="40% - Accent6 2 2 6" xfId="322"/>
    <cellStyle name="40% - Accent6 2 2 6 2" xfId="323"/>
    <cellStyle name="40% - Accent6 2 2 6 2 2" xfId="324"/>
    <cellStyle name="40% - Accent6 2 2 6 3" xfId="325"/>
    <cellStyle name="40% - Accent6 2 2 7" xfId="326"/>
    <cellStyle name="40% - Accent6 2 2 7 2" xfId="327"/>
    <cellStyle name="40% - Accent6 2 2 8" xfId="328"/>
    <cellStyle name="40% - Accent6 2 2 9" xfId="329"/>
    <cellStyle name="40% - Accent6 2 3" xfId="330"/>
    <cellStyle name="60% - Accent1 2" xfId="331"/>
    <cellStyle name="60% - Accent1 2 2" xfId="332"/>
    <cellStyle name="60% - Accent1 2 3" xfId="333"/>
    <cellStyle name="60% - Accent2 2" xfId="334"/>
    <cellStyle name="60% - Accent2 2 2" xfId="335"/>
    <cellStyle name="60% - Accent2 2 3" xfId="336"/>
    <cellStyle name="60% - Accent3 2" xfId="337"/>
    <cellStyle name="60% - Accent3 2 2" xfId="338"/>
    <cellStyle name="60% - Accent3 2 3" xfId="339"/>
    <cellStyle name="60% - Accent4 2" xfId="340"/>
    <cellStyle name="60% - Accent4 2 2" xfId="341"/>
    <cellStyle name="60% - Accent4 2 3" xfId="342"/>
    <cellStyle name="60% - Accent5 2" xfId="343"/>
    <cellStyle name="60% - Accent5 2 2" xfId="344"/>
    <cellStyle name="60% - Accent5 2 3" xfId="345"/>
    <cellStyle name="60% - Accent6 2" xfId="346"/>
    <cellStyle name="60% - Accent6 2 2" xfId="347"/>
    <cellStyle name="60% - Accent6 2 3" xfId="348"/>
    <cellStyle name="Accent1 - 20%" xfId="349"/>
    <cellStyle name="Accent1 - 40%" xfId="350"/>
    <cellStyle name="Accent1 - 60%" xfId="351"/>
    <cellStyle name="Accent1 10" xfId="352"/>
    <cellStyle name="Accent1 11" xfId="353"/>
    <cellStyle name="Accent1 12" xfId="354"/>
    <cellStyle name="Accent1 13" xfId="355"/>
    <cellStyle name="Accent1 14" xfId="356"/>
    <cellStyle name="Accent1 2" xfId="357"/>
    <cellStyle name="Accent1 2 2" xfId="358"/>
    <cellStyle name="Accent1 2 3" xfId="359"/>
    <cellStyle name="Accent1 3" xfId="360"/>
    <cellStyle name="Accent1 4" xfId="361"/>
    <cellStyle name="Accent1 5" xfId="362"/>
    <cellStyle name="Accent1 6" xfId="363"/>
    <cellStyle name="Accent1 7" xfId="364"/>
    <cellStyle name="Accent1 8" xfId="365"/>
    <cellStyle name="Accent1 9" xfId="366"/>
    <cellStyle name="Accent2 - 20%" xfId="367"/>
    <cellStyle name="Accent2 - 40%" xfId="368"/>
    <cellStyle name="Accent2 - 60%" xfId="369"/>
    <cellStyle name="Accent2 10" xfId="370"/>
    <cellStyle name="Accent2 11" xfId="371"/>
    <cellStyle name="Accent2 12" xfId="372"/>
    <cellStyle name="Accent2 13" xfId="373"/>
    <cellStyle name="Accent2 14" xfId="374"/>
    <cellStyle name="Accent2 2" xfId="375"/>
    <cellStyle name="Accent2 2 2" xfId="376"/>
    <cellStyle name="Accent2 2 3" xfId="377"/>
    <cellStyle name="Accent2 3" xfId="378"/>
    <cellStyle name="Accent2 4" xfId="379"/>
    <cellStyle name="Accent2 5" xfId="380"/>
    <cellStyle name="Accent2 6" xfId="381"/>
    <cellStyle name="Accent2 7" xfId="382"/>
    <cellStyle name="Accent2 8" xfId="383"/>
    <cellStyle name="Accent2 9" xfId="384"/>
    <cellStyle name="Accent3 - 20%" xfId="385"/>
    <cellStyle name="Accent3 - 40%" xfId="386"/>
    <cellStyle name="Accent3 - 60%" xfId="387"/>
    <cellStyle name="Accent3 10" xfId="388"/>
    <cellStyle name="Accent3 11" xfId="389"/>
    <cellStyle name="Accent3 12" xfId="390"/>
    <cellStyle name="Accent3 13" xfId="391"/>
    <cellStyle name="Accent3 14" xfId="392"/>
    <cellStyle name="Accent3 2" xfId="393"/>
    <cellStyle name="Accent3 2 2" xfId="394"/>
    <cellStyle name="Accent3 2 3" xfId="395"/>
    <cellStyle name="Accent3 3" xfId="396"/>
    <cellStyle name="Accent3 4" xfId="397"/>
    <cellStyle name="Accent3 5" xfId="398"/>
    <cellStyle name="Accent3 6" xfId="399"/>
    <cellStyle name="Accent3 7" xfId="400"/>
    <cellStyle name="Accent3 8" xfId="401"/>
    <cellStyle name="Accent3 9" xfId="402"/>
    <cellStyle name="Accent4 - 20%" xfId="403"/>
    <cellStyle name="Accent4 - 40%" xfId="404"/>
    <cellStyle name="Accent4 - 60%" xfId="405"/>
    <cellStyle name="Accent4 10" xfId="406"/>
    <cellStyle name="Accent4 11" xfId="407"/>
    <cellStyle name="Accent4 12" xfId="408"/>
    <cellStyle name="Accent4 13" xfId="409"/>
    <cellStyle name="Accent4 14" xfId="410"/>
    <cellStyle name="Accent4 2" xfId="411"/>
    <cellStyle name="Accent4 2 2" xfId="412"/>
    <cellStyle name="Accent4 2 3" xfId="413"/>
    <cellStyle name="Accent4 3" xfId="414"/>
    <cellStyle name="Accent4 4" xfId="415"/>
    <cellStyle name="Accent4 5" xfId="416"/>
    <cellStyle name="Accent4 6" xfId="417"/>
    <cellStyle name="Accent4 7" xfId="418"/>
    <cellStyle name="Accent4 8" xfId="419"/>
    <cellStyle name="Accent4 9" xfId="420"/>
    <cellStyle name="Accent5 - 20%" xfId="421"/>
    <cellStyle name="Accent5 - 40%" xfId="422"/>
    <cellStyle name="Accent5 - 60%" xfId="423"/>
    <cellStyle name="Accent5 10" xfId="424"/>
    <cellStyle name="Accent5 11" xfId="425"/>
    <cellStyle name="Accent5 12" xfId="426"/>
    <cellStyle name="Accent5 13" xfId="427"/>
    <cellStyle name="Accent5 14" xfId="428"/>
    <cellStyle name="Accent5 2" xfId="429"/>
    <cellStyle name="Accent5 2 2" xfId="430"/>
    <cellStyle name="Accent5 2 3" xfId="431"/>
    <cellStyle name="Accent5 3" xfId="432"/>
    <cellStyle name="Accent5 4" xfId="433"/>
    <cellStyle name="Accent5 5" xfId="434"/>
    <cellStyle name="Accent5 6" xfId="435"/>
    <cellStyle name="Accent5 7" xfId="436"/>
    <cellStyle name="Accent5 8" xfId="437"/>
    <cellStyle name="Accent5 9" xfId="438"/>
    <cellStyle name="Accent6 - 20%" xfId="439"/>
    <cellStyle name="Accent6 - 40%" xfId="440"/>
    <cellStyle name="Accent6 - 60%" xfId="441"/>
    <cellStyle name="Accent6 10" xfId="442"/>
    <cellStyle name="Accent6 11" xfId="443"/>
    <cellStyle name="Accent6 12" xfId="444"/>
    <cellStyle name="Accent6 13" xfId="445"/>
    <cellStyle name="Accent6 14" xfId="446"/>
    <cellStyle name="Accent6 2" xfId="447"/>
    <cellStyle name="Accent6 2 2" xfId="448"/>
    <cellStyle name="Accent6 2 3" xfId="449"/>
    <cellStyle name="Accent6 3" xfId="450"/>
    <cellStyle name="Accent6 4" xfId="451"/>
    <cellStyle name="Accent6 5" xfId="452"/>
    <cellStyle name="Accent6 6" xfId="453"/>
    <cellStyle name="Accent6 7" xfId="454"/>
    <cellStyle name="Accent6 8" xfId="455"/>
    <cellStyle name="Accent6 9" xfId="456"/>
    <cellStyle name="al_laroux_7_laroux_1_²ðò²Ê´²ÜÎ" xfId="457"/>
    <cellStyle name="Bad 2" xfId="458"/>
    <cellStyle name="Bad 2 2" xfId="459"/>
    <cellStyle name="Bad 2 3" xfId="460"/>
    <cellStyle name="Body" xfId="461"/>
    <cellStyle name="Calculation 2" xfId="462"/>
    <cellStyle name="Calculation 2 2" xfId="463"/>
    <cellStyle name="Calculation 2 3" xfId="464"/>
    <cellStyle name="Check Cell 2" xfId="465"/>
    <cellStyle name="Check Cell 2 2" xfId="466"/>
    <cellStyle name="Check Cell 2 3" xfId="467"/>
    <cellStyle name="Comma [0] 2" xfId="468"/>
    <cellStyle name="Comma [0] 2 2" xfId="469"/>
    <cellStyle name="Comma [0] 3" xfId="470"/>
    <cellStyle name="Comma [0] 3 2" xfId="471"/>
    <cellStyle name="Comma 10" xfId="472"/>
    <cellStyle name="Comma 11" xfId="473"/>
    <cellStyle name="Comma 12" xfId="474"/>
    <cellStyle name="Comma 12 2" xfId="475"/>
    <cellStyle name="Comma 12 2 2" xfId="476"/>
    <cellStyle name="Comma 12 3" xfId="477"/>
    <cellStyle name="Comma 12 4" xfId="478"/>
    <cellStyle name="Comma 13" xfId="479"/>
    <cellStyle name="Comma 14" xfId="480"/>
    <cellStyle name="Comma 15" xfId="481"/>
    <cellStyle name="Comma 15 2" xfId="482"/>
    <cellStyle name="Comma 16" xfId="483"/>
    <cellStyle name="Comma 17" xfId="484"/>
    <cellStyle name="Comma 18" xfId="485"/>
    <cellStyle name="Comma 18 2" xfId="486"/>
    <cellStyle name="Comma 19" xfId="487"/>
    <cellStyle name="Comma 19 2" xfId="488"/>
    <cellStyle name="Comma 2" xfId="489"/>
    <cellStyle name="Comma 2 2" xfId="490"/>
    <cellStyle name="Comma 2 2 2" xfId="491"/>
    <cellStyle name="Comma 2 2 2 2" xfId="492"/>
    <cellStyle name="Comma 2 2 3" xfId="493"/>
    <cellStyle name="Comma 2 2 4" xfId="494"/>
    <cellStyle name="Comma 2 2 5" xfId="495"/>
    <cellStyle name="Comma 2 2 6" xfId="496"/>
    <cellStyle name="Comma 2 2 6 2" xfId="497"/>
    <cellStyle name="Comma 2 2 7" xfId="498"/>
    <cellStyle name="Comma 2 3" xfId="499"/>
    <cellStyle name="Comma 2 3 2" xfId="500"/>
    <cellStyle name="Comma 2 3 3" xfId="501"/>
    <cellStyle name="Comma 2 3 3 2" xfId="502"/>
    <cellStyle name="Comma 2 3 4" xfId="503"/>
    <cellStyle name="Comma 2 4" xfId="504"/>
    <cellStyle name="Comma 2 4 2" xfId="505"/>
    <cellStyle name="Comma 2 5" xfId="506"/>
    <cellStyle name="Comma 2 6" xfId="507"/>
    <cellStyle name="Comma 2 7" xfId="508"/>
    <cellStyle name="Comma 20" xfId="509"/>
    <cellStyle name="Comma 20 2" xfId="510"/>
    <cellStyle name="Comma 21" xfId="511"/>
    <cellStyle name="Comma 21 2" xfId="512"/>
    <cellStyle name="Comma 22" xfId="513"/>
    <cellStyle name="Comma 23" xfId="514"/>
    <cellStyle name="Comma 24" xfId="515"/>
    <cellStyle name="Comma 25" xfId="516"/>
    <cellStyle name="Comma 26" xfId="517"/>
    <cellStyle name="Comma 26 2" xfId="518"/>
    <cellStyle name="Comma 27" xfId="519"/>
    <cellStyle name="Comma 27 2" xfId="520"/>
    <cellStyle name="Comma 28" xfId="521"/>
    <cellStyle name="Comma 28 2" xfId="522"/>
    <cellStyle name="Comma 29" xfId="523"/>
    <cellStyle name="Comma 3" xfId="524"/>
    <cellStyle name="Comma 3 2" xfId="525"/>
    <cellStyle name="Comma 3 3" xfId="526"/>
    <cellStyle name="Comma 3 3 2" xfId="527"/>
    <cellStyle name="Comma 3 3 3" xfId="528"/>
    <cellStyle name="Comma 3 4" xfId="529"/>
    <cellStyle name="Comma 3 5" xfId="530"/>
    <cellStyle name="Comma 3 6" xfId="531"/>
    <cellStyle name="Comma 30" xfId="532"/>
    <cellStyle name="Comma 30 2" xfId="533"/>
    <cellStyle name="Comma 31" xfId="534"/>
    <cellStyle name="Comma 31 2" xfId="535"/>
    <cellStyle name="Comma 32" xfId="536"/>
    <cellStyle name="Comma 33" xfId="537"/>
    <cellStyle name="Comma 33 2" xfId="538"/>
    <cellStyle name="Comma 34" xfId="539"/>
    <cellStyle name="Comma 34 2" xfId="540"/>
    <cellStyle name="Comma 4" xfId="541"/>
    <cellStyle name="Comma 4 2" xfId="542"/>
    <cellStyle name="Comma 4 2 2" xfId="543"/>
    <cellStyle name="Comma 4 3" xfId="544"/>
    <cellStyle name="Comma 4 4" xfId="545"/>
    <cellStyle name="Comma 5" xfId="546"/>
    <cellStyle name="Comma 5 2" xfId="547"/>
    <cellStyle name="Comma 5 2 2" xfId="548"/>
    <cellStyle name="Comma 5 3" xfId="549"/>
    <cellStyle name="Comma 5 4" xfId="550"/>
    <cellStyle name="Comma 6" xfId="551"/>
    <cellStyle name="Comma 6 2" xfId="552"/>
    <cellStyle name="Comma 7" xfId="553"/>
    <cellStyle name="Comma 7 10" xfId="554"/>
    <cellStyle name="Comma 7 10 2" xfId="555"/>
    <cellStyle name="Comma 7 11" xfId="556"/>
    <cellStyle name="Comma 7 12" xfId="557"/>
    <cellStyle name="Comma 7 2" xfId="558"/>
    <cellStyle name="Comma 7 3" xfId="559"/>
    <cellStyle name="Comma 7 4" xfId="560"/>
    <cellStyle name="Comma 7 4 2" xfId="561"/>
    <cellStyle name="Comma 7 4 2 2" xfId="562"/>
    <cellStyle name="Comma 7 4 2 2 2" xfId="563"/>
    <cellStyle name="Comma 7 4 2 3" xfId="564"/>
    <cellStyle name="Comma 7 4 3" xfId="565"/>
    <cellStyle name="Comma 7 4 3 2" xfId="566"/>
    <cellStyle name="Comma 7 4 3 2 2" xfId="567"/>
    <cellStyle name="Comma 7 4 3 3" xfId="568"/>
    <cellStyle name="Comma 7 4 4" xfId="569"/>
    <cellStyle name="Comma 7 4 4 2" xfId="570"/>
    <cellStyle name="Comma 7 4 4 2 2" xfId="571"/>
    <cellStyle name="Comma 7 4 4 3" xfId="572"/>
    <cellStyle name="Comma 7 4 5" xfId="573"/>
    <cellStyle name="Comma 7 4 5 2" xfId="574"/>
    <cellStyle name="Comma 7 4 5 2 2" xfId="575"/>
    <cellStyle name="Comma 7 4 5 3" xfId="576"/>
    <cellStyle name="Comma 7 4 6" xfId="577"/>
    <cellStyle name="Comma 7 4 6 2" xfId="578"/>
    <cellStyle name="Comma 7 4 6 2 2" xfId="579"/>
    <cellStyle name="Comma 7 4 6 3" xfId="580"/>
    <cellStyle name="Comma 7 4 7" xfId="581"/>
    <cellStyle name="Comma 7 4 7 2" xfId="582"/>
    <cellStyle name="Comma 7 4 8" xfId="583"/>
    <cellStyle name="Comma 7 4 9" xfId="584"/>
    <cellStyle name="Comma 7 5" xfId="585"/>
    <cellStyle name="Comma 7 5 2" xfId="586"/>
    <cellStyle name="Comma 7 5 2 2" xfId="587"/>
    <cellStyle name="Comma 7 5 2 2 2" xfId="588"/>
    <cellStyle name="Comma 7 5 2 3" xfId="589"/>
    <cellStyle name="Comma 7 5 3" xfId="590"/>
    <cellStyle name="Comma 7 5 3 2" xfId="591"/>
    <cellStyle name="Comma 7 5 4" xfId="592"/>
    <cellStyle name="Comma 7 6" xfId="593"/>
    <cellStyle name="Comma 7 6 2" xfId="594"/>
    <cellStyle name="Comma 7 6 2 2" xfId="595"/>
    <cellStyle name="Comma 7 6 3" xfId="596"/>
    <cellStyle name="Comma 7 7" xfId="597"/>
    <cellStyle name="Comma 7 7 2" xfId="598"/>
    <cellStyle name="Comma 7 7 2 2" xfId="599"/>
    <cellStyle name="Comma 7 7 3" xfId="600"/>
    <cellStyle name="Comma 7 8" xfId="601"/>
    <cellStyle name="Comma 7 8 2" xfId="602"/>
    <cellStyle name="Comma 7 8 2 2" xfId="603"/>
    <cellStyle name="Comma 7 8 3" xfId="604"/>
    <cellStyle name="Comma 7 9" xfId="605"/>
    <cellStyle name="Comma 7 9 2" xfId="606"/>
    <cellStyle name="Comma 7 9 2 2" xfId="607"/>
    <cellStyle name="Comma 7 9 3" xfId="608"/>
    <cellStyle name="Comma 8" xfId="609"/>
    <cellStyle name="Comma 9" xfId="610"/>
    <cellStyle name="Comma 9 2" xfId="611"/>
    <cellStyle name="Comma 9 2 2" xfId="612"/>
    <cellStyle name="Comma 9 2 2 2" xfId="613"/>
    <cellStyle name="Comma 9 2 3" xfId="614"/>
    <cellStyle name="Comma 9 3" xfId="615"/>
    <cellStyle name="Comma 9 3 2" xfId="616"/>
    <cellStyle name="Comma 9 3 2 2" xfId="617"/>
    <cellStyle name="Comma 9 3 3" xfId="618"/>
    <cellStyle name="Comma 9 4" xfId="619"/>
    <cellStyle name="Comma 9 4 2" xfId="620"/>
    <cellStyle name="Comma 9 4 2 2" xfId="621"/>
    <cellStyle name="Comma 9 4 3" xfId="622"/>
    <cellStyle name="Comma 9 5" xfId="623"/>
    <cellStyle name="Comma 9 5 2" xfId="624"/>
    <cellStyle name="Comma 9 5 2 2" xfId="625"/>
    <cellStyle name="Comma 9 5 3" xfId="626"/>
    <cellStyle name="Comma 9 6" xfId="627"/>
    <cellStyle name="Comma 9 6 2" xfId="628"/>
    <cellStyle name="Comma 9 6 2 2" xfId="629"/>
    <cellStyle name="Comma 9 6 3" xfId="630"/>
    <cellStyle name="Comma 9 7" xfId="631"/>
    <cellStyle name="Comma 9 7 2" xfId="632"/>
    <cellStyle name="Comma 9 8" xfId="633"/>
    <cellStyle name="Comma 9 9" xfId="634"/>
    <cellStyle name="Currency 2" xfId="635"/>
    <cellStyle name="Dezimal [0]_laroux" xfId="636"/>
    <cellStyle name="Dezimal_laroux" xfId="637"/>
    <cellStyle name="Emphasis 1" xfId="638"/>
    <cellStyle name="Emphasis 2" xfId="639"/>
    <cellStyle name="Emphasis 3" xfId="640"/>
    <cellStyle name="Euro" xfId="641"/>
    <cellStyle name="Euro 2" xfId="642"/>
    <cellStyle name="Explanatory Text 2" xfId="643"/>
    <cellStyle name="Explanatory Text 2 2" xfId="644"/>
    <cellStyle name="Explanatory Text 2 3" xfId="645"/>
    <cellStyle name="Good 2" xfId="646"/>
    <cellStyle name="Good 2 2" xfId="647"/>
    <cellStyle name="Good 2 3" xfId="648"/>
    <cellStyle name="Heading 1 2" xfId="649"/>
    <cellStyle name="Heading 1 2 2" xfId="650"/>
    <cellStyle name="Heading 1 2 3" xfId="651"/>
    <cellStyle name="Heading 2 2" xfId="652"/>
    <cellStyle name="Heading 2 2 2" xfId="653"/>
    <cellStyle name="Heading 2 2 3" xfId="654"/>
    <cellStyle name="Heading 3 2" xfId="655"/>
    <cellStyle name="Heading 3 2 2" xfId="656"/>
    <cellStyle name="Heading 3 2 3" xfId="657"/>
    <cellStyle name="Heading 4 2" xfId="658"/>
    <cellStyle name="Heading 4 2 2" xfId="659"/>
    <cellStyle name="Heading 4 2 3" xfId="660"/>
    <cellStyle name="Hyperlink 2" xfId="661"/>
    <cellStyle name="Hyperlink 3" xfId="662"/>
    <cellStyle name="Îáû÷íûé_AMD" xfId="663"/>
    <cellStyle name="Input 2" xfId="664"/>
    <cellStyle name="Input 2 2" xfId="665"/>
    <cellStyle name="Input 2 3" xfId="666"/>
    <cellStyle name="KPMG Heading 1" xfId="667"/>
    <cellStyle name="KPMG Heading 2" xfId="668"/>
    <cellStyle name="KPMG Heading 3" xfId="669"/>
    <cellStyle name="KPMG Heading 4" xfId="670"/>
    <cellStyle name="KPMG Normal" xfId="671"/>
    <cellStyle name="KPMG Normal Text" xfId="672"/>
    <cellStyle name="KPMG Normal_123" xfId="673"/>
    <cellStyle name="Linked Cell 2" xfId="674"/>
    <cellStyle name="Linked Cell 2 2" xfId="675"/>
    <cellStyle name="Linked Cell 2 3" xfId="676"/>
    <cellStyle name="Milliers [0]_laroux" xfId="677"/>
    <cellStyle name="Milliers_laroux" xfId="678"/>
    <cellStyle name="Neutral 2" xfId="679"/>
    <cellStyle name="Neutral 2 2" xfId="680"/>
    <cellStyle name="Neutral 2 3" xfId="681"/>
    <cellStyle name="no dec" xfId="682"/>
    <cellStyle name="Normal" xfId="0" builtinId="0"/>
    <cellStyle name="Normal - Style1" xfId="683"/>
    <cellStyle name="Normal 10" xfId="684"/>
    <cellStyle name="Normal 10 2" xfId="685"/>
    <cellStyle name="Normal 10 3" xfId="686"/>
    <cellStyle name="Normal 11" xfId="687"/>
    <cellStyle name="Normal 11 2" xfId="688"/>
    <cellStyle name="Normal 11 2 2" xfId="689"/>
    <cellStyle name="Normal 11 3" xfId="690"/>
    <cellStyle name="Normal 12" xfId="691"/>
    <cellStyle name="Normal 12 2" xfId="692"/>
    <cellStyle name="Normal 12 3" xfId="693"/>
    <cellStyle name="Normal 13" xfId="694"/>
    <cellStyle name="Normal 13 2" xfId="695"/>
    <cellStyle name="Normal 14" xfId="696"/>
    <cellStyle name="Normal 14 2" xfId="697"/>
    <cellStyle name="Normal 14 3" xfId="698"/>
    <cellStyle name="Normal 15" xfId="699"/>
    <cellStyle name="Normal 15 2" xfId="700"/>
    <cellStyle name="Normal 15 3" xfId="701"/>
    <cellStyle name="Normal 16" xfId="702"/>
    <cellStyle name="Normal 16 2" xfId="703"/>
    <cellStyle name="Normal 16 3" xfId="704"/>
    <cellStyle name="Normal 17" xfId="705"/>
    <cellStyle name="Normal 17 2" xfId="706"/>
    <cellStyle name="Normal 17 2 2" xfId="707"/>
    <cellStyle name="Normal 17 2 2 2" xfId="708"/>
    <cellStyle name="Normal 17 2 2 2 2" xfId="709"/>
    <cellStyle name="Normal 17 2 2 3" xfId="710"/>
    <cellStyle name="Normal 17 2 3" xfId="711"/>
    <cellStyle name="Normal 17 2 3 2" xfId="712"/>
    <cellStyle name="Normal 17 2 3 2 2" xfId="713"/>
    <cellStyle name="Normal 17 2 3 3" xfId="714"/>
    <cellStyle name="Normal 17 2 4" xfId="715"/>
    <cellStyle name="Normal 17 2 4 2" xfId="716"/>
    <cellStyle name="Normal 17 2 4 2 2" xfId="717"/>
    <cellStyle name="Normal 17 2 4 3" xfId="718"/>
    <cellStyle name="Normal 17 2 5" xfId="719"/>
    <cellStyle name="Normal 17 2 5 2" xfId="720"/>
    <cellStyle name="Normal 17 2 5 2 2" xfId="721"/>
    <cellStyle name="Normal 17 2 5 3" xfId="722"/>
    <cellStyle name="Normal 17 2 6" xfId="723"/>
    <cellStyle name="Normal 17 2 6 2" xfId="724"/>
    <cellStyle name="Normal 17 2 6 2 2" xfId="725"/>
    <cellStyle name="Normal 17 2 6 3" xfId="726"/>
    <cellStyle name="Normal 17 2 7" xfId="727"/>
    <cellStyle name="Normal 17 2 7 2" xfId="728"/>
    <cellStyle name="Normal 17 2 8" xfId="729"/>
    <cellStyle name="Normal 17 2 9" xfId="730"/>
    <cellStyle name="Normal 17 3" xfId="731"/>
    <cellStyle name="Normal 18" xfId="732"/>
    <cellStyle name="Normal 18 2" xfId="733"/>
    <cellStyle name="Normal 19" xfId="734"/>
    <cellStyle name="Normal 2" xfId="735"/>
    <cellStyle name="Normal 2 10" xfId="736"/>
    <cellStyle name="Normal 2 11" xfId="737"/>
    <cellStyle name="Normal 2 12" xfId="738"/>
    <cellStyle name="Normal 2 12 2" xfId="739"/>
    <cellStyle name="Normal 2 13" xfId="740"/>
    <cellStyle name="Normal 2 2" xfId="741"/>
    <cellStyle name="Normal 2 2 10" xfId="742"/>
    <cellStyle name="Normal 2 2 10 2" xfId="743"/>
    <cellStyle name="Normal 2 2 11" xfId="744"/>
    <cellStyle name="Normal 2 2 12" xfId="745"/>
    <cellStyle name="Normal 2 2 2" xfId="746"/>
    <cellStyle name="Normal 2 2 3" xfId="747"/>
    <cellStyle name="Normal 2 2 4" xfId="748"/>
    <cellStyle name="Normal 2 2 4 2" xfId="749"/>
    <cellStyle name="Normal 2 2 4 2 2" xfId="750"/>
    <cellStyle name="Normal 2 2 4 2 2 2" xfId="751"/>
    <cellStyle name="Normal 2 2 4 2 3" xfId="752"/>
    <cellStyle name="Normal 2 2 4 3" xfId="753"/>
    <cellStyle name="Normal 2 2 4 3 2" xfId="754"/>
    <cellStyle name="Normal 2 2 4 3 2 2" xfId="755"/>
    <cellStyle name="Normal 2 2 4 3 3" xfId="756"/>
    <cellStyle name="Normal 2 2 4 4" xfId="757"/>
    <cellStyle name="Normal 2 2 4 4 2" xfId="758"/>
    <cellStyle name="Normal 2 2 4 4 2 2" xfId="759"/>
    <cellStyle name="Normal 2 2 4 4 3" xfId="760"/>
    <cellStyle name="Normal 2 2 4 5" xfId="761"/>
    <cellStyle name="Normal 2 2 4 5 2" xfId="762"/>
    <cellStyle name="Normal 2 2 4 5 2 2" xfId="763"/>
    <cellStyle name="Normal 2 2 4 5 3" xfId="764"/>
    <cellStyle name="Normal 2 2 4 6" xfId="765"/>
    <cellStyle name="Normal 2 2 4 6 2" xfId="766"/>
    <cellStyle name="Normal 2 2 4 6 2 2" xfId="767"/>
    <cellStyle name="Normal 2 2 4 6 3" xfId="768"/>
    <cellStyle name="Normal 2 2 4 7" xfId="769"/>
    <cellStyle name="Normal 2 2 4 7 2" xfId="770"/>
    <cellStyle name="Normal 2 2 4 8" xfId="771"/>
    <cellStyle name="Normal 2 2 4 9" xfId="772"/>
    <cellStyle name="Normal 2 2 5" xfId="773"/>
    <cellStyle name="Normal 2 2 5 2" xfId="774"/>
    <cellStyle name="Normal 2 2 5 2 2" xfId="775"/>
    <cellStyle name="Normal 2 2 5 2 2 2" xfId="776"/>
    <cellStyle name="Normal 2 2 5 2 3" xfId="777"/>
    <cellStyle name="Normal 2 2 5 3" xfId="778"/>
    <cellStyle name="Normal 2 2 5 3 2" xfId="779"/>
    <cellStyle name="Normal 2 2 5 4" xfId="780"/>
    <cellStyle name="Normal 2 2 6" xfId="781"/>
    <cellStyle name="Normal 2 2 6 2" xfId="782"/>
    <cellStyle name="Normal 2 2 6 2 2" xfId="783"/>
    <cellStyle name="Normal 2 2 6 3" xfId="784"/>
    <cellStyle name="Normal 2 2 7" xfId="785"/>
    <cellStyle name="Normal 2 2 7 2" xfId="786"/>
    <cellStyle name="Normal 2 2 7 2 2" xfId="787"/>
    <cellStyle name="Normal 2 2 7 3" xfId="788"/>
    <cellStyle name="Normal 2 2 8" xfId="789"/>
    <cellStyle name="Normal 2 2 8 2" xfId="790"/>
    <cellStyle name="Normal 2 2 8 2 2" xfId="791"/>
    <cellStyle name="Normal 2 2 8 3" xfId="792"/>
    <cellStyle name="Normal 2 2 9" xfId="793"/>
    <cellStyle name="Normal 2 2 9 2" xfId="794"/>
    <cellStyle name="Normal 2 2 9 2 2" xfId="795"/>
    <cellStyle name="Normal 2 2 9 3" xfId="796"/>
    <cellStyle name="Normal 2 3" xfId="797"/>
    <cellStyle name="Normal 2 3 2" xfId="798"/>
    <cellStyle name="Normal 2 3 2 2" xfId="799"/>
    <cellStyle name="Normal 2 3 2 2 2" xfId="800"/>
    <cellStyle name="Normal 2 3 2 3" xfId="801"/>
    <cellStyle name="Normal 2 3 3" xfId="802"/>
    <cellStyle name="Normal 2 3 3 2" xfId="803"/>
    <cellStyle name="Normal 2 3 4" xfId="804"/>
    <cellStyle name="Normal 2 4" xfId="805"/>
    <cellStyle name="Normal 2 4 2" xfId="806"/>
    <cellStyle name="Normal 2 4 3" xfId="807"/>
    <cellStyle name="Normal 2 5" xfId="808"/>
    <cellStyle name="Normal 2 5 2" xfId="809"/>
    <cellStyle name="Normal 2 5 3" xfId="810"/>
    <cellStyle name="Normal 2 6" xfId="811"/>
    <cellStyle name="Normal 2 6 2" xfId="812"/>
    <cellStyle name="Normal 2 6 2 2" xfId="813"/>
    <cellStyle name="Normal 2 6 2 2 2" xfId="814"/>
    <cellStyle name="Normal 2 6 2 2 2 2" xfId="815"/>
    <cellStyle name="Normal 2 6 2 2 3" xfId="816"/>
    <cellStyle name="Normal 2 6 2 3" xfId="817"/>
    <cellStyle name="Normal 2 6 2 3 2" xfId="818"/>
    <cellStyle name="Normal 2 6 2 3 2 2" xfId="819"/>
    <cellStyle name="Normal 2 6 2 3 3" xfId="820"/>
    <cellStyle name="Normal 2 6 2 4" xfId="821"/>
    <cellStyle name="Normal 2 6 2 4 2" xfId="822"/>
    <cellStyle name="Normal 2 6 2 4 2 2" xfId="823"/>
    <cellStyle name="Normal 2 6 2 4 3" xfId="824"/>
    <cellStyle name="Normal 2 6 2 5" xfId="825"/>
    <cellStyle name="Normal 2 6 2 5 2" xfId="826"/>
    <cellStyle name="Normal 2 6 2 5 2 2" xfId="827"/>
    <cellStyle name="Normal 2 6 2 5 3" xfId="828"/>
    <cellStyle name="Normal 2 6 2 6" xfId="829"/>
    <cellStyle name="Normal 2 6 2 6 2" xfId="830"/>
    <cellStyle name="Normal 2 6 2 6 2 2" xfId="831"/>
    <cellStyle name="Normal 2 6 2 6 3" xfId="832"/>
    <cellStyle name="Normal 2 6 2 7" xfId="833"/>
    <cellStyle name="Normal 2 6 2 7 2" xfId="834"/>
    <cellStyle name="Normal 2 6 2 8" xfId="835"/>
    <cellStyle name="Normal 2 6 2 9" xfId="836"/>
    <cellStyle name="Normal 2 6 3" xfId="837"/>
    <cellStyle name="Normal 2 7" xfId="838"/>
    <cellStyle name="Normal 2 8" xfId="839"/>
    <cellStyle name="Normal 2 9" xfId="840"/>
    <cellStyle name="Normal 2_MOLSI 2009-2011 MTEF Axjusak 3_new_Final" xfId="841"/>
    <cellStyle name="Normal 20" xfId="842"/>
    <cellStyle name="Normal 21" xfId="843"/>
    <cellStyle name="Normal 22" xfId="844"/>
    <cellStyle name="Normal 23" xfId="845"/>
    <cellStyle name="Normal 23 2" xfId="846"/>
    <cellStyle name="Normal 23 2 2" xfId="847"/>
    <cellStyle name="Normal 23 2 2 2" xfId="848"/>
    <cellStyle name="Normal 23 2 3" xfId="849"/>
    <cellStyle name="Normal 23 3" xfId="850"/>
    <cellStyle name="Normal 23 3 2" xfId="851"/>
    <cellStyle name="Normal 23 3 2 2" xfId="852"/>
    <cellStyle name="Normal 23 3 3" xfId="853"/>
    <cellStyle name="Normal 23 4" xfId="854"/>
    <cellStyle name="Normal 23 4 2" xfId="855"/>
    <cellStyle name="Normal 23 4 2 2" xfId="856"/>
    <cellStyle name="Normal 23 4 3" xfId="857"/>
    <cellStyle name="Normal 23 5" xfId="858"/>
    <cellStyle name="Normal 23 5 2" xfId="859"/>
    <cellStyle name="Normal 23 5 2 2" xfId="860"/>
    <cellStyle name="Normal 23 5 3" xfId="861"/>
    <cellStyle name="Normal 23 6" xfId="862"/>
    <cellStyle name="Normal 23 6 2" xfId="863"/>
    <cellStyle name="Normal 23 6 2 2" xfId="864"/>
    <cellStyle name="Normal 23 6 3" xfId="865"/>
    <cellStyle name="Normal 23 7" xfId="866"/>
    <cellStyle name="Normal 23 7 2" xfId="867"/>
    <cellStyle name="Normal 23 8" xfId="868"/>
    <cellStyle name="Normal 23 9" xfId="869"/>
    <cellStyle name="Normal 24" xfId="870"/>
    <cellStyle name="Normal 24 2" xfId="871"/>
    <cellStyle name="Normal 24 2 2" xfId="872"/>
    <cellStyle name="Normal 24 2 2 2" xfId="873"/>
    <cellStyle name="Normal 24 2 3" xfId="874"/>
    <cellStyle name="Normal 24 3" xfId="875"/>
    <cellStyle name="Normal 24 3 2" xfId="876"/>
    <cellStyle name="Normal 24 3 2 2" xfId="877"/>
    <cellStyle name="Normal 24 3 3" xfId="878"/>
    <cellStyle name="Normal 24 4" xfId="879"/>
    <cellStyle name="Normal 24 4 2" xfId="880"/>
    <cellStyle name="Normal 24 4 2 2" xfId="881"/>
    <cellStyle name="Normal 24 4 3" xfId="882"/>
    <cellStyle name="Normal 24 5" xfId="883"/>
    <cellStyle name="Normal 24 5 2" xfId="884"/>
    <cellStyle name="Normal 24 5 2 2" xfId="885"/>
    <cellStyle name="Normal 24 5 3" xfId="886"/>
    <cellStyle name="Normal 24 6" xfId="887"/>
    <cellStyle name="Normal 24 6 2" xfId="888"/>
    <cellStyle name="Normal 24 6 2 2" xfId="889"/>
    <cellStyle name="Normal 24 6 3" xfId="890"/>
    <cellStyle name="Normal 24 7" xfId="891"/>
    <cellStyle name="Normal 24 7 2" xfId="892"/>
    <cellStyle name="Normal 24 8" xfId="893"/>
    <cellStyle name="Normal 24 9" xfId="894"/>
    <cellStyle name="Normal 25" xfId="895"/>
    <cellStyle name="Normal 25 2" xfId="896"/>
    <cellStyle name="Normal 25 2 2" xfId="897"/>
    <cellStyle name="Normal 25 2 2 2" xfId="898"/>
    <cellStyle name="Normal 25 2 3" xfId="899"/>
    <cellStyle name="Normal 25 3" xfId="900"/>
    <cellStyle name="Normal 25 3 2" xfId="901"/>
    <cellStyle name="Normal 25 3 2 2" xfId="902"/>
    <cellStyle name="Normal 25 3 3" xfId="903"/>
    <cellStyle name="Normal 25 4" xfId="904"/>
    <cellStyle name="Normal 25 4 2" xfId="905"/>
    <cellStyle name="Normal 25 4 2 2" xfId="906"/>
    <cellStyle name="Normal 25 4 3" xfId="907"/>
    <cellStyle name="Normal 25 5" xfId="908"/>
    <cellStyle name="Normal 25 5 2" xfId="909"/>
    <cellStyle name="Normal 25 5 2 2" xfId="910"/>
    <cellStyle name="Normal 25 5 3" xfId="911"/>
    <cellStyle name="Normal 25 6" xfId="912"/>
    <cellStyle name="Normal 25 6 2" xfId="913"/>
    <cellStyle name="Normal 25 6 2 2" xfId="914"/>
    <cellStyle name="Normal 25 6 3" xfId="915"/>
    <cellStyle name="Normal 25 7" xfId="916"/>
    <cellStyle name="Normal 25 7 2" xfId="917"/>
    <cellStyle name="Normal 25 8" xfId="918"/>
    <cellStyle name="Normal 25 9" xfId="919"/>
    <cellStyle name="Normal 26" xfId="920"/>
    <cellStyle name="Normal 26 2" xfId="921"/>
    <cellStyle name="Normal 26 2 2" xfId="922"/>
    <cellStyle name="Normal 26 2 2 2" xfId="923"/>
    <cellStyle name="Normal 26 2 3" xfId="924"/>
    <cellStyle name="Normal 26 3" xfId="925"/>
    <cellStyle name="Normal 26 3 2" xfId="926"/>
    <cellStyle name="Normal 26 3 2 2" xfId="927"/>
    <cellStyle name="Normal 26 3 3" xfId="928"/>
    <cellStyle name="Normal 26 4" xfId="929"/>
    <cellStyle name="Normal 26 4 2" xfId="930"/>
    <cellStyle name="Normal 26 4 2 2" xfId="931"/>
    <cellStyle name="Normal 26 4 3" xfId="932"/>
    <cellStyle name="Normal 26 5" xfId="933"/>
    <cellStyle name="Normal 26 5 2" xfId="934"/>
    <cellStyle name="Normal 26 5 2 2" xfId="935"/>
    <cellStyle name="Normal 26 5 3" xfId="936"/>
    <cellStyle name="Normal 26 6" xfId="937"/>
    <cellStyle name="Normal 26 6 2" xfId="938"/>
    <cellStyle name="Normal 26 6 2 2" xfId="939"/>
    <cellStyle name="Normal 26 6 3" xfId="940"/>
    <cellStyle name="Normal 26 7" xfId="941"/>
    <cellStyle name="Normal 26 7 2" xfId="942"/>
    <cellStyle name="Normal 26 8" xfId="943"/>
    <cellStyle name="Normal 26 9" xfId="944"/>
    <cellStyle name="Normal 27" xfId="945"/>
    <cellStyle name="Normal 28" xfId="946"/>
    <cellStyle name="Normal 29" xfId="947"/>
    <cellStyle name="Normal 3" xfId="948"/>
    <cellStyle name="Normal 3 2" xfId="949"/>
    <cellStyle name="Normal 3 2 2" xfId="950"/>
    <cellStyle name="Normal 3 2 2 2" xfId="951"/>
    <cellStyle name="Normal 3 2 3" xfId="952"/>
    <cellStyle name="Normal 3 2 4" xfId="953"/>
    <cellStyle name="Normal 3 2 5" xfId="954"/>
    <cellStyle name="Normal 3 2 6" xfId="955"/>
    <cellStyle name="Normal 3 2 6 2" xfId="956"/>
    <cellStyle name="Normal 3 2 7" xfId="957"/>
    <cellStyle name="Normal 3 3" xfId="958"/>
    <cellStyle name="Normal 3 3 2" xfId="959"/>
    <cellStyle name="Normal 3 3 3" xfId="960"/>
    <cellStyle name="Normal 3 4" xfId="961"/>
    <cellStyle name="Normal 3 5" xfId="962"/>
    <cellStyle name="Normal 3 6" xfId="963"/>
    <cellStyle name="Normal 30" xfId="964"/>
    <cellStyle name="Normal 31" xfId="965"/>
    <cellStyle name="Normal 32" xfId="966"/>
    <cellStyle name="Normal 33" xfId="967"/>
    <cellStyle name="Normal 34" xfId="968"/>
    <cellStyle name="Normal 34 2" xfId="969"/>
    <cellStyle name="Normal 34 2 2" xfId="970"/>
    <cellStyle name="Normal 34 2 2 2" xfId="971"/>
    <cellStyle name="Normal 34 2 3" xfId="972"/>
    <cellStyle name="Normal 34 3" xfId="973"/>
    <cellStyle name="Normal 34 3 2" xfId="974"/>
    <cellStyle name="Normal 34 3 2 2" xfId="975"/>
    <cellStyle name="Normal 34 3 3" xfId="976"/>
    <cellStyle name="Normal 34 4" xfId="977"/>
    <cellStyle name="Normal 34 4 2" xfId="978"/>
    <cellStyle name="Normal 34 4 2 2" xfId="979"/>
    <cellStyle name="Normal 34 4 3" xfId="980"/>
    <cellStyle name="Normal 34 5" xfId="981"/>
    <cellStyle name="Normal 34 5 2" xfId="982"/>
    <cellStyle name="Normal 34 5 2 2" xfId="983"/>
    <cellStyle name="Normal 34 5 3" xfId="984"/>
    <cellStyle name="Normal 34 6" xfId="985"/>
    <cellStyle name="Normal 34 6 2" xfId="986"/>
    <cellStyle name="Normal 34 6 2 2" xfId="987"/>
    <cellStyle name="Normal 34 6 3" xfId="988"/>
    <cellStyle name="Normal 34 7" xfId="989"/>
    <cellStyle name="Normal 34 7 2" xfId="990"/>
    <cellStyle name="Normal 34 8" xfId="991"/>
    <cellStyle name="Normal 34 9" xfId="992"/>
    <cellStyle name="Normal 35" xfId="993"/>
    <cellStyle name="Normal 36" xfId="994"/>
    <cellStyle name="Normal 37" xfId="995"/>
    <cellStyle name="Normal 374" xfId="996"/>
    <cellStyle name="Normal 374 2" xfId="997"/>
    <cellStyle name="Normal 38" xfId="998"/>
    <cellStyle name="Normal 39" xfId="999"/>
    <cellStyle name="Normal 4" xfId="1000"/>
    <cellStyle name="Normal 4 2" xfId="1001"/>
    <cellStyle name="Normal 4 2 2" xfId="1002"/>
    <cellStyle name="Normal 4 2 3" xfId="1003"/>
    <cellStyle name="Normal 4 3" xfId="1004"/>
    <cellStyle name="Normal 4 4" xfId="1005"/>
    <cellStyle name="Normal 4 5" xfId="1006"/>
    <cellStyle name="Normal 4_01.07.15Վերաբաշխումների ցուցակ" xfId="1007"/>
    <cellStyle name="Normal 40" xfId="1008"/>
    <cellStyle name="Normal 41" xfId="1009"/>
    <cellStyle name="Normal 42" xfId="1010"/>
    <cellStyle name="Normal 43" xfId="1011"/>
    <cellStyle name="Normal 43 2" xfId="1012"/>
    <cellStyle name="Normal 43 2 2" xfId="1013"/>
    <cellStyle name="Normal 43 2 2 2" xfId="1014"/>
    <cellStyle name="Normal 43 2 3" xfId="1015"/>
    <cellStyle name="Normal 43 3" xfId="1016"/>
    <cellStyle name="Normal 43 3 2" xfId="1017"/>
    <cellStyle name="Normal 43 3 2 2" xfId="1018"/>
    <cellStyle name="Normal 43 3 3" xfId="1019"/>
    <cellStyle name="Normal 43 4" xfId="1020"/>
    <cellStyle name="Normal 43 5" xfId="1021"/>
    <cellStyle name="Normal 43 5 2" xfId="1022"/>
    <cellStyle name="Normal 43 6" xfId="1023"/>
    <cellStyle name="Normal 43 7" xfId="1024"/>
    <cellStyle name="Normal 44" xfId="1025"/>
    <cellStyle name="Normal 44 2" xfId="1026"/>
    <cellStyle name="Normal 44 2 2" xfId="1027"/>
    <cellStyle name="Normal 44 2 2 2" xfId="1028"/>
    <cellStyle name="Normal 44 2 3" xfId="1029"/>
    <cellStyle name="Normal 44 3" xfId="1030"/>
    <cellStyle name="Normal 44 3 2" xfId="1031"/>
    <cellStyle name="Normal 44 3 2 2" xfId="1032"/>
    <cellStyle name="Normal 44 3 3" xfId="1033"/>
    <cellStyle name="Normal 44 4" xfId="1034"/>
    <cellStyle name="Normal 44 5" xfId="1035"/>
    <cellStyle name="Normal 44 5 2" xfId="1036"/>
    <cellStyle name="Normal 44 6" xfId="1037"/>
    <cellStyle name="Normal 44 7" xfId="1038"/>
    <cellStyle name="Normal 45" xfId="1039"/>
    <cellStyle name="Normal 45 2" xfId="1040"/>
    <cellStyle name="Normal 45 2 2" xfId="1041"/>
    <cellStyle name="Normal 45 2 2 2" xfId="1042"/>
    <cellStyle name="Normal 45 2 3" xfId="1043"/>
    <cellStyle name="Normal 45 3" xfId="1044"/>
    <cellStyle name="Normal 45 3 2" xfId="1045"/>
    <cellStyle name="Normal 45 3 2 2" xfId="1046"/>
    <cellStyle name="Normal 45 3 3" xfId="1047"/>
    <cellStyle name="Normal 45 4" xfId="1048"/>
    <cellStyle name="Normal 45 5" xfId="1049"/>
    <cellStyle name="Normal 45 5 2" xfId="1050"/>
    <cellStyle name="Normal 45 6" xfId="1051"/>
    <cellStyle name="Normal 46" xfId="1052"/>
    <cellStyle name="Normal 46 2" xfId="1053"/>
    <cellStyle name="Normal 46 2 2" xfId="1054"/>
    <cellStyle name="Normal 46 2 2 2" xfId="1055"/>
    <cellStyle name="Normal 46 2 3" xfId="1056"/>
    <cellStyle name="Normal 46 3" xfId="1057"/>
    <cellStyle name="Normal 46 3 2" xfId="1058"/>
    <cellStyle name="Normal 46 3 2 2" xfId="1059"/>
    <cellStyle name="Normal 46 3 3" xfId="1060"/>
    <cellStyle name="Normal 46 4" xfId="1061"/>
    <cellStyle name="Normal 46 5" xfId="1062"/>
    <cellStyle name="Normal 46 5 2" xfId="1063"/>
    <cellStyle name="Normal 46 6" xfId="1064"/>
    <cellStyle name="Normal 47" xfId="1065"/>
    <cellStyle name="Normal 47 2" xfId="1066"/>
    <cellStyle name="Normal 47 2 2" xfId="1067"/>
    <cellStyle name="Normal 47 2 2 2" xfId="1068"/>
    <cellStyle name="Normal 47 2 3" xfId="1069"/>
    <cellStyle name="Normal 47 3" xfId="1070"/>
    <cellStyle name="Normal 47 3 2" xfId="1071"/>
    <cellStyle name="Normal 47 3 2 2" xfId="1072"/>
    <cellStyle name="Normal 47 3 3" xfId="1073"/>
    <cellStyle name="Normal 47 4" xfId="1074"/>
    <cellStyle name="Normal 47 4 2" xfId="1075"/>
    <cellStyle name="Normal 47 5" xfId="1076"/>
    <cellStyle name="Normal 48" xfId="1077"/>
    <cellStyle name="Normal 48 2" xfId="1078"/>
    <cellStyle name="Normal 48 2 2" xfId="1079"/>
    <cellStyle name="Normal 48 2 2 2" xfId="1080"/>
    <cellStyle name="Normal 48 2 3" xfId="1081"/>
    <cellStyle name="Normal 48 3" xfId="1082"/>
    <cellStyle name="Normal 48 3 2" xfId="1083"/>
    <cellStyle name="Normal 48 3 2 2" xfId="1084"/>
    <cellStyle name="Normal 48 3 3" xfId="1085"/>
    <cellStyle name="Normal 48 4" xfId="1086"/>
    <cellStyle name="Normal 48 4 2" xfId="1087"/>
    <cellStyle name="Normal 48 5" xfId="1088"/>
    <cellStyle name="Normal 49" xfId="1089"/>
    <cellStyle name="Normal 49 2" xfId="1090"/>
    <cellStyle name="Normal 49 2 2" xfId="1091"/>
    <cellStyle name="Normal 49 3" xfId="1092"/>
    <cellStyle name="Normal 5" xfId="1093"/>
    <cellStyle name="Normal 5 2" xfId="1094"/>
    <cellStyle name="Normal 5 2 2" xfId="1095"/>
    <cellStyle name="Normal 5 2 2 2" xfId="1096"/>
    <cellStyle name="Normal 5 2 3" xfId="1097"/>
    <cellStyle name="Normal 5 3" xfId="1098"/>
    <cellStyle name="Normal 5 3 2" xfId="1099"/>
    <cellStyle name="Normal 5 4" xfId="1100"/>
    <cellStyle name="Normal 5 5" xfId="1101"/>
    <cellStyle name="Normal 50" xfId="1102"/>
    <cellStyle name="Normal 51" xfId="1103"/>
    <cellStyle name="Normal 53" xfId="1104"/>
    <cellStyle name="Normal 54" xfId="1105"/>
    <cellStyle name="Normal 54 2" xfId="1106"/>
    <cellStyle name="Normal 54 3" xfId="1107"/>
    <cellStyle name="Normal 6" xfId="1108"/>
    <cellStyle name="Normal 6 2" xfId="1109"/>
    <cellStyle name="Normal 6 2 2" xfId="1110"/>
    <cellStyle name="Normal 6 2 3" xfId="1111"/>
    <cellStyle name="Normal 6 2 3 2" xfId="1112"/>
    <cellStyle name="Normal 6 2 4" xfId="1113"/>
    <cellStyle name="Normal 6 3" xfId="1114"/>
    <cellStyle name="Normal 6 4" xfId="1115"/>
    <cellStyle name="Normal 6 5" xfId="1116"/>
    <cellStyle name="Normal 67" xfId="1117"/>
    <cellStyle name="Normal 7" xfId="1118"/>
    <cellStyle name="Normal 7 10" xfId="1119"/>
    <cellStyle name="Normal 7 10 2" xfId="1120"/>
    <cellStyle name="Normal 7 11" xfId="1121"/>
    <cellStyle name="Normal 7 12" xfId="1122"/>
    <cellStyle name="Normal 7 2" xfId="1123"/>
    <cellStyle name="Normal 7 3" xfId="1124"/>
    <cellStyle name="Normal 7 4" xfId="1125"/>
    <cellStyle name="Normal 7 4 2" xfId="1126"/>
    <cellStyle name="Normal 7 4 2 2" xfId="1127"/>
    <cellStyle name="Normal 7 4 2 2 2" xfId="1128"/>
    <cellStyle name="Normal 7 4 2 3" xfId="1129"/>
    <cellStyle name="Normal 7 4 3" xfId="1130"/>
    <cellStyle name="Normal 7 4 3 2" xfId="1131"/>
    <cellStyle name="Normal 7 4 3 2 2" xfId="1132"/>
    <cellStyle name="Normal 7 4 3 3" xfId="1133"/>
    <cellStyle name="Normal 7 4 4" xfId="1134"/>
    <cellStyle name="Normal 7 4 4 2" xfId="1135"/>
    <cellStyle name="Normal 7 4 4 2 2" xfId="1136"/>
    <cellStyle name="Normal 7 4 4 3" xfId="1137"/>
    <cellStyle name="Normal 7 4 5" xfId="1138"/>
    <cellStyle name="Normal 7 4 5 2" xfId="1139"/>
    <cellStyle name="Normal 7 4 5 2 2" xfId="1140"/>
    <cellStyle name="Normal 7 4 5 3" xfId="1141"/>
    <cellStyle name="Normal 7 4 6" xfId="1142"/>
    <cellStyle name="Normal 7 4 6 2" xfId="1143"/>
    <cellStyle name="Normal 7 4 6 2 2" xfId="1144"/>
    <cellStyle name="Normal 7 4 6 3" xfId="1145"/>
    <cellStyle name="Normal 7 4 7" xfId="1146"/>
    <cellStyle name="Normal 7 4 7 2" xfId="1147"/>
    <cellStyle name="Normal 7 4 8" xfId="1148"/>
    <cellStyle name="Normal 7 4 9" xfId="1149"/>
    <cellStyle name="Normal 7 5" xfId="1150"/>
    <cellStyle name="Normal 7 5 2" xfId="1151"/>
    <cellStyle name="Normal 7 5 2 2" xfId="1152"/>
    <cellStyle name="Normal 7 5 2 2 2" xfId="1153"/>
    <cellStyle name="Normal 7 5 2 3" xfId="1154"/>
    <cellStyle name="Normal 7 5 3" xfId="1155"/>
    <cellStyle name="Normal 7 5 3 2" xfId="1156"/>
    <cellStyle name="Normal 7 5 4" xfId="1157"/>
    <cellStyle name="Normal 7 6" xfId="1158"/>
    <cellStyle name="Normal 7 6 2" xfId="1159"/>
    <cellStyle name="Normal 7 6 2 2" xfId="1160"/>
    <cellStyle name="Normal 7 6 3" xfId="1161"/>
    <cellStyle name="Normal 7 7" xfId="1162"/>
    <cellStyle name="Normal 7 7 2" xfId="1163"/>
    <cellStyle name="Normal 7 7 2 2" xfId="1164"/>
    <cellStyle name="Normal 7 7 3" xfId="1165"/>
    <cellStyle name="Normal 7 8" xfId="1166"/>
    <cellStyle name="Normal 7 8 2" xfId="1167"/>
    <cellStyle name="Normal 7 8 2 2" xfId="1168"/>
    <cellStyle name="Normal 7 8 3" xfId="1169"/>
    <cellStyle name="Normal 7 9" xfId="1170"/>
    <cellStyle name="Normal 7 9 2" xfId="1171"/>
    <cellStyle name="Normal 7 9 2 2" xfId="1172"/>
    <cellStyle name="Normal 7 9 3" xfId="1173"/>
    <cellStyle name="Normal 73" xfId="1174"/>
    <cellStyle name="Normal 78" xfId="1175"/>
    <cellStyle name="Normal 78 2" xfId="1176"/>
    <cellStyle name="Normal 8" xfId="1177"/>
    <cellStyle name="Normal 8 2" xfId="1178"/>
    <cellStyle name="Normal 8 3" xfId="1179"/>
    <cellStyle name="Normal 9" xfId="1180"/>
    <cellStyle name="Normal 9 2" xfId="1181"/>
    <cellStyle name="Normal 9 3" xfId="1182"/>
    <cellStyle name="Normal 90" xfId="1183"/>
    <cellStyle name="Normal 96" xfId="1184"/>
    <cellStyle name="Normal 96 2" xfId="1185"/>
    <cellStyle name="Normal_Book2" xfId="1358"/>
    <cellStyle name="Note 2" xfId="1186"/>
    <cellStyle name="Note 2 2" xfId="1187"/>
    <cellStyle name="Note 2 3" xfId="1188"/>
    <cellStyle name="Note 3" xfId="1189"/>
    <cellStyle name="Note 3 2" xfId="1190"/>
    <cellStyle name="Note 3 3" xfId="1191"/>
    <cellStyle name="Note 3 3 2" xfId="1192"/>
    <cellStyle name="Note 3 4" xfId="1193"/>
    <cellStyle name="Output 2" xfId="1194"/>
    <cellStyle name="Output 2 2" xfId="1195"/>
    <cellStyle name="Output 2 3" xfId="1196"/>
    <cellStyle name="Percent 2" xfId="1197"/>
    <cellStyle name="Percent 2 2" xfId="1198"/>
    <cellStyle name="Percent 2 2 2" xfId="1199"/>
    <cellStyle name="Percent 2 2 3" xfId="1200"/>
    <cellStyle name="Percent 2 3" xfId="1201"/>
    <cellStyle name="Percent 2 4" xfId="1202"/>
    <cellStyle name="Percent 2 5" xfId="1203"/>
    <cellStyle name="Percent 2 5 2" xfId="1204"/>
    <cellStyle name="Percent 2 6" xfId="1205"/>
    <cellStyle name="Percent 3" xfId="1206"/>
    <cellStyle name="Percent 3 2" xfId="1207"/>
    <cellStyle name="Percent 3 3" xfId="1208"/>
    <cellStyle name="Percent 3 4" xfId="1209"/>
    <cellStyle name="Percent 3 5" xfId="1210"/>
    <cellStyle name="Percent 4" xfId="1211"/>
    <cellStyle name="Percent 4 2" xfId="1212"/>
    <cellStyle name="Percent 4 2 2" xfId="1213"/>
    <cellStyle name="Percent 4 2 3" xfId="1214"/>
    <cellStyle name="Percent 4 2 3 2" xfId="1215"/>
    <cellStyle name="Percent 4 2 4" xfId="1216"/>
    <cellStyle name="Percent 5" xfId="1217"/>
    <cellStyle name="Percent 5 2" xfId="1218"/>
    <cellStyle name="Percent 6" xfId="1219"/>
    <cellStyle name="Percent 7" xfId="1220"/>
    <cellStyle name="Percent 7 2" xfId="1221"/>
    <cellStyle name="Percent 8" xfId="1222"/>
    <cellStyle name="Percent 8 2" xfId="1223"/>
    <cellStyle name="Publication" xfId="1224"/>
    <cellStyle name="Sheet Title" xfId="1225"/>
    <cellStyle name="Standard_laroux" xfId="1226"/>
    <cellStyle name="Style 1" xfId="1227"/>
    <cellStyle name="Style 1 2" xfId="1228"/>
    <cellStyle name="Style 1 2 2" xfId="1229"/>
    <cellStyle name="Style 1 2_01.07.15Վերաբաշխումների ցուցակ" xfId="1230"/>
    <cellStyle name="Style 2" xfId="1231"/>
    <cellStyle name="Title 2" xfId="1232"/>
    <cellStyle name="Total 2" xfId="1233"/>
    <cellStyle name="Total 2 2" xfId="1234"/>
    <cellStyle name="Total 2 3" xfId="1235"/>
    <cellStyle name="ux" xfId="1236"/>
    <cellStyle name="Währung [0]_laroux" xfId="1237"/>
    <cellStyle name="Währung_laroux" xfId="1238"/>
    <cellStyle name="Warning Text 2" xfId="1239"/>
    <cellStyle name="Warning Text 2 2" xfId="1240"/>
    <cellStyle name="Warning Text 2 3" xfId="1241"/>
    <cellStyle name="Беззащитный" xfId="1242"/>
    <cellStyle name="Защитный" xfId="1243"/>
    <cellStyle name="Обычный 2" xfId="1244"/>
    <cellStyle name="Обычный 2 10" xfId="1245"/>
    <cellStyle name="Обычный 2 11" xfId="1246"/>
    <cellStyle name="Обычный 2 2" xfId="1247"/>
    <cellStyle name="Обычный 2 3" xfId="1248"/>
    <cellStyle name="Обычный 2 3 2" xfId="1249"/>
    <cellStyle name="Обычный 2 3 2 2" xfId="1250"/>
    <cellStyle name="Обычный 2 3 2 2 2" xfId="1251"/>
    <cellStyle name="Обычный 2 3 2 3" xfId="1252"/>
    <cellStyle name="Обычный 2 3 3" xfId="1253"/>
    <cellStyle name="Обычный 2 3 3 2" xfId="1254"/>
    <cellStyle name="Обычный 2 3 3 2 2" xfId="1255"/>
    <cellStyle name="Обычный 2 3 3 3" xfId="1256"/>
    <cellStyle name="Обычный 2 3 4" xfId="1257"/>
    <cellStyle name="Обычный 2 3 4 2" xfId="1258"/>
    <cellStyle name="Обычный 2 3 4 2 2" xfId="1259"/>
    <cellStyle name="Обычный 2 3 4 3" xfId="1260"/>
    <cellStyle name="Обычный 2 3 5" xfId="1261"/>
    <cellStyle name="Обычный 2 3 5 2" xfId="1262"/>
    <cellStyle name="Обычный 2 3 5 2 2" xfId="1263"/>
    <cellStyle name="Обычный 2 3 5 3" xfId="1264"/>
    <cellStyle name="Обычный 2 3 6" xfId="1265"/>
    <cellStyle name="Обычный 2 3 6 2" xfId="1266"/>
    <cellStyle name="Обычный 2 3 6 2 2" xfId="1267"/>
    <cellStyle name="Обычный 2 3 6 3" xfId="1268"/>
    <cellStyle name="Обычный 2 3 7" xfId="1269"/>
    <cellStyle name="Обычный 2 3 7 2" xfId="1270"/>
    <cellStyle name="Обычный 2 3 8" xfId="1271"/>
    <cellStyle name="Обычный 2 3 9" xfId="1272"/>
    <cellStyle name="Обычный 2 4" xfId="1273"/>
    <cellStyle name="Обычный 2 4 2" xfId="1274"/>
    <cellStyle name="Обычный 2 4 2 2" xfId="1275"/>
    <cellStyle name="Обычный 2 4 2 2 2" xfId="1276"/>
    <cellStyle name="Обычный 2 4 2 3" xfId="1277"/>
    <cellStyle name="Обычный 2 4 3" xfId="1278"/>
    <cellStyle name="Обычный 2 4 3 2" xfId="1279"/>
    <cellStyle name="Обычный 2 4 4" xfId="1280"/>
    <cellStyle name="Обычный 2 5" xfId="1281"/>
    <cellStyle name="Обычный 2 5 2" xfId="1282"/>
    <cellStyle name="Обычный 2 5 2 2" xfId="1283"/>
    <cellStyle name="Обычный 2 5 3" xfId="1284"/>
    <cellStyle name="Обычный 2 6" xfId="1285"/>
    <cellStyle name="Обычный 2 6 2" xfId="1286"/>
    <cellStyle name="Обычный 2 6 2 2" xfId="1287"/>
    <cellStyle name="Обычный 2 6 3" xfId="1288"/>
    <cellStyle name="Обычный 2 7" xfId="1289"/>
    <cellStyle name="Обычный 2 7 2" xfId="1290"/>
    <cellStyle name="Обычный 2 7 2 2" xfId="1291"/>
    <cellStyle name="Обычный 2 7 3" xfId="1292"/>
    <cellStyle name="Обычный 2 8" xfId="1293"/>
    <cellStyle name="Обычный 2 8 2" xfId="1294"/>
    <cellStyle name="Обычный 2 8 2 2" xfId="1295"/>
    <cellStyle name="Обычный 2 8 3" xfId="1296"/>
    <cellStyle name="Обычный 2 9" xfId="1297"/>
    <cellStyle name="Обычный 2 9 2" xfId="1298"/>
    <cellStyle name="Обычный 3" xfId="1299"/>
    <cellStyle name="Стиль 1" xfId="1300"/>
    <cellStyle name="Финансовый 2" xfId="1301"/>
    <cellStyle name="Финансовый 2 10" xfId="1302"/>
    <cellStyle name="Финансовый 2 11" xfId="1303"/>
    <cellStyle name="Финансовый 2 2" xfId="1304"/>
    <cellStyle name="Финансовый 2 3" xfId="1305"/>
    <cellStyle name="Финансовый 2 3 2" xfId="1306"/>
    <cellStyle name="Финансовый 2 3 2 2" xfId="1307"/>
    <cellStyle name="Финансовый 2 3 2 2 2" xfId="1308"/>
    <cellStyle name="Финансовый 2 3 2 3" xfId="1309"/>
    <cellStyle name="Финансовый 2 3 3" xfId="1310"/>
    <cellStyle name="Финансовый 2 3 3 2" xfId="1311"/>
    <cellStyle name="Финансовый 2 3 3 2 2" xfId="1312"/>
    <cellStyle name="Финансовый 2 3 3 3" xfId="1313"/>
    <cellStyle name="Финансовый 2 3 4" xfId="1314"/>
    <cellStyle name="Финансовый 2 3 4 2" xfId="1315"/>
    <cellStyle name="Финансовый 2 3 4 2 2" xfId="1316"/>
    <cellStyle name="Финансовый 2 3 4 3" xfId="1317"/>
    <cellStyle name="Финансовый 2 3 5" xfId="1318"/>
    <cellStyle name="Финансовый 2 3 5 2" xfId="1319"/>
    <cellStyle name="Финансовый 2 3 5 2 2" xfId="1320"/>
    <cellStyle name="Финансовый 2 3 5 3" xfId="1321"/>
    <cellStyle name="Финансовый 2 3 6" xfId="1322"/>
    <cellStyle name="Финансовый 2 3 6 2" xfId="1323"/>
    <cellStyle name="Финансовый 2 3 6 2 2" xfId="1324"/>
    <cellStyle name="Финансовый 2 3 6 3" xfId="1325"/>
    <cellStyle name="Финансовый 2 3 7" xfId="1326"/>
    <cellStyle name="Финансовый 2 3 7 2" xfId="1327"/>
    <cellStyle name="Финансовый 2 3 8" xfId="1328"/>
    <cellStyle name="Финансовый 2 3 9" xfId="1329"/>
    <cellStyle name="Финансовый 2 4" xfId="1330"/>
    <cellStyle name="Финансовый 2 4 2" xfId="1331"/>
    <cellStyle name="Финансовый 2 4 2 2" xfId="1332"/>
    <cellStyle name="Финансовый 2 4 2 2 2" xfId="1333"/>
    <cellStyle name="Финансовый 2 4 2 3" xfId="1334"/>
    <cellStyle name="Финансовый 2 4 3" xfId="1335"/>
    <cellStyle name="Финансовый 2 4 3 2" xfId="1336"/>
    <cellStyle name="Финансовый 2 4 4" xfId="1337"/>
    <cellStyle name="Финансовый 2 5" xfId="1338"/>
    <cellStyle name="Финансовый 2 5 2" xfId="1339"/>
    <cellStyle name="Финансовый 2 5 2 2" xfId="1340"/>
    <cellStyle name="Финансовый 2 5 3" xfId="1341"/>
    <cellStyle name="Финансовый 2 6" xfId="1342"/>
    <cellStyle name="Финансовый 2 6 2" xfId="1343"/>
    <cellStyle name="Финансовый 2 6 2 2" xfId="1344"/>
    <cellStyle name="Финансовый 2 6 3" xfId="1345"/>
    <cellStyle name="Финансовый 2 7" xfId="1346"/>
    <cellStyle name="Финансовый 2 7 2" xfId="1347"/>
    <cellStyle name="Финансовый 2 7 2 2" xfId="1348"/>
    <cellStyle name="Финансовый 2 7 3" xfId="1349"/>
    <cellStyle name="Финансовый 2 8" xfId="1350"/>
    <cellStyle name="Финансовый 2 8 2" xfId="1351"/>
    <cellStyle name="Финансовый 2 8 2 2" xfId="1352"/>
    <cellStyle name="Финансовый 2 8 3" xfId="1353"/>
    <cellStyle name="Финансовый 2 9" xfId="1354"/>
    <cellStyle name="Финансовый 2 9 2" xfId="1355"/>
    <cellStyle name="Финансовый 3" xfId="1356"/>
    <cellStyle name="Финансовый 4" xfId="13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igran1\FINPROG\2003\Finprog\2002\Medterm.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Finprog\2017\4\Finprog_annual_2017_MTEF30.03-active.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rminekh\monetary%20pol\cashflow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oC"/>
      <sheetName val="Variables"/>
      <sheetName val="Summary"/>
      <sheetName val="RealExo"/>
      <sheetName val="Real"/>
      <sheetName val="Real%"/>
      <sheetName val="FisRevExo"/>
      <sheetName val="FisExpExo"/>
      <sheetName val="Fiscal"/>
      <sheetName val="Fis-Debt"/>
      <sheetName val="BoPexo"/>
      <sheetName val="BoP"/>
      <sheetName val="ExtDebt"/>
      <sheetName val="NFA"/>
      <sheetName val="MonExo"/>
      <sheetName val="Money"/>
      <sheetName val="CBT"/>
      <sheetName val="Agr"/>
      <sheetName val="constr"/>
      <sheetName val="Services"/>
      <sheetName val="Trad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me"/>
      <sheetName val="Assumptions"/>
      <sheetName val="Summary "/>
      <sheetName val="Summary comparable GDP"/>
      <sheetName val="GDP2001-2030"/>
      <sheetName val="N"/>
      <sheetName val="R &amp; Def"/>
      <sheetName val="BOP"/>
      <sheetName val="BOP 1"/>
      <sheetName val="BoP a&amp;v"/>
      <sheetName val="Cashflow"/>
      <sheetName val="FOF_New"/>
      <sheetName val="CPI"/>
      <sheetName val="RM"/>
      <sheetName val="BM"/>
      <sheetName val="Fiscal-state"/>
      <sheetName val="Fiscal"/>
      <sheetName val=" Debt"/>
      <sheetName val="GDP sectors"/>
      <sheetName val="Employment"/>
      <sheetName val="GDP per capita"/>
      <sheetName val="Help"/>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IMF"/>
      <sheetName val="Cashflow"/>
      <sheetName val="BP"/>
      <sheetName val="Finprog"/>
    </sheetNames>
    <sheetDataSet>
      <sheetData sheetId="0" refreshError="1"/>
      <sheetData sheetId="1" refreshError="1">
        <row r="32">
          <cell r="A32" t="str">
            <v>Other conversions</v>
          </cell>
          <cell r="B32" t="str">
            <v>²ÛÉ ÷áË³ñÏáõÙÝ»ñ</v>
          </cell>
          <cell r="C32" t="str">
            <v>Other conversions</v>
          </cell>
          <cell r="K32">
            <v>-23.14</v>
          </cell>
          <cell r="L32">
            <v>6.3310000000000004</v>
          </cell>
          <cell r="M32">
            <v>5.2109999999999799</v>
          </cell>
          <cell r="N32">
            <v>8.6999999999999993</v>
          </cell>
          <cell r="O32">
            <v>61.99</v>
          </cell>
          <cell r="P32">
            <v>82.231999999999985</v>
          </cell>
          <cell r="Q32">
            <v>5.3877699999999997</v>
          </cell>
          <cell r="R32">
            <v>-16.315000000000001</v>
          </cell>
          <cell r="S32">
            <v>9.4522200000000005</v>
          </cell>
          <cell r="T32">
            <v>20.488</v>
          </cell>
          <cell r="U32">
            <v>19.012989999999999</v>
          </cell>
          <cell r="V32">
            <v>-30.590290312111961</v>
          </cell>
          <cell r="W32">
            <v>-2.1941556250004624</v>
          </cell>
          <cell r="X32">
            <v>-1.60879860859963</v>
          </cell>
          <cell r="Y32">
            <v>-10.456</v>
          </cell>
          <cell r="Z32">
            <v>-44.849244545712054</v>
          </cell>
          <cell r="AE32">
            <v>0</v>
          </cell>
          <cell r="AF32">
            <v>-10</v>
          </cell>
          <cell r="AG32">
            <v>-10</v>
          </cell>
          <cell r="AH32">
            <v>-10</v>
          </cell>
        </row>
        <row r="33">
          <cell r="A33" t="str">
            <v>Interventions</v>
          </cell>
          <cell r="B33" t="str">
            <v>ÆÝï»ñí»ÝóÇ³Ý»ñ</v>
          </cell>
          <cell r="C33" t="str">
            <v>Interventions</v>
          </cell>
          <cell r="K33">
            <v>-33.4</v>
          </cell>
          <cell r="L33">
            <v>-10.425000000000001</v>
          </cell>
          <cell r="M33">
            <v>-5.875</v>
          </cell>
          <cell r="N33">
            <v>-8.68</v>
          </cell>
          <cell r="O33">
            <v>-19.512</v>
          </cell>
          <cell r="P33">
            <v>-44.492000000000004</v>
          </cell>
          <cell r="Q33">
            <v>-12</v>
          </cell>
          <cell r="R33">
            <v>3.7789999999999999</v>
          </cell>
          <cell r="S33">
            <v>3.3769999999999998</v>
          </cell>
          <cell r="T33">
            <v>-37.469000000000001</v>
          </cell>
          <cell r="U33">
            <v>-42.313000000000002</v>
          </cell>
          <cell r="V33">
            <v>-4.1749999999999998</v>
          </cell>
          <cell r="W33">
            <v>-0.1</v>
          </cell>
          <cell r="X33">
            <v>-2.65</v>
          </cell>
          <cell r="Y33">
            <v>-0.65696600000000005</v>
          </cell>
          <cell r="Z33">
            <v>-7.5819659999999987</v>
          </cell>
          <cell r="AA33">
            <v>-11.500000000000002</v>
          </cell>
          <cell r="AB33">
            <v>-10.199999999999998</v>
          </cell>
          <cell r="AC33">
            <v>-5.5500000000000007</v>
          </cell>
          <cell r="AD33">
            <v>-10.7</v>
          </cell>
          <cell r="AE33">
            <v>-37.950000000000003</v>
          </cell>
          <cell r="AF33">
            <v>-7.8312249999999697</v>
          </cell>
          <cell r="AG33">
            <v>-15.5936500000001</v>
          </cell>
          <cell r="AH33">
            <v>-15.6736500000001</v>
          </cell>
          <cell r="AI33">
            <v>-7.5</v>
          </cell>
          <cell r="AJ33">
            <v>-10.199999999999999</v>
          </cell>
          <cell r="AK33">
            <v>-7.35</v>
          </cell>
          <cell r="AL33">
            <v>-12.8</v>
          </cell>
          <cell r="AM33">
            <v>-37.85</v>
          </cell>
        </row>
        <row r="38">
          <cell r="A38" t="str">
            <v>Gross official reserves (formula)</v>
          </cell>
          <cell r="B38" t="str">
            <v>Ð³Ù³Ë³éÝ ³ñï³ùÇÝ å³ÑáõëïÝ»ñ (Íñ³·ñ. ÷áË³ñÅ»ùáí)</v>
          </cell>
          <cell r="C38" t="str">
            <v>Gross official reserves (formula)</v>
          </cell>
          <cell r="K38">
            <v>242.42699999999999</v>
          </cell>
          <cell r="L38">
            <v>259.63299999999998</v>
          </cell>
          <cell r="M38">
            <v>253.76899999999995</v>
          </cell>
          <cell r="N38">
            <v>262.88899999999995</v>
          </cell>
          <cell r="O38">
            <v>297.26699999999994</v>
          </cell>
          <cell r="P38">
            <v>297.26699999999994</v>
          </cell>
          <cell r="Q38">
            <v>288.48152370999992</v>
          </cell>
          <cell r="R38">
            <v>265.52842099499992</v>
          </cell>
          <cell r="S38">
            <v>301.46964582914194</v>
          </cell>
          <cell r="T38">
            <v>303.00363373211195</v>
          </cell>
          <cell r="U38">
            <v>303.00363373211195</v>
          </cell>
          <cell r="V38">
            <v>290.9757954836</v>
          </cell>
          <cell r="W38">
            <v>287.15079548359955</v>
          </cell>
          <cell r="X38">
            <v>296.47532499999994</v>
          </cell>
          <cell r="Y38">
            <v>313.74720331249995</v>
          </cell>
          <cell r="Z38">
            <v>313.74720331249995</v>
          </cell>
          <cell r="AA38">
            <v>303.65788331549993</v>
          </cell>
          <cell r="AB38">
            <v>312.01548037581813</v>
          </cell>
          <cell r="AC38">
            <v>331.49224332463632</v>
          </cell>
          <cell r="AD38">
            <v>343.4427234951545</v>
          </cell>
          <cell r="AE38">
            <v>343.4427234951545</v>
          </cell>
          <cell r="AF38">
            <v>344.62786169515454</v>
          </cell>
          <cell r="AG38">
            <v>347.21579219515445</v>
          </cell>
          <cell r="AH38">
            <v>328.73077069515432</v>
          </cell>
        </row>
      </sheetData>
      <sheetData sheetId="2" refreshError="1">
        <row r="1">
          <cell r="A1">
            <v>1</v>
          </cell>
          <cell r="C1" t="str">
            <v>Balance of Payments</v>
          </cell>
          <cell r="E1">
            <v>0.14640027557698931</v>
          </cell>
          <cell r="F1">
            <v>0.26076472614536689</v>
          </cell>
          <cell r="G1">
            <v>0.30899069927661038</v>
          </cell>
          <cell r="H1">
            <v>0.28384429900103342</v>
          </cell>
          <cell r="J1">
            <v>0.15413367284176299</v>
          </cell>
          <cell r="K1">
            <v>0.23853621399353958</v>
          </cell>
          <cell r="L1">
            <v>0.26611553896246337</v>
          </cell>
          <cell r="M1">
            <v>0.34121457420223406</v>
          </cell>
          <cell r="O1">
            <v>0.25770905133321242</v>
          </cell>
          <cell r="P1">
            <v>0.27022492290948669</v>
          </cell>
          <cell r="Q1">
            <v>0.24696172682749867</v>
          </cell>
          <cell r="R1">
            <v>0.2251042989298023</v>
          </cell>
        </row>
        <row r="2">
          <cell r="A2" t="str">
            <v>Balance of Payments</v>
          </cell>
          <cell r="B2" t="str">
            <v>ì×³ñ³ÛÇÝ Ñ³ßí»ÏßÇé</v>
          </cell>
          <cell r="D2" t="str">
            <v/>
          </cell>
          <cell r="E2" t="str">
            <v/>
          </cell>
          <cell r="F2" t="str">
            <v/>
          </cell>
          <cell r="G2" t="str">
            <v/>
          </cell>
          <cell r="H2" t="str">
            <v/>
          </cell>
          <cell r="I2" t="str">
            <v/>
          </cell>
          <cell r="J2" t="str">
            <v/>
          </cell>
          <cell r="K2" t="str">
            <v/>
          </cell>
          <cell r="L2" t="str">
            <v/>
          </cell>
          <cell r="M2" t="str">
            <v/>
          </cell>
          <cell r="N2" t="str">
            <v/>
          </cell>
          <cell r="O2" t="str">
            <v/>
          </cell>
          <cell r="P2" t="str">
            <v/>
          </cell>
          <cell r="Q2" t="str">
            <v/>
          </cell>
          <cell r="R2" t="str">
            <v/>
          </cell>
          <cell r="S2" t="str">
            <v/>
          </cell>
          <cell r="AI2">
            <v>195.17631312</v>
          </cell>
          <cell r="AJ2">
            <v>212.48453392704002</v>
          </cell>
        </row>
        <row r="3">
          <cell r="A3" t="str">
            <v>mln USD</v>
          </cell>
          <cell r="B3" t="str">
            <v>ÙÉÝ.²ØÜ ¹áÉ³ñ</v>
          </cell>
          <cell r="C3" t="str">
            <v>mln USD</v>
          </cell>
          <cell r="D3">
            <v>1995</v>
          </cell>
          <cell r="E3">
            <v>1.96</v>
          </cell>
          <cell r="F3">
            <v>2.96</v>
          </cell>
          <cell r="G3">
            <v>3.96</v>
          </cell>
          <cell r="H3">
            <v>4.96</v>
          </cell>
          <cell r="I3">
            <v>1996</v>
          </cell>
          <cell r="J3">
            <v>1.97</v>
          </cell>
          <cell r="K3">
            <v>2.97</v>
          </cell>
          <cell r="L3">
            <v>3.97</v>
          </cell>
          <cell r="M3">
            <v>4.97</v>
          </cell>
          <cell r="N3">
            <v>1997</v>
          </cell>
          <cell r="O3">
            <v>1.98</v>
          </cell>
          <cell r="P3">
            <v>2.98</v>
          </cell>
          <cell r="Q3">
            <v>3.98</v>
          </cell>
          <cell r="R3">
            <v>4.9800000000000004</v>
          </cell>
          <cell r="S3">
            <v>1998</v>
          </cell>
          <cell r="T3">
            <v>1.99</v>
          </cell>
          <cell r="U3">
            <v>2.99</v>
          </cell>
          <cell r="V3">
            <v>3.99</v>
          </cell>
          <cell r="W3">
            <v>4.99</v>
          </cell>
          <cell r="X3">
            <v>1999</v>
          </cell>
          <cell r="Y3">
            <v>1</v>
          </cell>
          <cell r="Z3">
            <v>2</v>
          </cell>
          <cell r="AA3">
            <v>3</v>
          </cell>
          <cell r="AB3">
            <v>4</v>
          </cell>
          <cell r="AC3">
            <v>2000</v>
          </cell>
          <cell r="AD3">
            <v>1.01</v>
          </cell>
          <cell r="AE3">
            <v>2.0099999999999998</v>
          </cell>
          <cell r="AF3">
            <v>3.01</v>
          </cell>
          <cell r="AG3">
            <v>4.01</v>
          </cell>
          <cell r="AH3">
            <v>2001</v>
          </cell>
          <cell r="AI3">
            <v>2002</v>
          </cell>
          <cell r="AJ3">
            <v>2003</v>
          </cell>
          <cell r="AK3">
            <v>2004</v>
          </cell>
        </row>
        <row r="4">
          <cell r="C4" t="str">
            <v>Current Account, (including official transfers)</v>
          </cell>
        </row>
        <row r="5">
          <cell r="C5" t="str">
            <v>Current Account, (excluding official transfers)</v>
          </cell>
        </row>
        <row r="6">
          <cell r="C6" t="str">
            <v>Goods</v>
          </cell>
        </row>
        <row r="7">
          <cell r="C7" t="str">
            <v>Exports</v>
          </cell>
        </row>
        <row r="8">
          <cell r="C8" t="str">
            <v>Exports FOB</v>
          </cell>
        </row>
        <row r="9">
          <cell r="C9" t="str">
            <v>Exports, other</v>
          </cell>
        </row>
        <row r="10">
          <cell r="C10" t="str">
            <v>Goods for processing</v>
          </cell>
        </row>
        <row r="11">
          <cell r="C11" t="str">
            <v>Repairs on goods</v>
          </cell>
        </row>
        <row r="12">
          <cell r="C12" t="str">
            <v>Goods procured in ports by carriers</v>
          </cell>
        </row>
        <row r="13">
          <cell r="C13" t="str">
            <v>Imports</v>
          </cell>
        </row>
        <row r="14">
          <cell r="C14" t="str">
            <v>Imports FOB</v>
          </cell>
        </row>
        <row r="15">
          <cell r="C15" t="str">
            <v>Imports, other</v>
          </cell>
        </row>
        <row r="16">
          <cell r="C16" t="str">
            <v>Goods for processing</v>
          </cell>
        </row>
        <row r="17">
          <cell r="C17" t="str">
            <v>Repairs on goods</v>
          </cell>
        </row>
        <row r="18">
          <cell r="C18" t="str">
            <v>Goods procured in ports by carriers</v>
          </cell>
        </row>
        <row r="19">
          <cell r="C19" t="str">
            <v>Imports CIF</v>
          </cell>
        </row>
        <row r="20">
          <cell r="C20" t="str">
            <v>Humanitarian Aid</v>
          </cell>
        </row>
        <row r="21">
          <cell r="C21" t="str">
            <v>Goods</v>
          </cell>
        </row>
        <row r="22">
          <cell r="C22" t="str">
            <v>Capital Transfers</v>
          </cell>
        </row>
        <row r="23">
          <cell r="C23" t="str">
            <v>Services</v>
          </cell>
        </row>
        <row r="24">
          <cell r="C24" t="str">
            <v>credit</v>
          </cell>
        </row>
        <row r="25">
          <cell r="C25" t="str">
            <v>debit</v>
          </cell>
        </row>
        <row r="26">
          <cell r="C26" t="str">
            <v>Income</v>
          </cell>
        </row>
        <row r="27">
          <cell r="C27" t="str">
            <v>Compensation of Employees</v>
          </cell>
        </row>
        <row r="28">
          <cell r="C28" t="str">
            <v>credit</v>
          </cell>
        </row>
        <row r="29">
          <cell r="C29" t="str">
            <v>debit</v>
          </cell>
        </row>
        <row r="30">
          <cell r="C30" t="str">
            <v>Investment income</v>
          </cell>
        </row>
        <row r="31">
          <cell r="C31" t="str">
            <v>Direct investment</v>
          </cell>
        </row>
        <row r="32">
          <cell r="C32" t="str">
            <v>credit</v>
          </cell>
        </row>
        <row r="33">
          <cell r="C33" t="str">
            <v>debit</v>
          </cell>
        </row>
        <row r="34">
          <cell r="C34" t="str">
            <v>Portfolio investment</v>
          </cell>
        </row>
        <row r="35">
          <cell r="C35" t="str">
            <v>Income on equity (dividends)</v>
          </cell>
        </row>
        <row r="36">
          <cell r="C36" t="str">
            <v>credit</v>
          </cell>
        </row>
        <row r="37">
          <cell r="C37" t="str">
            <v>debit</v>
          </cell>
        </row>
        <row r="38">
          <cell r="C38" t="str">
            <v>Income on debt (interest)</v>
          </cell>
        </row>
        <row r="39">
          <cell r="C39" t="str">
            <v>credit</v>
          </cell>
        </row>
        <row r="40">
          <cell r="C40" t="str">
            <v>* Monetary authorities</v>
          </cell>
        </row>
        <row r="41">
          <cell r="C41" t="str">
            <v>* Banks</v>
          </cell>
        </row>
        <row r="42">
          <cell r="C42" t="str">
            <v>debit</v>
          </cell>
        </row>
        <row r="43">
          <cell r="C43" t="str">
            <v xml:space="preserve">Other investment </v>
          </cell>
        </row>
        <row r="44">
          <cell r="C44" t="str">
            <v>credit</v>
          </cell>
        </row>
        <row r="45">
          <cell r="C45" t="str">
            <v>* General government</v>
          </cell>
        </row>
        <row r="46">
          <cell r="C46" t="str">
            <v>* Monetary authorities</v>
          </cell>
        </row>
        <row r="47">
          <cell r="C47" t="str">
            <v>* Banks</v>
          </cell>
        </row>
        <row r="48">
          <cell r="C48" t="str">
            <v>debit</v>
          </cell>
        </row>
        <row r="49">
          <cell r="C49" t="str">
            <v>* General government</v>
          </cell>
        </row>
        <row r="50">
          <cell r="C50" t="str">
            <v>Multilateral</v>
          </cell>
        </row>
        <row r="51">
          <cell r="C51" t="str">
            <v>World Bank</v>
          </cell>
        </row>
        <row r="52">
          <cell r="C52" t="str">
            <v>IBRD</v>
          </cell>
        </row>
        <row r="53">
          <cell r="C53" t="str">
            <v>IDA</v>
          </cell>
        </row>
        <row r="54">
          <cell r="C54" t="str">
            <v>IFAD</v>
          </cell>
        </row>
        <row r="55">
          <cell r="C55" t="str">
            <v>EBRD</v>
          </cell>
        </row>
        <row r="56">
          <cell r="C56" t="str">
            <v>Bilateral</v>
          </cell>
        </row>
        <row r="57">
          <cell r="C57" t="str">
            <v>EU</v>
          </cell>
        </row>
        <row r="58">
          <cell r="C58" t="str">
            <v>Russia</v>
          </cell>
        </row>
        <row r="59">
          <cell r="C59" t="str">
            <v>Turkmenistan</v>
          </cell>
        </row>
        <row r="60">
          <cell r="C60" t="str">
            <v>USA</v>
          </cell>
        </row>
        <row r="61">
          <cell r="C61" t="str">
            <v>Germany</v>
          </cell>
        </row>
        <row r="62">
          <cell r="C62" t="str">
            <v>France</v>
          </cell>
        </row>
        <row r="63">
          <cell r="C63" t="str">
            <v>China</v>
          </cell>
        </row>
        <row r="64">
          <cell r="C64" t="str">
            <v>* Monetary authorities</v>
          </cell>
        </row>
        <row r="65">
          <cell r="C65" t="str">
            <v>IMF</v>
          </cell>
        </row>
        <row r="66">
          <cell r="C66" t="str">
            <v>Deutschebank</v>
          </cell>
        </row>
        <row r="67">
          <cell r="C67" t="str">
            <v>KFW</v>
          </cell>
        </row>
        <row r="68">
          <cell r="C68" t="str">
            <v>* Banks</v>
          </cell>
        </row>
        <row r="69">
          <cell r="C69" t="str">
            <v>Guaranteed Loans</v>
          </cell>
        </row>
        <row r="70">
          <cell r="C70" t="str">
            <v>Other</v>
          </cell>
        </row>
        <row r="71">
          <cell r="C71" t="str">
            <v>* Other sectors</v>
          </cell>
        </row>
        <row r="72">
          <cell r="C72" t="str">
            <v>Terminal</v>
          </cell>
        </row>
        <row r="73">
          <cell r="C73" t="str">
            <v>Current transfers</v>
          </cell>
        </row>
        <row r="74">
          <cell r="C74" t="str">
            <v>General government</v>
          </cell>
        </row>
        <row r="75">
          <cell r="C75" t="str">
            <v>credit</v>
          </cell>
        </row>
        <row r="76">
          <cell r="C76" t="str">
            <v>Technical assistance</v>
          </cell>
        </row>
        <row r="77">
          <cell r="C77" t="str">
            <v>Other</v>
          </cell>
        </row>
        <row r="78">
          <cell r="C78" t="str">
            <v>Humanitarian aid</v>
          </cell>
        </row>
        <row r="79">
          <cell r="C79" t="str">
            <v>Goods</v>
          </cell>
        </row>
        <row r="80">
          <cell r="C80" t="str">
            <v>Administrative costs</v>
          </cell>
        </row>
        <row r="81">
          <cell r="C81" t="str">
            <v>Financial assistance</v>
          </cell>
        </row>
        <row r="82">
          <cell r="C82" t="str">
            <v>debit</v>
          </cell>
        </row>
        <row r="83">
          <cell r="C83" t="str">
            <v>Private</v>
          </cell>
        </row>
        <row r="84">
          <cell r="C84" t="str">
            <v>credit</v>
          </cell>
        </row>
        <row r="85">
          <cell r="C85" t="str">
            <v>debit</v>
          </cell>
        </row>
        <row r="87">
          <cell r="C87" t="str">
            <v xml:space="preserve"> Capital and financial account</v>
          </cell>
        </row>
        <row r="88">
          <cell r="C88" t="str">
            <v>Capital account</v>
          </cell>
        </row>
        <row r="89">
          <cell r="C89" t="str">
            <v>Capital transfers</v>
          </cell>
        </row>
        <row r="90">
          <cell r="C90" t="str">
            <v>Acquisition/disposal of nonproduced nonfinancial assets</v>
          </cell>
        </row>
        <row r="91">
          <cell r="C91" t="str">
            <v>Financial account</v>
          </cell>
        </row>
        <row r="92">
          <cell r="C92" t="str">
            <v>Direct investment</v>
          </cell>
        </row>
        <row r="93">
          <cell r="C93" t="str">
            <v>Abroad</v>
          </cell>
        </row>
        <row r="94">
          <cell r="C94" t="str">
            <v>Equity capital</v>
          </cell>
        </row>
        <row r="95">
          <cell r="C95" t="str">
            <v>Banks</v>
          </cell>
        </row>
        <row r="96">
          <cell r="C96" t="str">
            <v>Other sectors</v>
          </cell>
        </row>
        <row r="97">
          <cell r="C97" t="str">
            <v>Reinvested earnings</v>
          </cell>
        </row>
        <row r="98">
          <cell r="C98" t="str">
            <v>Other capital</v>
          </cell>
        </row>
        <row r="99">
          <cell r="C99" t="str">
            <v>In reporting country</v>
          </cell>
        </row>
        <row r="100">
          <cell r="C100" t="str">
            <v>Equity capital</v>
          </cell>
        </row>
        <row r="101">
          <cell r="C101" t="str">
            <v>Banks</v>
          </cell>
        </row>
        <row r="102">
          <cell r="C102" t="str">
            <v>Other sectors</v>
          </cell>
        </row>
        <row r="103">
          <cell r="C103" t="str">
            <v>Reinvested earnings</v>
          </cell>
        </row>
        <row r="104">
          <cell r="C104" t="str">
            <v>Other capital</v>
          </cell>
        </row>
        <row r="105">
          <cell r="C105" t="str">
            <v>Portfolio investment</v>
          </cell>
        </row>
        <row r="106">
          <cell r="C106" t="str">
            <v>Assets</v>
          </cell>
        </row>
        <row r="107">
          <cell r="C107" t="str">
            <v>Equity securities</v>
          </cell>
        </row>
        <row r="108">
          <cell r="C108" t="str">
            <v>Banks</v>
          </cell>
        </row>
        <row r="109">
          <cell r="C109" t="str">
            <v>Other sectors</v>
          </cell>
        </row>
        <row r="110">
          <cell r="C110" t="str">
            <v>Debt securities</v>
          </cell>
        </row>
        <row r="111">
          <cell r="C111" t="str">
            <v>Bonds and notes</v>
          </cell>
        </row>
        <row r="112">
          <cell r="C112" t="str">
            <v>Banks</v>
          </cell>
        </row>
        <row r="113">
          <cell r="C113" t="str">
            <v>Other sectors</v>
          </cell>
        </row>
        <row r="114">
          <cell r="C114" t="str">
            <v>Money-market instruments</v>
          </cell>
        </row>
        <row r="115">
          <cell r="C115" t="str">
            <v>Banks</v>
          </cell>
        </row>
        <row r="116">
          <cell r="C116" t="str">
            <v>Other sectors</v>
          </cell>
        </row>
        <row r="117">
          <cell r="C117" t="str">
            <v>Liabilities</v>
          </cell>
        </row>
        <row r="118">
          <cell r="C118" t="str">
            <v>Equity securities</v>
          </cell>
        </row>
        <row r="119">
          <cell r="C119" t="str">
            <v>Banks</v>
          </cell>
        </row>
        <row r="120">
          <cell r="C120" t="str">
            <v>Other sectors</v>
          </cell>
        </row>
        <row r="121">
          <cell r="C121" t="str">
            <v>Debt securities</v>
          </cell>
        </row>
        <row r="122">
          <cell r="C122" t="str">
            <v>Bonds and notes</v>
          </cell>
        </row>
        <row r="123">
          <cell r="C123" t="str">
            <v>Banks</v>
          </cell>
        </row>
        <row r="124">
          <cell r="C124" t="str">
            <v>Other sectors</v>
          </cell>
        </row>
        <row r="125">
          <cell r="C125" t="str">
            <v>Money-market instruments</v>
          </cell>
        </row>
        <row r="126">
          <cell r="C126" t="str">
            <v>General government</v>
          </cell>
        </row>
        <row r="127">
          <cell r="C127" t="str">
            <v>Banks</v>
          </cell>
        </row>
        <row r="128">
          <cell r="C128" t="str">
            <v>Other sectors</v>
          </cell>
        </row>
        <row r="129">
          <cell r="C129" t="str">
            <v>Other investment</v>
          </cell>
        </row>
        <row r="130">
          <cell r="C130" t="str">
            <v>Assets</v>
          </cell>
        </row>
        <row r="131">
          <cell r="C131" t="str">
            <v>Trade credits</v>
          </cell>
        </row>
        <row r="132">
          <cell r="C132" t="str">
            <v>Loans</v>
          </cell>
        </row>
        <row r="133">
          <cell r="C133" t="str">
            <v>General government</v>
          </cell>
        </row>
        <row r="134">
          <cell r="C134" t="str">
            <v>Banks</v>
          </cell>
        </row>
        <row r="135">
          <cell r="C135" t="str">
            <v>Long-term</v>
          </cell>
        </row>
        <row r="136">
          <cell r="C136" t="str">
            <v>Short-term</v>
          </cell>
        </row>
        <row r="137">
          <cell r="C137" t="str">
            <v>Currency and deposits</v>
          </cell>
        </row>
        <row r="138">
          <cell r="C138" t="str">
            <v>Monetary authorities</v>
          </cell>
        </row>
        <row r="139">
          <cell r="C139" t="str">
            <v>Privatization Account</v>
          </cell>
        </row>
        <row r="140">
          <cell r="C140" t="str">
            <v>Banks</v>
          </cell>
        </row>
        <row r="141">
          <cell r="C141" t="str">
            <v>Other sectors</v>
          </cell>
        </row>
        <row r="142">
          <cell r="C142" t="str">
            <v>Drawings</v>
          </cell>
        </row>
        <row r="143">
          <cell r="C143" t="str">
            <v>Repayments</v>
          </cell>
        </row>
        <row r="144">
          <cell r="C144" t="str">
            <v>Other assets</v>
          </cell>
        </row>
        <row r="145">
          <cell r="C145" t="str">
            <v>Monetary authorities</v>
          </cell>
        </row>
        <row r="146">
          <cell r="C146" t="str">
            <v>Banks</v>
          </cell>
        </row>
        <row r="147">
          <cell r="C147" t="str">
            <v>Liabilities</v>
          </cell>
        </row>
        <row r="148">
          <cell r="C148" t="str">
            <v>Trade credits</v>
          </cell>
        </row>
        <row r="149">
          <cell r="C149" t="str">
            <v>Long-term</v>
          </cell>
        </row>
        <row r="150">
          <cell r="C150" t="str">
            <v>Drawings</v>
          </cell>
        </row>
        <row r="151">
          <cell r="C151" t="str">
            <v>Repayments</v>
          </cell>
        </row>
        <row r="152">
          <cell r="C152" t="str">
            <v>Short-term</v>
          </cell>
        </row>
        <row r="153">
          <cell r="C153" t="str">
            <v>Loans</v>
          </cell>
        </row>
        <row r="154">
          <cell r="C154" t="str">
            <v>General government</v>
          </cell>
        </row>
        <row r="155">
          <cell r="C155" t="str">
            <v>Drawings</v>
          </cell>
        </row>
        <row r="156">
          <cell r="C156" t="str">
            <v>Multilateral</v>
          </cell>
        </row>
        <row r="157">
          <cell r="C157" t="str">
            <v>World Bank</v>
          </cell>
        </row>
        <row r="158">
          <cell r="C158" t="str">
            <v>IBRD</v>
          </cell>
        </row>
        <row r="159">
          <cell r="C159" t="str">
            <v>IDA</v>
          </cell>
        </row>
        <row r="160">
          <cell r="C160" t="str">
            <v>IFAD</v>
          </cell>
        </row>
        <row r="161">
          <cell r="C161" t="str">
            <v>EBRD</v>
          </cell>
        </row>
        <row r="162">
          <cell r="C162" t="str">
            <v>Bilateral</v>
          </cell>
        </row>
        <row r="163">
          <cell r="C163" t="str">
            <v>EU</v>
          </cell>
        </row>
        <row r="164">
          <cell r="C164" t="str">
            <v>Russia</v>
          </cell>
        </row>
        <row r="165">
          <cell r="C165" t="str">
            <v>Turkmenistan</v>
          </cell>
        </row>
        <row r="166">
          <cell r="C166" t="str">
            <v>USA</v>
          </cell>
        </row>
        <row r="167">
          <cell r="C167" t="str">
            <v>Germany</v>
          </cell>
        </row>
        <row r="168">
          <cell r="C168" t="str">
            <v>France</v>
          </cell>
        </row>
        <row r="169">
          <cell r="C169" t="str">
            <v>China</v>
          </cell>
        </row>
        <row r="170">
          <cell r="C170" t="str">
            <v>Repayments</v>
          </cell>
        </row>
        <row r="171">
          <cell r="C171" t="str">
            <v>Multilateral</v>
          </cell>
        </row>
        <row r="172">
          <cell r="C172" t="str">
            <v>World Bank</v>
          </cell>
        </row>
        <row r="173">
          <cell r="C173" t="str">
            <v>IBRD</v>
          </cell>
        </row>
        <row r="174">
          <cell r="C174" t="str">
            <v>IDA</v>
          </cell>
        </row>
        <row r="175">
          <cell r="C175" t="str">
            <v>IFAD</v>
          </cell>
        </row>
        <row r="176">
          <cell r="C176" t="str">
            <v>EBRD</v>
          </cell>
        </row>
        <row r="177">
          <cell r="C177" t="str">
            <v>Bilateral</v>
          </cell>
        </row>
        <row r="178">
          <cell r="C178" t="str">
            <v>EU</v>
          </cell>
        </row>
        <row r="179">
          <cell r="C179" t="str">
            <v>Russia</v>
          </cell>
        </row>
        <row r="180">
          <cell r="C180" t="str">
            <v>Turkmenistan</v>
          </cell>
        </row>
        <row r="181">
          <cell r="C181" t="str">
            <v>USA</v>
          </cell>
        </row>
        <row r="182">
          <cell r="C182" t="str">
            <v>Germany</v>
          </cell>
        </row>
        <row r="183">
          <cell r="C183" t="str">
            <v>France</v>
          </cell>
        </row>
        <row r="184">
          <cell r="C184" t="str">
            <v>China</v>
          </cell>
        </row>
        <row r="185">
          <cell r="C185" t="str">
            <v>Monetary authorities</v>
          </cell>
        </row>
        <row r="186">
          <cell r="C186" t="str">
            <v>Drawings</v>
          </cell>
        </row>
        <row r="187">
          <cell r="C187" t="str">
            <v>IMF</v>
          </cell>
        </row>
        <row r="188">
          <cell r="C188" t="str">
            <v>Deutschebank</v>
          </cell>
        </row>
        <row r="189">
          <cell r="C189" t="str">
            <v>KFW</v>
          </cell>
        </row>
        <row r="190">
          <cell r="C190" t="str">
            <v>Repayments</v>
          </cell>
        </row>
        <row r="191">
          <cell r="C191" t="str">
            <v>IMF</v>
          </cell>
        </row>
        <row r="192">
          <cell r="C192" t="str">
            <v>Deutschebank</v>
          </cell>
        </row>
        <row r="193">
          <cell r="C193" t="str">
            <v>KFW</v>
          </cell>
        </row>
        <row r="194">
          <cell r="C194" t="str">
            <v>Banks</v>
          </cell>
        </row>
        <row r="195">
          <cell r="C195" t="str">
            <v>Long-term</v>
          </cell>
        </row>
        <row r="196">
          <cell r="C196" t="str">
            <v>Guaranteed loans</v>
          </cell>
        </row>
        <row r="197">
          <cell r="C197" t="str">
            <v>Other loans</v>
          </cell>
        </row>
        <row r="198">
          <cell r="C198" t="str">
            <v>Short-term</v>
          </cell>
        </row>
        <row r="199">
          <cell r="C199" t="str">
            <v>Guaranteed loans</v>
          </cell>
        </row>
        <row r="200">
          <cell r="C200" t="str">
            <v>Other loans</v>
          </cell>
        </row>
        <row r="201">
          <cell r="C201" t="str">
            <v>Other sectors</v>
          </cell>
        </row>
        <row r="202">
          <cell r="C202" t="str">
            <v>Long-term</v>
          </cell>
        </row>
        <row r="203">
          <cell r="C203" t="str">
            <v>Drawings</v>
          </cell>
        </row>
        <row r="204">
          <cell r="C204" t="str">
            <v>Repayments</v>
          </cell>
        </row>
        <row r="205">
          <cell r="C205" t="str">
            <v>Short-term</v>
          </cell>
        </row>
        <row r="206">
          <cell r="C206" t="str">
            <v>Currency and deposits</v>
          </cell>
        </row>
        <row r="207">
          <cell r="C207" t="str">
            <v>Monetary authorities</v>
          </cell>
        </row>
        <row r="208">
          <cell r="C208" t="str">
            <v>Banks</v>
          </cell>
        </row>
        <row r="209">
          <cell r="C209" t="str">
            <v>Other sectors</v>
          </cell>
        </row>
        <row r="210">
          <cell r="C210" t="str">
            <v>Other Liabilities</v>
          </cell>
        </row>
        <row r="211">
          <cell r="C211" t="str">
            <v>Monetary authorities</v>
          </cell>
        </row>
        <row r="212">
          <cell r="C212" t="str">
            <v>General government</v>
          </cell>
        </row>
        <row r="213">
          <cell r="C213" t="str">
            <v>Banks</v>
          </cell>
        </row>
        <row r="214">
          <cell r="C214" t="str">
            <v>Other sectors</v>
          </cell>
        </row>
        <row r="215">
          <cell r="C215" t="str">
            <v>Long-term</v>
          </cell>
        </row>
        <row r="216">
          <cell r="C216" t="str">
            <v>Short-term</v>
          </cell>
        </row>
        <row r="217">
          <cell r="C217" t="str">
            <v>Reserves Assets</v>
          </cell>
        </row>
        <row r="218">
          <cell r="C218" t="str">
            <v>Monetary gold</v>
          </cell>
        </row>
        <row r="219">
          <cell r="C219" t="str">
            <v>Special drawing rights</v>
          </cell>
        </row>
        <row r="220">
          <cell r="C220" t="str">
            <v>Reserve position in the Fund</v>
          </cell>
        </row>
        <row r="221">
          <cell r="C221" t="str">
            <v>Foreign exchange</v>
          </cell>
        </row>
        <row r="222">
          <cell r="C222" t="str">
            <v>Currency and deposits</v>
          </cell>
        </row>
        <row r="223">
          <cell r="C223" t="str">
            <v>Cash</v>
          </cell>
        </row>
        <row r="224">
          <cell r="C224" t="str">
            <v>Deposits</v>
          </cell>
        </row>
        <row r="225">
          <cell r="C225" t="str">
            <v>Securities</v>
          </cell>
        </row>
        <row r="226">
          <cell r="C226" t="str">
            <v>Equities</v>
          </cell>
        </row>
        <row r="227">
          <cell r="C227" t="str">
            <v>Bonds and notes</v>
          </cell>
        </row>
        <row r="228">
          <cell r="C228" t="str">
            <v>Money market instruments and financial derivatives</v>
          </cell>
        </row>
        <row r="229">
          <cell r="C229" t="str">
            <v>Other claims</v>
          </cell>
        </row>
        <row r="231">
          <cell r="C231" t="str">
            <v xml:space="preserve"> Net Errors and Omissions</v>
          </cell>
        </row>
        <row r="233">
          <cell r="C233" t="str">
            <v>Total Balance</v>
          </cell>
        </row>
      </sheetData>
      <sheetData sheetId="3" refreshError="1">
        <row r="6">
          <cell r="D6">
            <v>1995</v>
          </cell>
          <cell r="E6">
            <v>1.96</v>
          </cell>
          <cell r="F6">
            <v>2.96</v>
          </cell>
          <cell r="G6">
            <v>3.96</v>
          </cell>
          <cell r="H6">
            <v>4.96</v>
          </cell>
          <cell r="I6">
            <v>1996</v>
          </cell>
          <cell r="J6">
            <v>1.97</v>
          </cell>
          <cell r="K6">
            <v>2.97</v>
          </cell>
          <cell r="L6">
            <v>3.97</v>
          </cell>
          <cell r="M6">
            <v>4.97</v>
          </cell>
          <cell r="N6">
            <v>1997</v>
          </cell>
          <cell r="O6">
            <v>1.98</v>
          </cell>
          <cell r="P6">
            <v>2.98</v>
          </cell>
          <cell r="Q6">
            <v>3.98</v>
          </cell>
          <cell r="R6">
            <v>4.9800000000000004</v>
          </cell>
          <cell r="S6">
            <v>1998</v>
          </cell>
          <cell r="T6">
            <v>1.99</v>
          </cell>
          <cell r="U6">
            <v>2.99</v>
          </cell>
          <cell r="V6">
            <v>3.99</v>
          </cell>
          <cell r="W6">
            <v>4.99</v>
          </cell>
          <cell r="X6">
            <v>1999</v>
          </cell>
          <cell r="Y6">
            <v>1</v>
          </cell>
          <cell r="Z6">
            <v>2</v>
          </cell>
          <cell r="AA6">
            <v>3</v>
          </cell>
          <cell r="AB6">
            <v>4</v>
          </cell>
          <cell r="AC6">
            <v>2000</v>
          </cell>
          <cell r="AD6">
            <v>1.01</v>
          </cell>
          <cell r="AE6">
            <v>2.0099999999999998</v>
          </cell>
          <cell r="AF6">
            <v>3.01</v>
          </cell>
          <cell r="AG6">
            <v>4.01</v>
          </cell>
          <cell r="AH6">
            <v>2001</v>
          </cell>
          <cell r="AI6">
            <v>2002</v>
          </cell>
          <cell r="AJ6">
            <v>2003</v>
          </cell>
        </row>
        <row r="7">
          <cell r="S7" t="str">
            <v>actual</v>
          </cell>
          <cell r="T7" t="str">
            <v>actual</v>
          </cell>
          <cell r="U7" t="str">
            <v>actual</v>
          </cell>
          <cell r="V7" t="str">
            <v>actual</v>
          </cell>
          <cell r="W7" t="str">
            <v>actual</v>
          </cell>
          <cell r="X7" t="str">
            <v>actual</v>
          </cell>
          <cell r="Y7" t="str">
            <v>actual</v>
          </cell>
          <cell r="Z7" t="str">
            <v>actual</v>
          </cell>
          <cell r="AA7" t="str">
            <v>actual</v>
          </cell>
          <cell r="AB7" t="str">
            <v>prog</v>
          </cell>
          <cell r="AC7" t="str">
            <v>prog</v>
          </cell>
          <cell r="AD7" t="str">
            <v>prog</v>
          </cell>
          <cell r="AE7" t="str">
            <v>prog</v>
          </cell>
          <cell r="AF7" t="str">
            <v>prog</v>
          </cell>
          <cell r="AG7" t="str">
            <v>prog</v>
          </cell>
          <cell r="AH7" t="str">
            <v>prog</v>
          </cell>
          <cell r="AI7" t="str">
            <v>prog</v>
          </cell>
          <cell r="AJ7" t="str">
            <v>prog</v>
          </cell>
        </row>
        <row r="9">
          <cell r="D9">
            <v>-218.37000000000003</v>
          </cell>
          <cell r="E9">
            <v>-63.71140142743856</v>
          </cell>
          <cell r="F9">
            <v>-68.204488750683396</v>
          </cell>
          <cell r="G9">
            <v>-62.498750000000001</v>
          </cell>
          <cell r="H9">
            <v>-96.258500000000026</v>
          </cell>
          <cell r="I9">
            <v>-290.67314017812191</v>
          </cell>
          <cell r="J9">
            <v>-98.04890920000004</v>
          </cell>
          <cell r="K9">
            <v>-64.860377099999994</v>
          </cell>
          <cell r="L9">
            <v>-47.263414699999956</v>
          </cell>
          <cell r="M9">
            <v>-96.369111599999968</v>
          </cell>
          <cell r="N9">
            <v>-306.54181259999996</v>
          </cell>
          <cell r="O9">
            <v>-85.350293799999989</v>
          </cell>
          <cell r="P9">
            <v>-63.920157400000008</v>
          </cell>
          <cell r="Q9">
            <v>-99.626380300000008</v>
          </cell>
          <cell r="R9">
            <v>-153.6469482</v>
          </cell>
          <cell r="S9">
            <v>-402.5437796999999</v>
          </cell>
          <cell r="T9">
            <v>-56.387402134289125</v>
          </cell>
          <cell r="U9">
            <v>-65.822664347400703</v>
          </cell>
          <cell r="V9">
            <v>-69.899446770991275</v>
          </cell>
          <cell r="W9">
            <v>-114.82440136318209</v>
          </cell>
          <cell r="X9">
            <v>-306.93391461586316</v>
          </cell>
          <cell r="Y9">
            <v>-88.770959882624226</v>
          </cell>
          <cell r="Z9">
            <v>-68.205775811340828</v>
          </cell>
          <cell r="AA9">
            <v>-45.621379724318302</v>
          </cell>
          <cell r="AB9">
            <v>-75.257359772490986</v>
          </cell>
          <cell r="AC9">
            <v>-277.85547519077437</v>
          </cell>
          <cell r="AD9">
            <v>-86.46410950811692</v>
          </cell>
          <cell r="AE9">
            <v>-78.199252606684439</v>
          </cell>
          <cell r="AF9">
            <v>-70.018006708055481</v>
          </cell>
          <cell r="AG9">
            <v>-64.790517576270219</v>
          </cell>
          <cell r="AH9">
            <v>-299.47188639912707</v>
          </cell>
          <cell r="AI9">
            <v>-265.36048962995994</v>
          </cell>
          <cell r="AJ9">
            <v>-235.29776225346774</v>
          </cell>
        </row>
        <row r="10">
          <cell r="D10">
            <v>-368.27000000000004</v>
          </cell>
          <cell r="E10">
            <v>-90.061401427438554</v>
          </cell>
          <cell r="F10">
            <v>-92.754488750683393</v>
          </cell>
          <cell r="G10">
            <v>-97.048749999999998</v>
          </cell>
          <cell r="H10">
            <v>-127.90850000000002</v>
          </cell>
          <cell r="I10">
            <v>-407.77314017812193</v>
          </cell>
          <cell r="J10">
            <v>-123.87040920000004</v>
          </cell>
          <cell r="K10">
            <v>-113.18987709999999</v>
          </cell>
          <cell r="L10">
            <v>-97.037914699999959</v>
          </cell>
          <cell r="M10">
            <v>-121.86461159999996</v>
          </cell>
          <cell r="N10">
            <v>-455.96281259999995</v>
          </cell>
          <cell r="O10">
            <v>-104.98829379999999</v>
          </cell>
          <cell r="P10">
            <v>-90.508657400000004</v>
          </cell>
          <cell r="Q10">
            <v>-132.95238030000002</v>
          </cell>
          <cell r="R10">
            <v>-186.81694820000001</v>
          </cell>
          <cell r="S10">
            <v>-515.26627969999993</v>
          </cell>
          <cell r="T10">
            <v>-76.091402134289126</v>
          </cell>
          <cell r="U10">
            <v>-91.9201643474007</v>
          </cell>
          <cell r="V10">
            <v>-96.682003304818892</v>
          </cell>
          <cell r="W10">
            <v>-136.01532505534848</v>
          </cell>
          <cell r="X10">
            <v>-400.70889484185716</v>
          </cell>
          <cell r="Y10">
            <v>-107.84988288819008</v>
          </cell>
          <cell r="Z10">
            <v>-99.724703455125621</v>
          </cell>
          <cell r="AA10">
            <v>-62.619879724318302</v>
          </cell>
          <cell r="AB10">
            <v>-107.75735977249099</v>
          </cell>
          <cell r="AC10">
            <v>-377.95182584012503</v>
          </cell>
          <cell r="AD10">
            <v>-106.46410950811692</v>
          </cell>
          <cell r="AE10">
            <v>-103.19925260668444</v>
          </cell>
          <cell r="AF10">
            <v>-99.018006708055481</v>
          </cell>
          <cell r="AG10">
            <v>-98.790517576270219</v>
          </cell>
          <cell r="AH10">
            <v>-407.47188639912702</v>
          </cell>
          <cell r="AI10">
            <v>-382.56048962995993</v>
          </cell>
          <cell r="AJ10">
            <v>-339.79776225346774</v>
          </cell>
        </row>
        <row r="11">
          <cell r="D11">
            <v>-402.97</v>
          </cell>
          <cell r="E11">
            <v>-96.585000000000008</v>
          </cell>
          <cell r="F11">
            <v>-107.01862499999996</v>
          </cell>
          <cell r="G11">
            <v>-117.83875</v>
          </cell>
          <cell r="H11">
            <v>-147.74250000000001</v>
          </cell>
          <cell r="I11">
            <v>-469.18487499999998</v>
          </cell>
          <cell r="J11">
            <v>-134.10400000000004</v>
          </cell>
          <cell r="K11">
            <v>-135.56193999999999</v>
          </cell>
          <cell r="L11">
            <v>-131.50879999999995</v>
          </cell>
          <cell r="M11">
            <v>-158.30079999999995</v>
          </cell>
          <cell r="N11">
            <v>-559.47553999999991</v>
          </cell>
          <cell r="O11">
            <v>-124.72569999999999</v>
          </cell>
          <cell r="P11">
            <v>-129.58860000000001</v>
          </cell>
          <cell r="Q11">
            <v>-135.20885000000004</v>
          </cell>
          <cell r="R11">
            <v>-187.96680000000001</v>
          </cell>
          <cell r="S11">
            <v>-577.48995000000002</v>
          </cell>
          <cell r="T11">
            <v>-92.85381000000001</v>
          </cell>
          <cell r="U11">
            <v>-107.2689</v>
          </cell>
          <cell r="V11">
            <v>-116.4195</v>
          </cell>
          <cell r="W11">
            <v>-157.427997</v>
          </cell>
          <cell r="X11">
            <v>-473.97020700000002</v>
          </cell>
          <cell r="Y11">
            <v>-112.99705</v>
          </cell>
          <cell r="Z11">
            <v>-121.4123</v>
          </cell>
          <cell r="AA11">
            <v>-98.612500000000011</v>
          </cell>
          <cell r="AB11">
            <v>-136.24727894163388</v>
          </cell>
          <cell r="AC11">
            <v>-469.26912894163388</v>
          </cell>
          <cell r="AD11">
            <v>-109.98932791818659</v>
          </cell>
          <cell r="AE11">
            <v>-123.73368560439059</v>
          </cell>
          <cell r="AF11">
            <v>-135.30645861385548</v>
          </cell>
          <cell r="AG11">
            <v>-143.73376822277021</v>
          </cell>
          <cell r="AH11">
            <v>-512.76324035920288</v>
          </cell>
          <cell r="AI11">
            <v>-509.17234637805194</v>
          </cell>
          <cell r="AJ11">
            <v>-472.14355669414556</v>
          </cell>
        </row>
        <row r="12">
          <cell r="D12">
            <v>270.89999999999998</v>
          </cell>
          <cell r="E12">
            <v>42.51</v>
          </cell>
          <cell r="F12">
            <v>75.710000000000008</v>
          </cell>
          <cell r="G12">
            <v>89.72</v>
          </cell>
          <cell r="H12">
            <v>82.5</v>
          </cell>
          <cell r="I12">
            <v>290.44</v>
          </cell>
          <cell r="J12">
            <v>36.155000000000001</v>
          </cell>
          <cell r="K12">
            <v>55.768000000000001</v>
          </cell>
          <cell r="L12">
            <v>62.15</v>
          </cell>
          <cell r="M12">
            <v>79.56</v>
          </cell>
          <cell r="N12">
            <v>233.63300000000001</v>
          </cell>
          <cell r="O12">
            <v>57.559999999999995</v>
          </cell>
          <cell r="P12">
            <v>60.690000000000005</v>
          </cell>
          <cell r="Q12">
            <v>57.410000000000004</v>
          </cell>
          <cell r="R12">
            <v>53.216000000000001</v>
          </cell>
          <cell r="S12">
            <v>228.876</v>
          </cell>
          <cell r="T12">
            <v>64.132419999999996</v>
          </cell>
          <cell r="U12">
            <v>61.121499999999997</v>
          </cell>
          <cell r="V12">
            <v>62.19</v>
          </cell>
          <cell r="W12">
            <v>59.849403000000002</v>
          </cell>
          <cell r="X12">
            <v>247.29332299999999</v>
          </cell>
          <cell r="Y12">
            <v>60.959000000000003</v>
          </cell>
          <cell r="Z12">
            <v>84.325000000000003</v>
          </cell>
          <cell r="AA12">
            <v>74.358000000000004</v>
          </cell>
          <cell r="AB12">
            <v>87.067235820312504</v>
          </cell>
          <cell r="AC12">
            <v>306.70923582031253</v>
          </cell>
          <cell r="AD12">
            <v>80.140074514174685</v>
          </cell>
          <cell r="AE12">
            <v>85.426174286407104</v>
          </cell>
          <cell r="AF12">
            <v>90.009994688760656</v>
          </cell>
          <cell r="AG12">
            <v>98.185301562363037</v>
          </cell>
          <cell r="AH12">
            <v>353.76154505170547</v>
          </cell>
          <cell r="AI12">
            <v>397.94636202866349</v>
          </cell>
          <cell r="AJ12">
            <v>438.05935532115279</v>
          </cell>
        </row>
        <row r="13">
          <cell r="D13">
            <v>-673.87</v>
          </cell>
          <cell r="E13">
            <v>-139.095</v>
          </cell>
          <cell r="F13">
            <v>-182.72862499999997</v>
          </cell>
          <cell r="G13">
            <v>-207.55875</v>
          </cell>
          <cell r="H13">
            <v>-230.24250000000001</v>
          </cell>
          <cell r="I13">
            <v>-759.62487499999997</v>
          </cell>
          <cell r="J13">
            <v>-170.25900000000004</v>
          </cell>
          <cell r="K13">
            <v>-191.32993999999999</v>
          </cell>
          <cell r="L13">
            <v>-193.65879999999996</v>
          </cell>
          <cell r="M13">
            <v>-237.86079999999995</v>
          </cell>
          <cell r="N13">
            <v>-793.10853999999995</v>
          </cell>
          <cell r="O13">
            <v>-182.28569999999999</v>
          </cell>
          <cell r="P13">
            <v>-190.27860000000001</v>
          </cell>
          <cell r="Q13">
            <v>-192.61885000000004</v>
          </cell>
          <cell r="R13">
            <v>-241.18280000000001</v>
          </cell>
          <cell r="S13">
            <v>-806.36595000000011</v>
          </cell>
          <cell r="T13">
            <v>-156.98623000000001</v>
          </cell>
          <cell r="U13">
            <v>-168.3904</v>
          </cell>
          <cell r="V13">
            <v>-178.6095</v>
          </cell>
          <cell r="W13">
            <v>-217.2774</v>
          </cell>
          <cell r="X13">
            <v>-721.26352999999995</v>
          </cell>
          <cell r="Y13">
            <v>-173.95605</v>
          </cell>
          <cell r="Z13">
            <v>-205.7373</v>
          </cell>
          <cell r="AA13">
            <v>-172.97050000000002</v>
          </cell>
          <cell r="AB13">
            <v>-223.31451476194638</v>
          </cell>
          <cell r="AC13">
            <v>-775.97836476194641</v>
          </cell>
          <cell r="AD13">
            <v>-190.12940243236127</v>
          </cell>
          <cell r="AE13">
            <v>-209.15985989079769</v>
          </cell>
          <cell r="AF13">
            <v>-225.31645330261614</v>
          </cell>
          <cell r="AG13">
            <v>-241.91906978513325</v>
          </cell>
          <cell r="AH13">
            <v>-866.52478541090829</v>
          </cell>
          <cell r="AI13">
            <v>-907.11870840671543</v>
          </cell>
          <cell r="AJ13">
            <v>-910.20291201529835</v>
          </cell>
        </row>
        <row r="14">
          <cell r="D14">
            <v>-23.67</v>
          </cell>
          <cell r="E14">
            <v>-12.326401427438542</v>
          </cell>
          <cell r="F14">
            <v>-13.185863750683435</v>
          </cell>
          <cell r="G14">
            <v>-14.260000000000002</v>
          </cell>
          <cell r="H14">
            <v>-11.036000000000005</v>
          </cell>
          <cell r="I14">
            <v>-50.808265178121985</v>
          </cell>
          <cell r="J14">
            <v>-13.395686000000008</v>
          </cell>
          <cell r="K14">
            <v>-14.504844299999995</v>
          </cell>
          <cell r="L14">
            <v>-15.742642699999998</v>
          </cell>
          <cell r="M14">
            <v>-19.156499600000014</v>
          </cell>
          <cell r="N14">
            <v>-62.799672600000022</v>
          </cell>
          <cell r="O14">
            <v>-12.967693799999996</v>
          </cell>
          <cell r="P14">
            <v>-11.504857399999999</v>
          </cell>
          <cell r="Q14">
            <v>-15.698360299999997</v>
          </cell>
          <cell r="R14">
            <v>-22.677268199999986</v>
          </cell>
          <cell r="S14">
            <v>-62.848179699999974</v>
          </cell>
          <cell r="T14">
            <v>-12.541692134289125</v>
          </cell>
          <cell r="U14">
            <v>-14.693096347400701</v>
          </cell>
          <cell r="V14">
            <v>-13.924903304818891</v>
          </cell>
          <cell r="W14">
            <v>-20.871728055348477</v>
          </cell>
          <cell r="X14">
            <v>-62.031419841857193</v>
          </cell>
          <cell r="Y14">
            <v>-12.924932888190067</v>
          </cell>
          <cell r="Z14">
            <v>-13.439283455125626</v>
          </cell>
          <cell r="AA14">
            <v>-7.6346547243182812</v>
          </cell>
          <cell r="AB14">
            <v>-14.344073580857099</v>
          </cell>
          <cell r="AC14">
            <v>-48.34294464849107</v>
          </cell>
          <cell r="AD14">
            <v>-18.943664717930346</v>
          </cell>
          <cell r="AE14">
            <v>-14.061337005793874</v>
          </cell>
          <cell r="AF14">
            <v>-5.0425897362000001</v>
          </cell>
          <cell r="AG14">
            <v>0.63043553279999998</v>
          </cell>
          <cell r="AH14">
            <v>-37.41715592712422</v>
          </cell>
          <cell r="AI14">
            <v>-28.326014198804017</v>
          </cell>
          <cell r="AJ14">
            <v>-21.090686769982227</v>
          </cell>
        </row>
        <row r="15">
          <cell r="D15">
            <v>28.6</v>
          </cell>
          <cell r="E15">
            <v>11.56459857256146</v>
          </cell>
          <cell r="F15">
            <v>16.273336249316564</v>
          </cell>
          <cell r="G15">
            <v>22.51</v>
          </cell>
          <cell r="H15">
            <v>27.361999999999998</v>
          </cell>
          <cell r="I15">
            <v>77.709934821878022</v>
          </cell>
          <cell r="J15">
            <v>17.027463999999995</v>
          </cell>
          <cell r="K15">
            <v>24.844243200000001</v>
          </cell>
          <cell r="L15">
            <v>28.270248000000002</v>
          </cell>
          <cell r="M15">
            <v>26.425771999999998</v>
          </cell>
          <cell r="N15">
            <v>96.567727199999993</v>
          </cell>
          <cell r="O15">
            <v>28.260332000000002</v>
          </cell>
          <cell r="P15">
            <v>36.448546</v>
          </cell>
          <cell r="Q15">
            <v>33.731844000000002</v>
          </cell>
          <cell r="R15">
            <v>32.275086000000002</v>
          </cell>
          <cell r="S15">
            <v>130.71580799999998</v>
          </cell>
          <cell r="T15">
            <v>30.051913144710877</v>
          </cell>
          <cell r="U15">
            <v>30.508343032599303</v>
          </cell>
          <cell r="V15">
            <v>35.175770245181113</v>
          </cell>
          <cell r="W15">
            <v>40.062663794651534</v>
          </cell>
          <cell r="X15">
            <v>135.79869021714282</v>
          </cell>
          <cell r="Y15">
            <v>29.974563907590277</v>
          </cell>
          <cell r="Z15">
            <v>33.407001874874375</v>
          </cell>
          <cell r="AA15">
            <v>33.154794562113644</v>
          </cell>
          <cell r="AB15">
            <v>39.113766400000003</v>
          </cell>
          <cell r="AC15">
            <v>135.6501267445783</v>
          </cell>
          <cell r="AD15">
            <v>30.779013635033927</v>
          </cell>
          <cell r="AE15">
            <v>37.991398094825158</v>
          </cell>
          <cell r="AF15">
            <v>48.4574102638</v>
          </cell>
          <cell r="AG15">
            <v>55.530435532799999</v>
          </cell>
          <cell r="AH15">
            <v>172.75825752645909</v>
          </cell>
          <cell r="AI15">
            <v>193.40904699472637</v>
          </cell>
          <cell r="AJ15">
            <v>210.622452177257</v>
          </cell>
        </row>
        <row r="16">
          <cell r="D16">
            <v>-52.27</v>
          </cell>
          <cell r="E16">
            <v>-23.891000000000002</v>
          </cell>
          <cell r="F16">
            <v>-29.459199999999999</v>
          </cell>
          <cell r="G16">
            <v>-36.770000000000003</v>
          </cell>
          <cell r="H16">
            <v>-38.398000000000003</v>
          </cell>
          <cell r="I16">
            <v>-128.51820000000001</v>
          </cell>
          <cell r="J16">
            <v>-30.423150000000003</v>
          </cell>
          <cell r="K16">
            <v>-39.349087499999996</v>
          </cell>
          <cell r="L16">
            <v>-44.0128907</v>
          </cell>
          <cell r="M16">
            <v>-45.582271600000013</v>
          </cell>
          <cell r="N16">
            <v>-159.36739980000002</v>
          </cell>
          <cell r="O16">
            <v>-41.228025799999998</v>
          </cell>
          <cell r="P16">
            <v>-47.953403399999999</v>
          </cell>
          <cell r="Q16">
            <v>-49.4302043</v>
          </cell>
          <cell r="R16">
            <v>-54.952354199999988</v>
          </cell>
          <cell r="S16">
            <v>-193.56398769999998</v>
          </cell>
          <cell r="T16">
            <v>-42.593605279000002</v>
          </cell>
          <cell r="U16">
            <v>-45.201439380000004</v>
          </cell>
          <cell r="V16">
            <v>-49.100673550000003</v>
          </cell>
          <cell r="W16">
            <v>-60.934391850000011</v>
          </cell>
          <cell r="X16">
            <v>-197.83011005900005</v>
          </cell>
          <cell r="Y16">
            <v>-42.899496795780344</v>
          </cell>
          <cell r="Z16">
            <v>-46.846285330000001</v>
          </cell>
          <cell r="AA16">
            <v>-40.789449286431925</v>
          </cell>
          <cell r="AB16">
            <v>-53.457839980857102</v>
          </cell>
          <cell r="AC16">
            <v>-183.99307139306939</v>
          </cell>
          <cell r="AD16">
            <v>-49.722678352964273</v>
          </cell>
          <cell r="AE16">
            <v>-52.052735100619032</v>
          </cell>
          <cell r="AF16">
            <v>-53.5</v>
          </cell>
          <cell r="AG16">
            <v>-54.9</v>
          </cell>
          <cell r="AH16">
            <v>-210.1754134535833</v>
          </cell>
          <cell r="AI16">
            <v>-221.73506119353038</v>
          </cell>
          <cell r="AJ16">
            <v>-231.71313894723923</v>
          </cell>
        </row>
        <row r="17">
          <cell r="D17">
            <v>40.020000000000003</v>
          </cell>
          <cell r="E17">
            <v>4.33</v>
          </cell>
          <cell r="F17">
            <v>7.9499999999999993</v>
          </cell>
          <cell r="G17">
            <v>22.1</v>
          </cell>
          <cell r="H17">
            <v>10.349999999999998</v>
          </cell>
          <cell r="I17">
            <v>44.730000000000004</v>
          </cell>
          <cell r="J17">
            <v>8.0670000000000002</v>
          </cell>
          <cell r="K17">
            <v>18.750999999999998</v>
          </cell>
          <cell r="L17">
            <v>33.314999999999998</v>
          </cell>
          <cell r="M17">
            <v>38.383000000000003</v>
          </cell>
          <cell r="N17">
            <v>98.515999999999991</v>
          </cell>
          <cell r="O17">
            <v>13.083</v>
          </cell>
          <cell r="P17">
            <v>27.922000000000001</v>
          </cell>
          <cell r="Q17">
            <v>5.2716000000000012</v>
          </cell>
          <cell r="R17">
            <v>14.124000000000001</v>
          </cell>
          <cell r="S17">
            <v>60.400600000000004</v>
          </cell>
          <cell r="T17">
            <v>11.651999999999999</v>
          </cell>
          <cell r="U17">
            <v>10.489080000000001</v>
          </cell>
          <cell r="V17">
            <v>12.642000000000001</v>
          </cell>
          <cell r="W17">
            <v>20.167999999999999</v>
          </cell>
          <cell r="X17">
            <v>54.951080000000005</v>
          </cell>
          <cell r="Y17">
            <v>1.1699999999999982</v>
          </cell>
          <cell r="Z17">
            <v>14.730080000000003</v>
          </cell>
          <cell r="AA17">
            <v>20.087274999999998</v>
          </cell>
          <cell r="AB17">
            <v>18.33399275</v>
          </cell>
          <cell r="AC17">
            <v>54.321347750000001</v>
          </cell>
          <cell r="AD17">
            <v>4.4688831280000016</v>
          </cell>
          <cell r="AE17">
            <v>12.595770003500004</v>
          </cell>
          <cell r="AF17">
            <v>17.331041641999999</v>
          </cell>
          <cell r="AG17">
            <v>16.312815113699997</v>
          </cell>
          <cell r="AH17">
            <v>50.708509887200002</v>
          </cell>
          <cell r="AI17">
            <v>53.937870946896005</v>
          </cell>
          <cell r="AJ17">
            <v>51.43648121066002</v>
          </cell>
        </row>
        <row r="18">
          <cell r="D18">
            <v>18.350000000000001</v>
          </cell>
          <cell r="E18">
            <v>14.52</v>
          </cell>
          <cell r="F18">
            <v>19.5</v>
          </cell>
          <cell r="G18">
            <v>12.95</v>
          </cell>
          <cell r="H18">
            <v>20.52</v>
          </cell>
          <cell r="I18">
            <v>67.489999999999995</v>
          </cell>
          <cell r="J18">
            <v>15.562276799999999</v>
          </cell>
          <cell r="K18">
            <v>18.1259072</v>
          </cell>
          <cell r="L18">
            <v>16.898527999999999</v>
          </cell>
          <cell r="M18">
            <v>17.209688</v>
          </cell>
          <cell r="N18">
            <v>67.796400000000006</v>
          </cell>
          <cell r="O18">
            <v>19.6221</v>
          </cell>
          <cell r="P18">
            <v>22.662800000000001</v>
          </cell>
          <cell r="Q18">
            <v>12.683229999999998</v>
          </cell>
          <cell r="R18">
            <v>9.7031199999999984</v>
          </cell>
          <cell r="S18">
            <v>64.671250000000001</v>
          </cell>
          <cell r="T18">
            <v>17.652100000000001</v>
          </cell>
          <cell r="U18">
            <v>19.552751999999998</v>
          </cell>
          <cell r="V18">
            <v>21.020399999999999</v>
          </cell>
          <cell r="W18">
            <v>22.116399999999999</v>
          </cell>
          <cell r="X18">
            <v>80.341651999999996</v>
          </cell>
          <cell r="Y18">
            <v>16.902099999999997</v>
          </cell>
          <cell r="Z18">
            <v>20.396799999999999</v>
          </cell>
          <cell r="AA18">
            <v>23.54</v>
          </cell>
          <cell r="AB18">
            <v>24.5</v>
          </cell>
          <cell r="AC18">
            <v>85.338899999999995</v>
          </cell>
          <cell r="AD18">
            <v>18</v>
          </cell>
          <cell r="AE18">
            <v>22</v>
          </cell>
          <cell r="AF18">
            <v>24</v>
          </cell>
          <cell r="AG18">
            <v>28</v>
          </cell>
          <cell r="AH18">
            <v>92</v>
          </cell>
          <cell r="AI18">
            <v>101</v>
          </cell>
          <cell r="AJ18">
            <v>102</v>
          </cell>
        </row>
        <row r="19">
          <cell r="D19">
            <v>149.9</v>
          </cell>
          <cell r="E19">
            <v>26.349999999999998</v>
          </cell>
          <cell r="F19">
            <v>24.55</v>
          </cell>
          <cell r="G19">
            <v>34.549999999999997</v>
          </cell>
          <cell r="H19">
            <v>31.65</v>
          </cell>
          <cell r="I19">
            <v>117.1</v>
          </cell>
          <cell r="J19">
            <v>25.821499999999997</v>
          </cell>
          <cell r="K19">
            <v>48.329500000000003</v>
          </cell>
          <cell r="L19">
            <v>49.774500000000003</v>
          </cell>
          <cell r="M19">
            <v>25.4955</v>
          </cell>
          <cell r="N19">
            <v>149.42099999999999</v>
          </cell>
          <cell r="O19">
            <v>19.638000000000002</v>
          </cell>
          <cell r="P19">
            <v>26.5885</v>
          </cell>
          <cell r="Q19">
            <v>33.326000000000008</v>
          </cell>
          <cell r="R19">
            <v>33.17</v>
          </cell>
          <cell r="S19">
            <v>112.72250000000001</v>
          </cell>
          <cell r="T19">
            <v>19.704000000000001</v>
          </cell>
          <cell r="U19">
            <v>26.0975</v>
          </cell>
          <cell r="V19">
            <v>26.78255653382762</v>
          </cell>
          <cell r="W19">
            <v>21.1909236921664</v>
          </cell>
          <cell r="X19">
            <v>93.774980225994028</v>
          </cell>
          <cell r="Y19">
            <v>19.078923005565862</v>
          </cell>
          <cell r="Z19">
            <v>31.518927643784789</v>
          </cell>
          <cell r="AA19">
            <v>16.9985</v>
          </cell>
          <cell r="AB19">
            <v>32.5</v>
          </cell>
          <cell r="AC19">
            <v>100.09635064935065</v>
          </cell>
          <cell r="AD19">
            <v>20</v>
          </cell>
          <cell r="AE19">
            <v>25</v>
          </cell>
          <cell r="AF19">
            <v>29</v>
          </cell>
          <cell r="AG19">
            <v>34</v>
          </cell>
          <cell r="AH19">
            <v>108</v>
          </cell>
          <cell r="AI19">
            <v>117.2</v>
          </cell>
          <cell r="AJ19">
            <v>104.5</v>
          </cell>
        </row>
        <row r="21">
          <cell r="D21">
            <v>235.54700000000005</v>
          </cell>
          <cell r="E21">
            <v>59.194999999999993</v>
          </cell>
          <cell r="F21">
            <v>54.845999999999989</v>
          </cell>
          <cell r="G21">
            <v>45.919999999999995</v>
          </cell>
          <cell r="H21">
            <v>121.98</v>
          </cell>
          <cell r="I21">
            <v>281.94099999999997</v>
          </cell>
          <cell r="J21">
            <v>75.741999999999976</v>
          </cell>
          <cell r="K21">
            <v>62.456000000000003</v>
          </cell>
          <cell r="L21">
            <v>97.20799999999997</v>
          </cell>
          <cell r="M21">
            <v>110.2817</v>
          </cell>
          <cell r="N21">
            <v>345.68769999999995</v>
          </cell>
          <cell r="O21">
            <v>76.616000000000014</v>
          </cell>
          <cell r="P21">
            <v>63.872000000000014</v>
          </cell>
          <cell r="Q21">
            <v>94.358000000000004</v>
          </cell>
          <cell r="R21">
            <v>167.55100000000002</v>
          </cell>
          <cell r="S21">
            <v>402.39700000000005</v>
          </cell>
          <cell r="T21">
            <v>44.476823750000008</v>
          </cell>
          <cell r="U21">
            <v>42.080171875000005</v>
          </cell>
          <cell r="V21">
            <v>95.870981749999984</v>
          </cell>
          <cell r="W21">
            <v>117.444147875</v>
          </cell>
          <cell r="X21">
            <v>299.87212525000001</v>
          </cell>
          <cell r="Y21">
            <v>75.036649999999995</v>
          </cell>
          <cell r="Z21">
            <v>72.221657699443398</v>
          </cell>
          <cell r="AA21">
            <v>54.211399999999998</v>
          </cell>
          <cell r="AB21">
            <v>104.46457516030006</v>
          </cell>
          <cell r="AC21">
            <v>305.93428285974346</v>
          </cell>
          <cell r="AD21">
            <v>67.582664047287494</v>
          </cell>
          <cell r="AE21">
            <v>90.328552720352576</v>
          </cell>
          <cell r="AF21">
            <v>81.865886605140176</v>
          </cell>
          <cell r="AG21">
            <v>82.58544723015882</v>
          </cell>
          <cell r="AH21">
            <v>322.36255060293905</v>
          </cell>
          <cell r="AI21">
            <v>297.54186070440289</v>
          </cell>
          <cell r="AJ21">
            <v>222.28764698061184</v>
          </cell>
        </row>
        <row r="22">
          <cell r="D22">
            <v>8.0500000000000007</v>
          </cell>
          <cell r="E22">
            <v>3.6</v>
          </cell>
          <cell r="F22">
            <v>2.6</v>
          </cell>
          <cell r="G22">
            <v>1.2</v>
          </cell>
          <cell r="H22">
            <v>6</v>
          </cell>
          <cell r="I22">
            <v>13.4</v>
          </cell>
          <cell r="J22">
            <v>2.35</v>
          </cell>
          <cell r="K22">
            <v>4.7</v>
          </cell>
          <cell r="L22">
            <v>2.1</v>
          </cell>
          <cell r="M22">
            <v>1.73</v>
          </cell>
          <cell r="N22">
            <v>10.88</v>
          </cell>
          <cell r="O22">
            <v>2.52</v>
          </cell>
          <cell r="P22">
            <v>2.13</v>
          </cell>
          <cell r="Q22">
            <v>2.54</v>
          </cell>
          <cell r="R22">
            <v>2.5499999999999998</v>
          </cell>
          <cell r="S22">
            <v>9.74</v>
          </cell>
          <cell r="T22">
            <v>2.8</v>
          </cell>
          <cell r="U22">
            <v>3</v>
          </cell>
          <cell r="V22">
            <v>3.17</v>
          </cell>
          <cell r="W22">
            <v>7.88</v>
          </cell>
          <cell r="X22">
            <v>16.849999999999998</v>
          </cell>
          <cell r="Y22">
            <v>7.04</v>
          </cell>
          <cell r="Z22">
            <v>4.7051576994434132</v>
          </cell>
          <cell r="AA22">
            <v>5.14</v>
          </cell>
          <cell r="AB22">
            <v>2.9249999999999998</v>
          </cell>
          <cell r="AC22">
            <v>19.810157699443415</v>
          </cell>
          <cell r="AD22">
            <v>16.5</v>
          </cell>
          <cell r="AE22">
            <v>17</v>
          </cell>
          <cell r="AF22">
            <v>17.5</v>
          </cell>
          <cell r="AG22">
            <v>18.5</v>
          </cell>
          <cell r="AH22">
            <v>69.5</v>
          </cell>
          <cell r="AI22">
            <v>60.177999999999997</v>
          </cell>
          <cell r="AJ22">
            <v>10.345500000000001</v>
          </cell>
        </row>
        <row r="23">
          <cell r="D23">
            <v>25.32</v>
          </cell>
          <cell r="E23">
            <v>5.26</v>
          </cell>
          <cell r="F23">
            <v>6.24</v>
          </cell>
          <cell r="G23">
            <v>3</v>
          </cell>
          <cell r="H23">
            <v>3.07</v>
          </cell>
          <cell r="I23">
            <v>17.57</v>
          </cell>
          <cell r="J23">
            <v>6.34</v>
          </cell>
          <cell r="K23">
            <v>5.29</v>
          </cell>
          <cell r="L23">
            <v>16.03</v>
          </cell>
          <cell r="M23">
            <v>24.279999999999998</v>
          </cell>
          <cell r="N23">
            <v>51.94</v>
          </cell>
          <cell r="O23">
            <v>84.5</v>
          </cell>
          <cell r="P23">
            <v>26.163</v>
          </cell>
          <cell r="Q23">
            <v>29.71</v>
          </cell>
          <cell r="R23">
            <v>80.456000000000003</v>
          </cell>
          <cell r="S23">
            <v>220.82900000000001</v>
          </cell>
          <cell r="T23">
            <v>14.907999999999999</v>
          </cell>
          <cell r="U23">
            <v>45.454999999999998</v>
          </cell>
          <cell r="V23">
            <v>30.96</v>
          </cell>
          <cell r="W23">
            <v>30.711000000000002</v>
          </cell>
          <cell r="X23">
            <v>122.03400000000001</v>
          </cell>
          <cell r="Y23">
            <v>44.127000000000002</v>
          </cell>
          <cell r="Z23">
            <v>35.153999999999996</v>
          </cell>
          <cell r="AA23">
            <v>20.296500000000002</v>
          </cell>
          <cell r="AB23">
            <v>40.5</v>
          </cell>
          <cell r="AC23">
            <v>140.07750000000001</v>
          </cell>
          <cell r="AD23">
            <v>40</v>
          </cell>
          <cell r="AE23">
            <v>54</v>
          </cell>
          <cell r="AF23">
            <v>33</v>
          </cell>
          <cell r="AG23">
            <v>53</v>
          </cell>
          <cell r="AH23">
            <v>180</v>
          </cell>
          <cell r="AI23">
            <v>170</v>
          </cell>
          <cell r="AJ23">
            <v>170</v>
          </cell>
        </row>
        <row r="24">
          <cell r="D24">
            <v>0</v>
          </cell>
          <cell r="E24">
            <v>0.2</v>
          </cell>
          <cell r="F24">
            <v>0.6</v>
          </cell>
          <cell r="G24">
            <v>0.4</v>
          </cell>
          <cell r="H24">
            <v>6.03</v>
          </cell>
          <cell r="I24">
            <v>7.23</v>
          </cell>
          <cell r="J24">
            <v>4.6499999999999995</v>
          </cell>
          <cell r="K24">
            <v>5.21</v>
          </cell>
          <cell r="L24">
            <v>4.21</v>
          </cell>
          <cell r="M24">
            <v>1.6837</v>
          </cell>
          <cell r="N24">
            <v>15.7537</v>
          </cell>
          <cell r="O24">
            <v>0.4760000000000002</v>
          </cell>
          <cell r="P24">
            <v>0.46</v>
          </cell>
          <cell r="Q24">
            <v>-12.07</v>
          </cell>
          <cell r="R24">
            <v>-4.8099999999999996</v>
          </cell>
          <cell r="S24">
            <v>-15.943999999999999</v>
          </cell>
          <cell r="T24">
            <v>0.62</v>
          </cell>
          <cell r="U24">
            <v>0.24</v>
          </cell>
          <cell r="V24">
            <v>1.1100000000000001</v>
          </cell>
          <cell r="W24">
            <v>-0.33</v>
          </cell>
          <cell r="X24">
            <v>1.6400000000000001</v>
          </cell>
          <cell r="Y24">
            <v>-0.2</v>
          </cell>
          <cell r="Z24">
            <v>-0.91</v>
          </cell>
          <cell r="AA24">
            <v>-0.63</v>
          </cell>
          <cell r="AB24">
            <v>1.7329999999999999</v>
          </cell>
          <cell r="AC24">
            <v>-7.0000000000003393E-3</v>
          </cell>
          <cell r="AD24">
            <v>0.2</v>
          </cell>
          <cell r="AE24">
            <v>0.2</v>
          </cell>
          <cell r="AF24">
            <v>0.2</v>
          </cell>
          <cell r="AG24">
            <v>0.2</v>
          </cell>
          <cell r="AH24">
            <v>0.8</v>
          </cell>
          <cell r="AI24">
            <v>0</v>
          </cell>
          <cell r="AJ24">
            <v>0</v>
          </cell>
        </row>
        <row r="25">
          <cell r="D25">
            <v>151.19999999999999</v>
          </cell>
          <cell r="E25">
            <v>-23.004999999999995</v>
          </cell>
          <cell r="F25">
            <v>17.566000000000003</v>
          </cell>
          <cell r="G25">
            <v>21.65</v>
          </cell>
          <cell r="H25">
            <v>28.000000000000004</v>
          </cell>
          <cell r="I25">
            <v>44.211000000000013</v>
          </cell>
          <cell r="J25">
            <v>17.712</v>
          </cell>
          <cell r="K25">
            <v>6.3960000000000008</v>
          </cell>
          <cell r="L25">
            <v>58.838000000000001</v>
          </cell>
          <cell r="M25">
            <v>39.908000000000008</v>
          </cell>
          <cell r="N25">
            <v>122.85400000000001</v>
          </cell>
          <cell r="O25">
            <v>16.999000000000002</v>
          </cell>
          <cell r="P25">
            <v>0.2209999999999992</v>
          </cell>
          <cell r="Q25">
            <v>18.294000000000004</v>
          </cell>
          <cell r="R25">
            <v>-0.50300000000000011</v>
          </cell>
          <cell r="S25">
            <v>35.01100000000001</v>
          </cell>
          <cell r="T25">
            <v>5.6409999999999982</v>
          </cell>
          <cell r="U25">
            <v>9.7140000000000022</v>
          </cell>
          <cell r="V25">
            <v>37.516000000000005</v>
          </cell>
          <cell r="W25">
            <v>20.809000000000005</v>
          </cell>
          <cell r="X25">
            <v>73.680000000000007</v>
          </cell>
          <cell r="Y25">
            <v>21.161000000000001</v>
          </cell>
          <cell r="Z25">
            <v>2.4550000000000001</v>
          </cell>
          <cell r="AA25">
            <v>10.006</v>
          </cell>
          <cell r="AB25">
            <v>11.633000000000003</v>
          </cell>
          <cell r="AC25">
            <v>45.255000000000003</v>
          </cell>
          <cell r="AD25">
            <v>6.580000000000001</v>
          </cell>
          <cell r="AE25">
            <v>32.168999999999997</v>
          </cell>
          <cell r="AF25">
            <v>26.992999999999999</v>
          </cell>
          <cell r="AG25">
            <v>23.408000000000005</v>
          </cell>
          <cell r="AH25">
            <v>89.149999999999991</v>
          </cell>
          <cell r="AI25">
            <v>35.010999999999996</v>
          </cell>
          <cell r="AJ25">
            <v>28.372999999999998</v>
          </cell>
        </row>
        <row r="26">
          <cell r="D26">
            <v>151.19999999999999</v>
          </cell>
          <cell r="E26">
            <v>40.1</v>
          </cell>
          <cell r="F26">
            <v>23.1</v>
          </cell>
          <cell r="G26">
            <v>27</v>
          </cell>
          <cell r="H26">
            <v>44.7</v>
          </cell>
          <cell r="I26">
            <v>134.9</v>
          </cell>
          <cell r="J26">
            <v>27.811</v>
          </cell>
          <cell r="K26">
            <v>83.445999999999998</v>
          </cell>
          <cell r="L26">
            <v>58.938000000000002</v>
          </cell>
          <cell r="M26">
            <v>49.308000000000007</v>
          </cell>
          <cell r="N26">
            <v>219.50299999999999</v>
          </cell>
          <cell r="O26">
            <v>17.867000000000001</v>
          </cell>
          <cell r="P26">
            <v>5.5619999999999994</v>
          </cell>
          <cell r="Q26">
            <v>20.858000000000004</v>
          </cell>
          <cell r="R26">
            <v>60.734000000000002</v>
          </cell>
          <cell r="S26">
            <v>105.02100000000002</v>
          </cell>
          <cell r="T26">
            <v>9.4999999999999982</v>
          </cell>
          <cell r="U26">
            <v>14.373000000000001</v>
          </cell>
          <cell r="V26">
            <v>41.356000000000002</v>
          </cell>
          <cell r="W26">
            <v>30.549000000000003</v>
          </cell>
          <cell r="X26">
            <v>95.778000000000006</v>
          </cell>
          <cell r="Y26">
            <v>27.121000000000002</v>
          </cell>
          <cell r="Z26">
            <v>10.295</v>
          </cell>
          <cell r="AA26">
            <v>14.556000000000001</v>
          </cell>
          <cell r="AB26">
            <v>18.511000000000003</v>
          </cell>
          <cell r="AC26">
            <v>70.483000000000004</v>
          </cell>
          <cell r="AD26">
            <v>11.222000000000001</v>
          </cell>
          <cell r="AE26">
            <v>38.808999999999997</v>
          </cell>
          <cell r="AF26">
            <v>32.555</v>
          </cell>
          <cell r="AG26">
            <v>36.519000000000005</v>
          </cell>
          <cell r="AH26">
            <v>119.105</v>
          </cell>
          <cell r="AI26">
            <v>69.44</v>
          </cell>
          <cell r="AJ26">
            <v>52.48</v>
          </cell>
        </row>
        <row r="27">
          <cell r="D27">
            <v>0</v>
          </cell>
          <cell r="E27">
            <v>-63.104999999999997</v>
          </cell>
          <cell r="F27">
            <v>-5.5339999999999998</v>
          </cell>
          <cell r="G27">
            <v>-5.35</v>
          </cell>
          <cell r="H27">
            <v>-16.7</v>
          </cell>
          <cell r="I27">
            <v>-90.688999999999993</v>
          </cell>
          <cell r="J27">
            <v>-10.099</v>
          </cell>
          <cell r="K27">
            <v>-77.05</v>
          </cell>
          <cell r="L27">
            <v>-0.1</v>
          </cell>
          <cell r="M27">
            <v>-9.4</v>
          </cell>
          <cell r="N27">
            <v>-96.649000000000001</v>
          </cell>
          <cell r="O27">
            <v>-0.86799999999999999</v>
          </cell>
          <cell r="P27">
            <v>-5.3410000000000002</v>
          </cell>
          <cell r="Q27">
            <v>-2.5640000000000001</v>
          </cell>
          <cell r="R27">
            <v>-61.237000000000002</v>
          </cell>
          <cell r="S27">
            <v>-70.010000000000005</v>
          </cell>
          <cell r="T27">
            <v>-3.859</v>
          </cell>
          <cell r="U27">
            <v>-4.6589999999999998</v>
          </cell>
          <cell r="V27">
            <v>-3.84</v>
          </cell>
          <cell r="W27">
            <v>-9.74</v>
          </cell>
          <cell r="X27">
            <v>-22.097999999999999</v>
          </cell>
          <cell r="Y27">
            <v>-5.96</v>
          </cell>
          <cell r="Z27">
            <v>-7.84</v>
          </cell>
          <cell r="AA27">
            <v>-4.55</v>
          </cell>
          <cell r="AB27">
            <v>-6.8780000000000001</v>
          </cell>
          <cell r="AC27">
            <v>-25.228000000000002</v>
          </cell>
          <cell r="AD27">
            <v>-4.6420000000000003</v>
          </cell>
          <cell r="AE27">
            <v>-6.6400000000000006</v>
          </cell>
          <cell r="AF27">
            <v>-5.5620000000000012</v>
          </cell>
          <cell r="AG27">
            <v>-13.111000000000001</v>
          </cell>
          <cell r="AH27">
            <v>-29.955000000000002</v>
          </cell>
          <cell r="AI27">
            <v>-34.429000000000002</v>
          </cell>
          <cell r="AJ27">
            <v>-24.106999999999999</v>
          </cell>
        </row>
        <row r="28">
          <cell r="D28">
            <v>50.977000000000068</v>
          </cell>
          <cell r="E28">
            <v>73.139999999999986</v>
          </cell>
          <cell r="F28">
            <v>27.839999999999986</v>
          </cell>
          <cell r="G28">
            <v>19.669999999999995</v>
          </cell>
          <cell r="H28">
            <v>78.88</v>
          </cell>
          <cell r="I28">
            <v>199.52999999999997</v>
          </cell>
          <cell r="J28">
            <v>44.689999999999976</v>
          </cell>
          <cell r="K28">
            <v>40.86</v>
          </cell>
          <cell r="L28">
            <v>16.029999999999973</v>
          </cell>
          <cell r="M28">
            <v>42.679999999999993</v>
          </cell>
          <cell r="N28">
            <v>144.25999999999993</v>
          </cell>
          <cell r="O28">
            <v>-27.878999999999994</v>
          </cell>
          <cell r="P28">
            <v>34.89800000000001</v>
          </cell>
          <cell r="Q28">
            <v>55.884</v>
          </cell>
          <cell r="R28">
            <v>89.858000000000018</v>
          </cell>
          <cell r="S28">
            <v>152.76100000000002</v>
          </cell>
          <cell r="T28">
            <v>20.507823750000007</v>
          </cell>
          <cell r="U28">
            <v>-16.328828125000001</v>
          </cell>
          <cell r="V28">
            <v>23.114981749999984</v>
          </cell>
          <cell r="W28">
            <v>58.374147874999991</v>
          </cell>
          <cell r="X28">
            <v>85.668125249999974</v>
          </cell>
          <cell r="Y28">
            <v>2.9086499999999944</v>
          </cell>
          <cell r="Z28">
            <v>30.817499999999985</v>
          </cell>
          <cell r="AA28">
            <v>19.398899999999998</v>
          </cell>
          <cell r="AB28">
            <v>47.673575160300054</v>
          </cell>
          <cell r="AC28">
            <v>100.79862516030002</v>
          </cell>
          <cell r="AD28">
            <v>4.3026640472875002</v>
          </cell>
          <cell r="AE28">
            <v>-13.040447279647431</v>
          </cell>
          <cell r="AF28">
            <v>4.1728866051401781</v>
          </cell>
          <cell r="AG28">
            <v>-12.522552769841177</v>
          </cell>
          <cell r="AH28">
            <v>-17.087449397060929</v>
          </cell>
          <cell r="AI28">
            <v>32.352860704402943</v>
          </cell>
          <cell r="AJ28">
            <v>13.569146980611841</v>
          </cell>
        </row>
        <row r="29">
          <cell r="D29">
            <v>0</v>
          </cell>
          <cell r="E29">
            <v>0</v>
          </cell>
          <cell r="F29">
            <v>0</v>
          </cell>
          <cell r="G29">
            <v>0</v>
          </cell>
          <cell r="H29">
            <v>0</v>
          </cell>
          <cell r="I29">
            <v>0</v>
          </cell>
          <cell r="J29">
            <v>0</v>
          </cell>
          <cell r="K29">
            <v>0</v>
          </cell>
          <cell r="L29">
            <v>0</v>
          </cell>
          <cell r="M29">
            <v>0</v>
          </cell>
          <cell r="N29">
            <v>0</v>
          </cell>
          <cell r="O29">
            <v>-58.6</v>
          </cell>
          <cell r="P29">
            <v>1.45</v>
          </cell>
          <cell r="Q29">
            <v>-5.94</v>
          </cell>
          <cell r="R29">
            <v>19.82</v>
          </cell>
          <cell r="S29">
            <v>-43.269999999999996</v>
          </cell>
          <cell r="T29">
            <v>4.7640000000000002</v>
          </cell>
          <cell r="U29">
            <v>-17.54</v>
          </cell>
          <cell r="V29">
            <v>-0.28000000000000003</v>
          </cell>
          <cell r="W29">
            <v>28.63</v>
          </cell>
          <cell r="X29">
            <v>15.574</v>
          </cell>
          <cell r="Y29">
            <v>-24.6</v>
          </cell>
          <cell r="Z29">
            <v>2.4</v>
          </cell>
          <cell r="AA29">
            <v>6.43</v>
          </cell>
          <cell r="AB29">
            <v>27.103000000000002</v>
          </cell>
          <cell r="AC29">
            <v>11.332999999999998</v>
          </cell>
          <cell r="AD29">
            <v>-31.409090909090907</v>
          </cell>
          <cell r="AE29">
            <v>-41.498181818181813</v>
          </cell>
          <cell r="AF29">
            <v>-1.4981818181818198</v>
          </cell>
          <cell r="AG29">
            <v>-1.4981818181818198</v>
          </cell>
          <cell r="AH29">
            <v>-75.903636363636366</v>
          </cell>
        </row>
        <row r="30">
          <cell r="D30">
            <v>0</v>
          </cell>
          <cell r="E30">
            <v>0.27999999999999936</v>
          </cell>
          <cell r="F30">
            <v>4.6100000000000012</v>
          </cell>
          <cell r="G30">
            <v>-7.08</v>
          </cell>
          <cell r="H30">
            <v>35.699999999999996</v>
          </cell>
          <cell r="I30">
            <v>33.51</v>
          </cell>
          <cell r="J30">
            <v>-0.80999999999999961</v>
          </cell>
          <cell r="K30">
            <v>11.73</v>
          </cell>
          <cell r="L30">
            <v>-9.94</v>
          </cell>
          <cell r="M30">
            <v>10.49</v>
          </cell>
          <cell r="N30">
            <v>11.470000000000002</v>
          </cell>
          <cell r="O30">
            <v>7.29</v>
          </cell>
          <cell r="P30">
            <v>-2.95</v>
          </cell>
          <cell r="Q30">
            <v>-1.65</v>
          </cell>
          <cell r="R30">
            <v>27.470000000000002</v>
          </cell>
          <cell r="S30">
            <v>30.160000000000004</v>
          </cell>
          <cell r="T30">
            <v>-6.34</v>
          </cell>
          <cell r="U30">
            <v>-7.6</v>
          </cell>
          <cell r="V30">
            <v>-11.959999999999997</v>
          </cell>
          <cell r="W30">
            <v>2.6299999999999994</v>
          </cell>
          <cell r="X30">
            <v>-23.27</v>
          </cell>
          <cell r="Y30">
            <v>1.6099999999999999</v>
          </cell>
          <cell r="Z30">
            <v>2.1300000000000008</v>
          </cell>
          <cell r="AA30">
            <v>-20.28</v>
          </cell>
          <cell r="AB30">
            <v>-0.30000000000000071</v>
          </cell>
          <cell r="AC30">
            <v>-16.84</v>
          </cell>
          <cell r="AD30">
            <v>1</v>
          </cell>
          <cell r="AE30">
            <v>-0.5</v>
          </cell>
          <cell r="AF30">
            <v>-0.5</v>
          </cell>
          <cell r="AG30">
            <v>-2</v>
          </cell>
          <cell r="AH30">
            <v>-2</v>
          </cell>
        </row>
        <row r="31">
          <cell r="D31">
            <v>50.977000000000068</v>
          </cell>
          <cell r="E31">
            <v>72.859999999999985</v>
          </cell>
          <cell r="F31">
            <v>23.229999999999983</v>
          </cell>
          <cell r="G31">
            <v>26.749999999999993</v>
          </cell>
          <cell r="H31">
            <v>43.18</v>
          </cell>
          <cell r="I31">
            <v>166.01999999999998</v>
          </cell>
          <cell r="J31">
            <v>45.499999999999979</v>
          </cell>
          <cell r="K31">
            <v>29.13</v>
          </cell>
          <cell r="L31">
            <v>25.96999999999997</v>
          </cell>
          <cell r="M31">
            <v>32.189999999999991</v>
          </cell>
          <cell r="N31">
            <v>132.78999999999994</v>
          </cell>
          <cell r="O31">
            <v>23.431000000000008</v>
          </cell>
          <cell r="P31">
            <v>36.39800000000001</v>
          </cell>
          <cell r="Q31">
            <v>63.473999999999997</v>
          </cell>
          <cell r="R31">
            <v>42.568000000000012</v>
          </cell>
          <cell r="S31">
            <v>165.87100000000004</v>
          </cell>
          <cell r="T31">
            <v>22.083823750000008</v>
          </cell>
          <cell r="U31">
            <v>8.8111718749999977</v>
          </cell>
          <cell r="V31">
            <v>35.354981749999979</v>
          </cell>
          <cell r="W31">
            <v>27.114147874999993</v>
          </cell>
          <cell r="X31">
            <v>93.364125249999972</v>
          </cell>
          <cell r="Y31">
            <v>25.898649999999996</v>
          </cell>
          <cell r="Z31">
            <v>26.287499999999987</v>
          </cell>
          <cell r="AA31">
            <v>33.248899999999999</v>
          </cell>
          <cell r="AB31">
            <v>20.870575160300053</v>
          </cell>
          <cell r="AC31">
            <v>106.30562516030004</v>
          </cell>
          <cell r="AD31">
            <v>34.711754956378407</v>
          </cell>
          <cell r="AE31">
            <v>28.957734538534382</v>
          </cell>
          <cell r="AF31">
            <v>6.1710684233219979</v>
          </cell>
          <cell r="AG31">
            <v>-9.0243709516593569</v>
          </cell>
          <cell r="AH31">
            <v>60.816186966575437</v>
          </cell>
        </row>
        <row r="32">
          <cell r="D32">
            <v>59</v>
          </cell>
          <cell r="E32">
            <v>7</v>
          </cell>
          <cell r="F32">
            <v>15</v>
          </cell>
          <cell r="G32">
            <v>13</v>
          </cell>
          <cell r="H32">
            <v>18</v>
          </cell>
          <cell r="I32">
            <v>53</v>
          </cell>
          <cell r="J32">
            <v>21.4</v>
          </cell>
          <cell r="K32">
            <v>8.9</v>
          </cell>
          <cell r="L32">
            <v>17.299999999999997</v>
          </cell>
          <cell r="M32">
            <v>4.8999999999999995</v>
          </cell>
          <cell r="N32">
            <v>52.499999999999993</v>
          </cell>
          <cell r="O32">
            <v>11.73</v>
          </cell>
          <cell r="P32">
            <v>18.79</v>
          </cell>
          <cell r="Q32">
            <v>38.590000000000003</v>
          </cell>
          <cell r="R32">
            <v>22.608000000000001</v>
          </cell>
          <cell r="S32">
            <v>91.718000000000004</v>
          </cell>
          <cell r="T32">
            <v>11.213620000000002</v>
          </cell>
          <cell r="U32">
            <v>0.62779999999999792</v>
          </cell>
          <cell r="V32">
            <v>13.142879999999998</v>
          </cell>
          <cell r="W32">
            <v>10.34376</v>
          </cell>
          <cell r="X32">
            <v>35.328059999999994</v>
          </cell>
          <cell r="Y32">
            <v>12.883650000000003</v>
          </cell>
          <cell r="Z32">
            <v>21.962499999999995</v>
          </cell>
          <cell r="AA32">
            <v>20.090900000000001</v>
          </cell>
          <cell r="AB32">
            <v>9.6926948129743327</v>
          </cell>
          <cell r="AC32">
            <v>64.629744812974337</v>
          </cell>
          <cell r="AD32">
            <v>10.391984044287497</v>
          </cell>
          <cell r="AE32">
            <v>11.642655660034379</v>
          </cell>
          <cell r="AF32">
            <v>12.696123656321998</v>
          </cell>
          <cell r="AG32">
            <v>13.567667059640646</v>
          </cell>
          <cell r="AH32">
            <v>66.826494323383471</v>
          </cell>
        </row>
        <row r="34">
          <cell r="D34">
            <v>17.177000000000021</v>
          </cell>
          <cell r="E34">
            <v>-4.5164014274385664</v>
          </cell>
          <cell r="F34">
            <v>-13.358488750683406</v>
          </cell>
          <cell r="G34">
            <v>-16.578750000000007</v>
          </cell>
          <cell r="H34">
            <v>25.721499999999978</v>
          </cell>
          <cell r="I34">
            <v>-8.7321401781219379</v>
          </cell>
          <cell r="J34">
            <v>-22.306909200000064</v>
          </cell>
          <cell r="K34">
            <v>-2.4043770999999907</v>
          </cell>
          <cell r="L34">
            <v>49.944585300000014</v>
          </cell>
          <cell r="M34">
            <v>13.912588400000033</v>
          </cell>
          <cell r="N34">
            <v>39.145887399999992</v>
          </cell>
          <cell r="O34">
            <v>-8.7342937999999748</v>
          </cell>
          <cell r="P34">
            <v>-4.81573999999938E-2</v>
          </cell>
          <cell r="Q34">
            <v>-5.268380300000004</v>
          </cell>
          <cell r="R34">
            <v>13.904051800000019</v>
          </cell>
          <cell r="S34">
            <v>-0.14677969999985407</v>
          </cell>
          <cell r="T34">
            <v>-11.910578384289117</v>
          </cell>
          <cell r="U34">
            <v>-23.742492472400698</v>
          </cell>
          <cell r="V34">
            <v>25.971534979008709</v>
          </cell>
          <cell r="W34">
            <v>2.6197465118179082</v>
          </cell>
          <cell r="X34">
            <v>-7.0617893658631488</v>
          </cell>
          <cell r="Y34">
            <v>-13.734309882624231</v>
          </cell>
          <cell r="Z34">
            <v>4.0158818881025695</v>
          </cell>
          <cell r="AA34">
            <v>8.5900202756816952</v>
          </cell>
          <cell r="AB34">
            <v>29.207215387809072</v>
          </cell>
          <cell r="AC34">
            <v>28.078807668969105</v>
          </cell>
          <cell r="AD34">
            <v>-18.881445460829426</v>
          </cell>
          <cell r="AE34">
            <v>12.129300113668137</v>
          </cell>
          <cell r="AF34">
            <v>11.847879897084695</v>
          </cell>
          <cell r="AG34">
            <v>17.794929653888602</v>
          </cell>
          <cell r="AH34">
            <v>22.890664203812008</v>
          </cell>
          <cell r="AI34">
            <v>32.18137107444295</v>
          </cell>
          <cell r="AJ34">
            <v>-13.010115272855899</v>
          </cell>
        </row>
        <row r="36">
          <cell r="D36">
            <v>-74.69</v>
          </cell>
          <cell r="E36">
            <v>-23.889999999999997</v>
          </cell>
          <cell r="F36">
            <v>8.41</v>
          </cell>
          <cell r="G36">
            <v>17.990000000000002</v>
          </cell>
          <cell r="H36">
            <v>-61.37</v>
          </cell>
          <cell r="I36">
            <v>-58.859999999999992</v>
          </cell>
          <cell r="J36">
            <v>19.57</v>
          </cell>
          <cell r="K36">
            <v>-23.110000000000003</v>
          </cell>
          <cell r="L36">
            <v>-53.269999999999996</v>
          </cell>
          <cell r="M36">
            <v>-14.149999999999999</v>
          </cell>
          <cell r="N36">
            <v>-70.960000000000008</v>
          </cell>
          <cell r="O36">
            <v>-18.599999999999998</v>
          </cell>
          <cell r="P36">
            <v>6.22</v>
          </cell>
          <cell r="Q36">
            <v>-10.430000000000001</v>
          </cell>
          <cell r="R36">
            <v>-29.660000000000004</v>
          </cell>
          <cell r="S36">
            <v>-52.470000000000006</v>
          </cell>
          <cell r="T36">
            <v>8.89</v>
          </cell>
          <cell r="U36">
            <v>23.02</v>
          </cell>
          <cell r="V36">
            <v>-35.94</v>
          </cell>
          <cell r="W36">
            <v>-16.559999999999999</v>
          </cell>
          <cell r="X36">
            <v>-20.589999999999996</v>
          </cell>
          <cell r="Y36">
            <v>12.027838248511962</v>
          </cell>
          <cell r="Z36">
            <v>3.825000000000462</v>
          </cell>
          <cell r="AA36">
            <v>-9.3245295164003696</v>
          </cell>
          <cell r="AB36">
            <v>-25.482878312500002</v>
          </cell>
          <cell r="AC36">
            <v>-18.954569580387947</v>
          </cell>
          <cell r="AD36">
            <v>10.089319997</v>
          </cell>
          <cell r="AE36">
            <v>-8.3575970603181844</v>
          </cell>
          <cell r="AF36">
            <v>-19.47676294881818</v>
          </cell>
          <cell r="AG36">
            <v>-11.950480170518182</v>
          </cell>
          <cell r="AH36">
            <v>-29.695520182654548</v>
          </cell>
          <cell r="AI36">
            <v>-1.1851382000000275</v>
          </cell>
          <cell r="AJ36">
            <v>-2.5879304999999047</v>
          </cell>
        </row>
        <row r="37">
          <cell r="D37">
            <v>46.64</v>
          </cell>
          <cell r="E37">
            <v>24.740000000000002</v>
          </cell>
          <cell r="F37">
            <v>-0.02</v>
          </cell>
          <cell r="G37">
            <v>-0.13</v>
          </cell>
          <cell r="H37">
            <v>29.3</v>
          </cell>
          <cell r="I37">
            <v>53.89</v>
          </cell>
          <cell r="J37">
            <v>0</v>
          </cell>
          <cell r="K37">
            <v>23.66</v>
          </cell>
          <cell r="L37">
            <v>0.02</v>
          </cell>
          <cell r="M37">
            <v>-0.15</v>
          </cell>
          <cell r="N37">
            <v>23.53</v>
          </cell>
          <cell r="O37">
            <v>23.26</v>
          </cell>
          <cell r="P37">
            <v>-2.7800000000000002</v>
          </cell>
          <cell r="Q37">
            <v>-0.16</v>
          </cell>
          <cell r="R37">
            <v>28.31</v>
          </cell>
          <cell r="S37">
            <v>48.629999999999995</v>
          </cell>
          <cell r="T37">
            <v>-2.3060937500000005</v>
          </cell>
          <cell r="U37">
            <v>-4.2561718749999997</v>
          </cell>
          <cell r="V37">
            <v>-1.5030937500000003</v>
          </cell>
          <cell r="W37">
            <v>23.233828124999999</v>
          </cell>
          <cell r="X37">
            <v>15.168468749999999</v>
          </cell>
          <cell r="Y37">
            <v>-3.7363570614000001</v>
          </cell>
          <cell r="Z37">
            <v>-2.3199999999999998</v>
          </cell>
          <cell r="AA37">
            <v>-5.1753999999999998</v>
          </cell>
          <cell r="AB37">
            <v>-3.6671484375000003</v>
          </cell>
          <cell r="AC37">
            <v>-14.8989054989</v>
          </cell>
          <cell r="AD37">
            <v>12.196796875</v>
          </cell>
          <cell r="AE37">
            <v>-0.83220312499999993</v>
          </cell>
          <cell r="AF37">
            <v>9.998153125</v>
          </cell>
          <cell r="AG37">
            <v>-0.83220312499999993</v>
          </cell>
          <cell r="AH37">
            <v>20.53054375</v>
          </cell>
          <cell r="AI37">
            <v>7.7366202000000008</v>
          </cell>
          <cell r="AJ37">
            <v>3.3419385000000013</v>
          </cell>
        </row>
        <row r="38">
          <cell r="D38">
            <v>46.4</v>
          </cell>
          <cell r="E38">
            <v>24.8</v>
          </cell>
          <cell r="F38">
            <v>0</v>
          </cell>
          <cell r="G38">
            <v>0</v>
          </cell>
          <cell r="H38">
            <v>24.3</v>
          </cell>
          <cell r="I38">
            <v>49.1</v>
          </cell>
          <cell r="J38">
            <v>0</v>
          </cell>
          <cell r="K38">
            <v>23.53</v>
          </cell>
          <cell r="L38">
            <v>0</v>
          </cell>
          <cell r="M38">
            <v>0</v>
          </cell>
          <cell r="N38">
            <v>23.53</v>
          </cell>
          <cell r="O38">
            <v>22.78</v>
          </cell>
          <cell r="P38">
            <v>0</v>
          </cell>
          <cell r="Q38">
            <v>0</v>
          </cell>
          <cell r="R38">
            <v>28.77</v>
          </cell>
          <cell r="S38">
            <v>51.55</v>
          </cell>
          <cell r="T38">
            <v>-2.3160937500000003</v>
          </cell>
          <cell r="U38">
            <v>-4.2461718749999999</v>
          </cell>
          <cell r="V38">
            <v>-2.3160937500000003</v>
          </cell>
          <cell r="W38">
            <v>24.973828124999997</v>
          </cell>
          <cell r="X38">
            <v>16.095468749999995</v>
          </cell>
          <cell r="Y38">
            <v>-4.25</v>
          </cell>
          <cell r="Z38">
            <v>-2.3199999999999998</v>
          </cell>
          <cell r="AA38">
            <v>-6.18</v>
          </cell>
          <cell r="AB38">
            <v>-3.6671484375000003</v>
          </cell>
          <cell r="AC38">
            <v>-16.4171484375</v>
          </cell>
          <cell r="AD38">
            <v>11.196796875</v>
          </cell>
          <cell r="AE38">
            <v>-1.8322031249999999</v>
          </cell>
          <cell r="AF38">
            <v>8.998153125</v>
          </cell>
          <cell r="AG38">
            <v>-1.8322031249999999</v>
          </cell>
          <cell r="AH38">
            <v>16.53054375</v>
          </cell>
          <cell r="AI38">
            <v>7.7366202000000008</v>
          </cell>
          <cell r="AJ38">
            <v>3.3419385000000013</v>
          </cell>
        </row>
        <row r="39">
          <cell r="D39">
            <v>46.4</v>
          </cell>
          <cell r="E39">
            <v>24.8</v>
          </cell>
          <cell r="F39">
            <v>0</v>
          </cell>
          <cell r="G39">
            <v>0</v>
          </cell>
          <cell r="H39">
            <v>24.3</v>
          </cell>
          <cell r="I39">
            <v>49.1</v>
          </cell>
          <cell r="J39">
            <v>0</v>
          </cell>
          <cell r="K39">
            <v>23.53</v>
          </cell>
          <cell r="L39">
            <v>0</v>
          </cell>
          <cell r="M39">
            <v>0</v>
          </cell>
          <cell r="N39">
            <v>23.53</v>
          </cell>
          <cell r="O39">
            <v>22.78</v>
          </cell>
          <cell r="P39">
            <v>0</v>
          </cell>
          <cell r="Q39">
            <v>0</v>
          </cell>
          <cell r="R39">
            <v>29.34</v>
          </cell>
          <cell r="S39">
            <v>52.120000000000005</v>
          </cell>
          <cell r="T39">
            <v>0</v>
          </cell>
          <cell r="U39">
            <v>0</v>
          </cell>
          <cell r="V39">
            <v>0</v>
          </cell>
          <cell r="W39">
            <v>29.22</v>
          </cell>
          <cell r="X39">
            <v>29.22</v>
          </cell>
          <cell r="Y39">
            <v>0</v>
          </cell>
          <cell r="Z39">
            <v>0</v>
          </cell>
          <cell r="AA39">
            <v>0</v>
          </cell>
          <cell r="AB39">
            <v>0</v>
          </cell>
          <cell r="AC39">
            <v>0</v>
          </cell>
          <cell r="AD39">
            <v>13.029</v>
          </cell>
          <cell r="AE39">
            <v>0</v>
          </cell>
          <cell r="AF39">
            <v>13.029</v>
          </cell>
          <cell r="AG39">
            <v>0</v>
          </cell>
          <cell r="AH39">
            <v>26.058</v>
          </cell>
          <cell r="AI39">
            <v>26.058</v>
          </cell>
          <cell r="AJ39">
            <v>26.058</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-0.56999999999999995</v>
          </cell>
          <cell r="S40">
            <v>-0.56999999999999995</v>
          </cell>
          <cell r="T40">
            <v>-2.3160937500000003</v>
          </cell>
          <cell r="U40">
            <v>-4.2461718749999999</v>
          </cell>
          <cell r="V40">
            <v>-2.3160937500000003</v>
          </cell>
          <cell r="W40">
            <v>-4.2461718749999999</v>
          </cell>
          <cell r="X40">
            <v>-13.12453125</v>
          </cell>
          <cell r="Y40">
            <v>-4.25</v>
          </cell>
          <cell r="Z40">
            <v>-2.3199999999999998</v>
          </cell>
          <cell r="AA40">
            <v>-6.18</v>
          </cell>
          <cell r="AB40">
            <v>-3.6671484375000003</v>
          </cell>
          <cell r="AC40">
            <v>-16.4171484375</v>
          </cell>
          <cell r="AD40">
            <v>-1.8322031249999999</v>
          </cell>
          <cell r="AE40">
            <v>-1.8322031249999999</v>
          </cell>
          <cell r="AF40">
            <v>-4.0308468749999999</v>
          </cell>
          <cell r="AG40">
            <v>-1.8322031249999999</v>
          </cell>
          <cell r="AH40">
            <v>-9.5274562500000002</v>
          </cell>
          <cell r="AI40">
            <v>-18.321379799999999</v>
          </cell>
          <cell r="AJ40">
            <v>-22.716061499999999</v>
          </cell>
        </row>
        <row r="41">
          <cell r="D41">
            <v>0.24</v>
          </cell>
          <cell r="E41">
            <v>-0.06</v>
          </cell>
          <cell r="F41">
            <v>-0.02</v>
          </cell>
          <cell r="G41">
            <v>-0.13</v>
          </cell>
          <cell r="H41">
            <v>5</v>
          </cell>
          <cell r="I41">
            <v>4.79</v>
          </cell>
          <cell r="J41">
            <v>0</v>
          </cell>
          <cell r="K41">
            <v>0.13</v>
          </cell>
          <cell r="L41">
            <v>0.02</v>
          </cell>
          <cell r="M41">
            <v>-0.15</v>
          </cell>
          <cell r="N41">
            <v>0</v>
          </cell>
          <cell r="O41">
            <v>0.48</v>
          </cell>
          <cell r="P41">
            <v>-2.7800000000000002</v>
          </cell>
          <cell r="Q41">
            <v>-0.16</v>
          </cell>
          <cell r="R41">
            <v>-0.46</v>
          </cell>
          <cell r="S41">
            <v>-2.9200000000000004</v>
          </cell>
          <cell r="T41">
            <v>0.01</v>
          </cell>
          <cell r="U41">
            <v>-0.01</v>
          </cell>
          <cell r="V41">
            <v>0.81299999999999994</v>
          </cell>
          <cell r="W41">
            <v>-1.74</v>
          </cell>
          <cell r="X41">
            <v>-0.92700000000000005</v>
          </cell>
          <cell r="Y41">
            <v>0.51364293859999999</v>
          </cell>
          <cell r="Z41">
            <v>0</v>
          </cell>
          <cell r="AA41">
            <v>1.0045999999999999</v>
          </cell>
          <cell r="AB41">
            <v>0</v>
          </cell>
          <cell r="AC41">
            <v>1.5182429385999998</v>
          </cell>
          <cell r="AD41">
            <v>1</v>
          </cell>
          <cell r="AE41">
            <v>1</v>
          </cell>
          <cell r="AF41">
            <v>1</v>
          </cell>
          <cell r="AG41">
            <v>1</v>
          </cell>
          <cell r="AH41">
            <v>4</v>
          </cell>
          <cell r="AI41">
            <v>0</v>
          </cell>
          <cell r="AJ41">
            <v>0</v>
          </cell>
        </row>
        <row r="43">
          <cell r="D43">
            <v>-10.872999999999976</v>
          </cell>
          <cell r="E43">
            <v>-3.6664014274385615</v>
          </cell>
          <cell r="F43">
            <v>-4.9684887506834059</v>
          </cell>
          <cell r="G43">
            <v>1.2812499999999956</v>
          </cell>
          <cell r="H43">
            <v>-6.3485000000000191</v>
          </cell>
          <cell r="I43">
            <v>-13.70214017812199</v>
          </cell>
          <cell r="J43">
            <v>-2.7369092000000634</v>
          </cell>
          <cell r="K43">
            <v>-1.8543770999999936</v>
          </cell>
          <cell r="L43">
            <v>-3.3054146999999818</v>
          </cell>
          <cell r="M43">
            <v>-0.38741159999996599</v>
          </cell>
          <cell r="N43">
            <v>-8.2841126000000056</v>
          </cell>
          <cell r="O43">
            <v>-4.0742937999999711</v>
          </cell>
          <cell r="P43">
            <v>3.3918426000000057</v>
          </cell>
          <cell r="Q43">
            <v>-15.858380300000006</v>
          </cell>
          <cell r="R43">
            <v>12.554051800000014</v>
          </cell>
          <cell r="S43">
            <v>-3.986779699999957</v>
          </cell>
          <cell r="T43">
            <v>-5.326672134289117</v>
          </cell>
          <cell r="U43">
            <v>-4.9786643474006986</v>
          </cell>
          <cell r="V43">
            <v>-11.471558770991289</v>
          </cell>
          <cell r="W43">
            <v>9.2935746368179082</v>
          </cell>
          <cell r="X43">
            <v>-12.483320615863196</v>
          </cell>
          <cell r="Y43">
            <v>-5.4428286955122687</v>
          </cell>
          <cell r="Z43">
            <v>5.5208818881030322</v>
          </cell>
          <cell r="AA43">
            <v>-5.9099092407186742</v>
          </cell>
          <cell r="AB43">
            <v>5.7188637809069132E-2</v>
          </cell>
          <cell r="AC43">
            <v>-5.7746674103188411</v>
          </cell>
          <cell r="AD43">
            <v>3.4046714111705754</v>
          </cell>
          <cell r="AE43">
            <v>2.9394999283499526</v>
          </cell>
          <cell r="AF43">
            <v>2.3692700732665148</v>
          </cell>
          <cell r="AG43">
            <v>5.0122463583704207</v>
          </cell>
          <cell r="AH43">
            <v>13.725687771157464</v>
          </cell>
          <cell r="AI43">
            <v>38.732853074442929</v>
          </cell>
          <cell r="AJ43">
            <v>-12.256107272855802</v>
          </cell>
        </row>
        <row r="45">
          <cell r="D45">
            <v>11.121699999999983</v>
          </cell>
          <cell r="E45">
            <v>3.6064014274385556</v>
          </cell>
          <cell r="F45">
            <v>4.948488750683417</v>
          </cell>
          <cell r="G45">
            <v>-1.4112499999999315</v>
          </cell>
          <cell r="H45">
            <v>6.3585000000000491</v>
          </cell>
          <cell r="I45">
            <v>13.50214017812209</v>
          </cell>
          <cell r="J45">
            <v>2.6899092000000735</v>
          </cell>
          <cell r="K45">
            <v>1.984377099999989</v>
          </cell>
          <cell r="L45">
            <v>3.3674146999999479</v>
          </cell>
          <cell r="M45">
            <v>0.23731159999992713</v>
          </cell>
          <cell r="N45">
            <v>8.2790125999999375</v>
          </cell>
          <cell r="O45">
            <v>4.554293799999968</v>
          </cell>
          <cell r="P45">
            <v>-3.6718425999999909</v>
          </cell>
          <cell r="Q45">
            <v>15.698380300000011</v>
          </cell>
          <cell r="R45">
            <v>-13.014051799999976</v>
          </cell>
          <cell r="S45">
            <v>3.5667797000000121</v>
          </cell>
          <cell r="T45">
            <v>5.3366721342890973</v>
          </cell>
          <cell r="U45">
            <v>4.9786643474007022</v>
          </cell>
          <cell r="V45">
            <v>11.471558770991209</v>
          </cell>
          <cell r="W45">
            <v>-9.2935746368179082</v>
          </cell>
          <cell r="X45">
            <v>12.493320615863098</v>
          </cell>
          <cell r="Y45">
            <v>5.4043098826241804</v>
          </cell>
          <cell r="Z45">
            <v>-5.5658818881025667</v>
          </cell>
          <cell r="AA45">
            <v>5.9822547243182598</v>
          </cell>
          <cell r="AB45">
            <v>0</v>
          </cell>
          <cell r="AC45">
            <v>5.8206827188398735</v>
          </cell>
          <cell r="AD45">
            <v>0</v>
          </cell>
          <cell r="AE45">
            <v>0</v>
          </cell>
          <cell r="AF45">
            <v>0</v>
          </cell>
          <cell r="AG45">
            <v>0</v>
          </cell>
          <cell r="AH45">
            <v>0</v>
          </cell>
          <cell r="AI45">
            <v>0</v>
          </cell>
          <cell r="AJ45">
            <v>0</v>
          </cell>
        </row>
        <row r="47">
          <cell r="D47">
            <v>0.24870000000000658</v>
          </cell>
          <cell r="E47">
            <v>-6.0000000000005826E-2</v>
          </cell>
          <cell r="F47">
            <v>-1.9999999999988916E-2</v>
          </cell>
          <cell r="G47">
            <v>-0.12999999999993594</v>
          </cell>
          <cell r="H47">
            <v>1.0000000000029985E-2</v>
          </cell>
          <cell r="I47">
            <v>-0.1999999999999007</v>
          </cell>
          <cell r="J47">
            <v>-4.6999999999989939E-2</v>
          </cell>
          <cell r="K47">
            <v>0.12999999999999545</v>
          </cell>
          <cell r="L47">
            <v>6.1999999999966082E-2</v>
          </cell>
          <cell r="M47">
            <v>-0.15010000000003887</v>
          </cell>
          <cell r="N47">
            <v>-5.1000000000672729E-3</v>
          </cell>
          <cell r="O47">
            <v>0.47999999999999687</v>
          </cell>
          <cell r="P47">
            <v>-0.27999999999998515</v>
          </cell>
          <cell r="Q47">
            <v>-0.15999999999999481</v>
          </cell>
          <cell r="R47">
            <v>-0.45999999999996177</v>
          </cell>
          <cell r="S47">
            <v>-0.41999999999994486</v>
          </cell>
          <cell r="T47">
            <v>9.9999999999802469E-3</v>
          </cell>
          <cell r="U47">
            <v>0</v>
          </cell>
          <cell r="V47">
            <v>-7.9936057773011271E-14</v>
          </cell>
          <cell r="W47">
            <v>0</v>
          </cell>
          <cell r="X47">
            <v>9.9999999999003109E-3</v>
          </cell>
          <cell r="Y47">
            <v>-3.8518812888088227E-2</v>
          </cell>
          <cell r="Z47">
            <v>-4.4999999999534523E-2</v>
          </cell>
          <cell r="AA47">
            <v>7.2345483599585592E-2</v>
          </cell>
          <cell r="AB47">
            <v>5.7188637809069132E-2</v>
          </cell>
          <cell r="AC47">
            <v>4.6015308521031972E-2</v>
          </cell>
          <cell r="AD47">
            <v>3.4046714111705754</v>
          </cell>
          <cell r="AE47">
            <v>2.9394999283499526</v>
          </cell>
          <cell r="AF47">
            <v>2.3692700732665148</v>
          </cell>
          <cell r="AG47">
            <v>5.0122463583704207</v>
          </cell>
          <cell r="AH47">
            <v>13.725687771157464</v>
          </cell>
          <cell r="AI47">
            <v>38.732853074442929</v>
          </cell>
          <cell r="AJ47">
            <v>-12.256107272855802</v>
          </cell>
        </row>
        <row r="51">
          <cell r="D51">
            <v>-16.971087160450281</v>
          </cell>
          <cell r="E51">
            <v>-17.276064365692044</v>
          </cell>
          <cell r="F51">
            <v>-17.054115696880913</v>
          </cell>
          <cell r="G51">
            <v>-15.163511923386439</v>
          </cell>
          <cell r="H51">
            <v>-23.08767129149615</v>
          </cell>
          <cell r="I51">
            <v>-18.175042841515911</v>
          </cell>
          <cell r="J51">
            <v>-25.340258254373659</v>
          </cell>
          <cell r="K51">
            <v>-16.752571883667017</v>
          </cell>
          <cell r="L51">
            <v>-11.255569150673091</v>
          </cell>
          <cell r="M51">
            <v>-21.770108984233676</v>
          </cell>
          <cell r="N51">
            <v>-18.708441051894564</v>
          </cell>
          <cell r="O51">
            <v>-19.59536371514012</v>
          </cell>
          <cell r="P51">
            <v>-13.787083766113426</v>
          </cell>
          <cell r="Q51">
            <v>-19.726372078257988</v>
          </cell>
          <cell r="R51">
            <v>-31.515469346439129</v>
          </cell>
          <cell r="S51">
            <v>-21.27207934464727</v>
          </cell>
          <cell r="T51">
            <v>-13.023264043667643</v>
          </cell>
          <cell r="U51">
            <v>-14.302489203167918</v>
          </cell>
          <cell r="V51">
            <v>-14.468009725842053</v>
          </cell>
          <cell r="W51">
            <v>-24.468245887245715</v>
          </cell>
          <cell r="X51">
            <v>-16.632629811112828</v>
          </cell>
          <cell r="AC51">
            <v>-14.509666711779786</v>
          </cell>
          <cell r="AH51">
            <v>-14.588503222906141</v>
          </cell>
          <cell r="AI51">
            <v>-11.62687545982056</v>
          </cell>
          <cell r="AJ51">
            <v>-9.3550704768790194</v>
          </cell>
        </row>
        <row r="52">
          <cell r="D52">
            <v>-28.620883219210629</v>
          </cell>
          <cell r="E52">
            <v>-24.421163764493432</v>
          </cell>
          <cell r="F52">
            <v>-23.192693201491725</v>
          </cell>
          <cell r="G52">
            <v>-23.546068965775309</v>
          </cell>
          <cell r="H52">
            <v>-30.678946829509446</v>
          </cell>
          <cell r="I52">
            <v>-25.497004256448541</v>
          </cell>
          <cell r="J52">
            <v>-32.013697906625382</v>
          </cell>
          <cell r="K52">
            <v>-29.235438296907233</v>
          </cell>
          <cell r="L52">
            <v>-23.109141945746199</v>
          </cell>
          <cell r="M52">
            <v>-27.529628859350275</v>
          </cell>
          <cell r="N52">
            <v>-27.827699357001677</v>
          </cell>
          <cell r="O52">
            <v>-24.104003761999831</v>
          </cell>
          <cell r="P52">
            <v>-19.522017652795416</v>
          </cell>
          <cell r="Q52">
            <v>-26.325036748202095</v>
          </cell>
          <cell r="R52">
            <v>-38.319171798508961</v>
          </cell>
          <cell r="S52">
            <v>-27.228802774118773</v>
          </cell>
          <cell r="T52">
            <v>-17.574110243414495</v>
          </cell>
          <cell r="U52">
            <v>-19.973168378499935</v>
          </cell>
          <cell r="V52">
            <v>-20.011548427712633</v>
          </cell>
          <cell r="W52">
            <v>-28.983877802780739</v>
          </cell>
          <cell r="X52">
            <v>-21.714259625776432</v>
          </cell>
          <cell r="AC52">
            <v>-19.736717522962589</v>
          </cell>
          <cell r="AH52">
            <v>-19.849625951381579</v>
          </cell>
          <cell r="AI52">
            <v>-16.762040102421221</v>
          </cell>
          <cell r="AJ52">
            <v>-13.50982679700399</v>
          </cell>
        </row>
        <row r="53">
          <cell r="D53">
            <v>23.276276981979478</v>
          </cell>
          <cell r="I53">
            <v>23.019467273063658</v>
          </cell>
          <cell r="N53">
            <v>20.15235960053144</v>
          </cell>
          <cell r="S53">
            <v>37.638416988386709</v>
          </cell>
          <cell r="X53">
            <v>20.759607641955142</v>
          </cell>
          <cell r="AC53">
            <v>23.100091561071515</v>
          </cell>
          <cell r="AH53">
            <v>25.648937966077632</v>
          </cell>
          <cell r="AI53">
            <v>25.910472590678868</v>
          </cell>
          <cell r="AJ53">
            <v>25.79057262635509</v>
          </cell>
        </row>
        <row r="54">
          <cell r="D54">
            <v>-56.433508406325807</v>
          </cell>
          <cell r="I54">
            <v>-55.533299112635518</v>
          </cell>
          <cell r="N54">
            <v>-58.130210107253014</v>
          </cell>
          <cell r="S54">
            <v>-104.66250653386449</v>
          </cell>
          <cell r="X54">
            <v>-49.805327951398226</v>
          </cell>
          <cell r="AC54">
            <v>-50.129894262023697</v>
          </cell>
          <cell r="AH54">
            <v>-53.083763735835056</v>
          </cell>
          <cell r="AI54">
            <v>-49.461177169945863</v>
          </cell>
          <cell r="AJ54">
            <v>-45.400793586495212</v>
          </cell>
        </row>
        <row r="55">
          <cell r="D55">
            <v>110.03993791134999</v>
          </cell>
          <cell r="G55">
            <v>106.96599999999999</v>
          </cell>
          <cell r="H55">
            <v>168.40799999999999</v>
          </cell>
          <cell r="I55">
            <v>168.40799999999999</v>
          </cell>
          <cell r="J55">
            <v>148.46600000000001</v>
          </cell>
          <cell r="K55">
            <v>170.38499999999999</v>
          </cell>
          <cell r="L55">
            <v>225.37100000000001</v>
          </cell>
          <cell r="M55">
            <v>239.81299999999999</v>
          </cell>
          <cell r="N55">
            <v>239.81299999999999</v>
          </cell>
          <cell r="O55">
            <v>316.791</v>
          </cell>
          <cell r="P55">
            <v>308.899</v>
          </cell>
          <cell r="Q55">
            <v>262.03399999999999</v>
          </cell>
          <cell r="R55">
            <v>292.09199999999998</v>
          </cell>
          <cell r="S55">
            <v>292.09199999999998</v>
          </cell>
          <cell r="T55">
            <v>284.23399999999998</v>
          </cell>
          <cell r="U55">
            <v>259.64299999999997</v>
          </cell>
          <cell r="V55">
            <v>293.83600000000001</v>
          </cell>
          <cell r="W55">
            <v>304.61700000000002</v>
          </cell>
          <cell r="X55">
            <v>304.61700000000002</v>
          </cell>
          <cell r="Y55">
            <v>286.64499999999998</v>
          </cell>
          <cell r="Z55">
            <v>280.108</v>
          </cell>
          <cell r="AA55">
            <v>285.88799999999998</v>
          </cell>
          <cell r="AB55">
            <v>303.14600000000002</v>
          </cell>
          <cell r="AC55">
            <v>303.14600000000002</v>
          </cell>
          <cell r="AD55">
            <v>293.056680003</v>
          </cell>
          <cell r="AE55">
            <v>301.4142770633182</v>
          </cell>
          <cell r="AF55">
            <v>320.89104001213639</v>
          </cell>
          <cell r="AG55">
            <v>332.84152018265456</v>
          </cell>
          <cell r="AH55">
            <v>332.84152018265456</v>
          </cell>
          <cell r="AI55">
            <v>334.0266583826546</v>
          </cell>
          <cell r="AJ55">
            <v>336.61458888265452</v>
          </cell>
        </row>
        <row r="56">
          <cell r="Q56">
            <v>325.12599999999998</v>
          </cell>
          <cell r="R56">
            <v>335.36</v>
          </cell>
          <cell r="S56">
            <v>335.36</v>
          </cell>
          <cell r="T56">
            <v>322.73699999999997</v>
          </cell>
          <cell r="U56">
            <v>315.68399999999997</v>
          </cell>
          <cell r="V56">
            <v>350.15899999999999</v>
          </cell>
          <cell r="W56">
            <v>332.31200000000001</v>
          </cell>
          <cell r="X56">
            <v>332.31200000000001</v>
          </cell>
          <cell r="Y56">
            <v>338.94</v>
          </cell>
          <cell r="Z56">
            <v>330.00299999999999</v>
          </cell>
          <cell r="AA56">
            <v>329.35299999999995</v>
          </cell>
        </row>
        <row r="57">
          <cell r="D57">
            <v>1.8184912756991765</v>
          </cell>
          <cell r="I57">
            <v>2.2754171674423063</v>
          </cell>
          <cell r="N57">
            <v>3.0213424610014492</v>
          </cell>
          <cell r="S57">
            <v>3.5053495928547789</v>
          </cell>
          <cell r="X57">
            <v>3.9771834345033077</v>
          </cell>
          <cell r="AC57">
            <v>3.7095732371964885</v>
          </cell>
          <cell r="AH57">
            <v>3.5381892232208787</v>
          </cell>
          <cell r="AI57">
            <v>3.5101703818009953</v>
          </cell>
          <cell r="AJ57">
            <v>3.441162884067321</v>
          </cell>
        </row>
        <row r="59">
          <cell r="D59">
            <v>405.88230000000004</v>
          </cell>
          <cell r="E59">
            <v>402.6676333333333</v>
          </cell>
          <cell r="F59">
            <v>407.1241</v>
          </cell>
          <cell r="G59">
            <v>415.23436666666663</v>
          </cell>
          <cell r="H59">
            <v>428.72180000000003</v>
          </cell>
          <cell r="I59">
            <v>413.43697499999996</v>
          </cell>
          <cell r="J59">
            <v>465.48219999999998</v>
          </cell>
          <cell r="K59">
            <v>495.30756666666667</v>
          </cell>
          <cell r="L59">
            <v>502.51333333333332</v>
          </cell>
          <cell r="M59">
            <v>500.26</v>
          </cell>
          <cell r="N59">
            <v>490.89077500000002</v>
          </cell>
          <cell r="O59">
            <v>499.42</v>
          </cell>
          <cell r="P59">
            <v>502.89</v>
          </cell>
          <cell r="Q59">
            <v>503.31</v>
          </cell>
          <cell r="R59">
            <v>513.84</v>
          </cell>
          <cell r="S59">
            <v>504.86500000000001</v>
          </cell>
          <cell r="T59">
            <v>538.67999999999995</v>
          </cell>
          <cell r="U59">
            <v>539.87</v>
          </cell>
          <cell r="V59">
            <v>539.11</v>
          </cell>
          <cell r="W59">
            <v>522</v>
          </cell>
          <cell r="X59">
            <v>534.91499999999996</v>
          </cell>
          <cell r="Y59">
            <v>527.46</v>
          </cell>
          <cell r="Z59">
            <v>536.22</v>
          </cell>
          <cell r="AA59">
            <v>542.79</v>
          </cell>
          <cell r="AB59">
            <v>549.82000000000005</v>
          </cell>
          <cell r="AC59">
            <v>539.15</v>
          </cell>
          <cell r="AD59">
            <v>550</v>
          </cell>
          <cell r="AE59">
            <v>550</v>
          </cell>
          <cell r="AF59">
            <v>550</v>
          </cell>
          <cell r="AG59">
            <v>550</v>
          </cell>
          <cell r="AH59">
            <v>550</v>
          </cell>
          <cell r="AI59">
            <v>550</v>
          </cell>
          <cell r="AJ59">
            <v>550</v>
          </cell>
        </row>
        <row r="60">
          <cell r="D60">
            <v>522.25598167659405</v>
          </cell>
          <cell r="E60">
            <v>148.49747422846539</v>
          </cell>
          <cell r="F60">
            <v>162.821055</v>
          </cell>
          <cell r="G60">
            <v>171.14524</v>
          </cell>
          <cell r="H60">
            <v>178.74525700000001</v>
          </cell>
          <cell r="I60">
            <v>661.20902622846506</v>
          </cell>
          <cell r="J60">
            <v>180.10874831608677</v>
          </cell>
          <cell r="K60">
            <v>191.76658830400001</v>
          </cell>
          <cell r="L60">
            <v>211.01106259200003</v>
          </cell>
          <cell r="M60">
            <v>221.448646876</v>
          </cell>
          <cell r="N60">
            <v>804.33504608808698</v>
          </cell>
          <cell r="O60">
            <v>217.529229613951</v>
          </cell>
          <cell r="P60">
            <v>233.15161132111999</v>
          </cell>
          <cell r="Q60">
            <v>254.19247528064</v>
          </cell>
          <cell r="R60">
            <v>250.51173122385498</v>
          </cell>
          <cell r="S60">
            <v>955.38504743956605</v>
          </cell>
          <cell r="T60">
            <v>233.23466129421001</v>
          </cell>
          <cell r="U60">
            <v>248.45802221168799</v>
          </cell>
          <cell r="V60">
            <v>260.46077838474696</v>
          </cell>
          <cell r="W60">
            <v>244.96376972745901</v>
          </cell>
          <cell r="X60">
            <v>987.11723161810403</v>
          </cell>
          <cell r="Y60">
            <v>233.25332194371214</v>
          </cell>
          <cell r="Z60">
            <v>253.31265889212784</v>
          </cell>
          <cell r="AA60">
            <v>189.738</v>
          </cell>
          <cell r="AB60">
            <v>288.26319839358973</v>
          </cell>
          <cell r="AC60">
            <v>1032.4549999999999</v>
          </cell>
          <cell r="AH60">
            <v>1129.03657765864</v>
          </cell>
          <cell r="AI60">
            <v>1255.26647121006</v>
          </cell>
          <cell r="AJ60">
            <v>1383.3542949703301</v>
          </cell>
        </row>
        <row r="61">
          <cell r="D61">
            <v>1286.7178038475538</v>
          </cell>
          <cell r="E61">
            <v>368.78423279066322</v>
          </cell>
          <cell r="F61">
            <v>399.92978799339068</v>
          </cell>
          <cell r="G61">
            <v>412.16540281548629</v>
          </cell>
          <cell r="H61">
            <v>416.92598090416675</v>
          </cell>
          <cell r="I61">
            <v>1599.2982394195997</v>
          </cell>
          <cell r="J61">
            <v>386.9293999127932</v>
          </cell>
          <cell r="K61">
            <v>387.16668431810081</v>
          </cell>
          <cell r="L61">
            <v>419.91137069397837</v>
          </cell>
          <cell r="M61">
            <v>442.66710685643466</v>
          </cell>
          <cell r="N61">
            <v>1638.5214126056596</v>
          </cell>
          <cell r="O61">
            <v>435.56371313513876</v>
          </cell>
          <cell r="P61">
            <v>463.62347893400147</v>
          </cell>
          <cell r="Q61">
            <v>505.04157533257836</v>
          </cell>
          <cell r="R61">
            <v>487.52866889275839</v>
          </cell>
          <cell r="S61">
            <v>1892.3574568242323</v>
          </cell>
          <cell r="T61">
            <v>432.97442135258416</v>
          </cell>
          <cell r="U61">
            <v>460.21824182060124</v>
          </cell>
          <cell r="V61">
            <v>483.13104632588329</v>
          </cell>
          <cell r="W61">
            <v>469.27925235145403</v>
          </cell>
          <cell r="X61">
            <v>1845.372127568126</v>
          </cell>
          <cell r="Y61">
            <v>442.21992557485328</v>
          </cell>
          <cell r="Z61">
            <v>472.40434689516957</v>
          </cell>
          <cell r="AA61">
            <v>349.56060354833363</v>
          </cell>
          <cell r="AB61">
            <v>524.28649083989262</v>
          </cell>
          <cell r="AC61">
            <v>1914.9680051933599</v>
          </cell>
          <cell r="AH61">
            <v>2052.7937775611636</v>
          </cell>
          <cell r="AI61">
            <v>2282.3026749273818</v>
          </cell>
          <cell r="AJ61">
            <v>2515.1896272187819</v>
          </cell>
        </row>
        <row r="68">
          <cell r="D68">
            <v>1995</v>
          </cell>
          <cell r="E68">
            <v>1.96</v>
          </cell>
          <cell r="F68">
            <v>2.96</v>
          </cell>
          <cell r="G68">
            <v>3.96</v>
          </cell>
          <cell r="H68">
            <v>4.96</v>
          </cell>
          <cell r="I68">
            <v>1996</v>
          </cell>
          <cell r="J68">
            <v>1.97</v>
          </cell>
          <cell r="K68">
            <v>2.97</v>
          </cell>
          <cell r="L68">
            <v>3.97</v>
          </cell>
          <cell r="M68">
            <v>4.97</v>
          </cell>
          <cell r="N68">
            <v>1997</v>
          </cell>
          <cell r="O68">
            <v>1.98</v>
          </cell>
          <cell r="P68">
            <v>2.98</v>
          </cell>
          <cell r="Q68">
            <v>3.98</v>
          </cell>
          <cell r="R68">
            <v>4.9800000000000004</v>
          </cell>
          <cell r="S68">
            <v>1998</v>
          </cell>
          <cell r="T68">
            <v>1.99</v>
          </cell>
          <cell r="U68">
            <v>2.99</v>
          </cell>
          <cell r="V68">
            <v>3.99</v>
          </cell>
          <cell r="W68">
            <v>4.99</v>
          </cell>
          <cell r="X68">
            <v>1999</v>
          </cell>
          <cell r="Y68">
            <v>1</v>
          </cell>
          <cell r="Z68">
            <v>2</v>
          </cell>
          <cell r="AA68">
            <v>3</v>
          </cell>
          <cell r="AB68">
            <v>4</v>
          </cell>
          <cell r="AC68">
            <v>2000</v>
          </cell>
          <cell r="AD68">
            <v>1.01</v>
          </cell>
          <cell r="AE68">
            <v>2.0099999999999998</v>
          </cell>
          <cell r="AF68">
            <v>3.01</v>
          </cell>
          <cell r="AG68">
            <v>4.01</v>
          </cell>
          <cell r="AH68">
            <v>2001</v>
          </cell>
          <cell r="AI68">
            <v>2002</v>
          </cell>
          <cell r="AJ68">
            <v>2003</v>
          </cell>
        </row>
        <row r="69">
          <cell r="T69" t="str">
            <v>actual</v>
          </cell>
          <cell r="U69" t="str">
            <v>actual</v>
          </cell>
          <cell r="V69" t="str">
            <v>actual</v>
          </cell>
          <cell r="W69" t="str">
            <v>actual</v>
          </cell>
          <cell r="X69" t="str">
            <v>actual</v>
          </cell>
          <cell r="Y69" t="str">
            <v>actual</v>
          </cell>
          <cell r="Z69" t="str">
            <v>actual</v>
          </cell>
          <cell r="AA69" t="str">
            <v>prog.</v>
          </cell>
          <cell r="AB69" t="str">
            <v>prog</v>
          </cell>
          <cell r="AC69" t="str">
            <v>prog.</v>
          </cell>
          <cell r="AD69" t="str">
            <v>prog</v>
          </cell>
          <cell r="AE69" t="str">
            <v>prog.</v>
          </cell>
          <cell r="AF69" t="str">
            <v>prog</v>
          </cell>
          <cell r="AG69" t="str">
            <v>prog.</v>
          </cell>
          <cell r="AH69" t="str">
            <v>prog</v>
          </cell>
          <cell r="AI69" t="str">
            <v>prog.</v>
          </cell>
          <cell r="AJ69" t="str">
            <v>prog</v>
          </cell>
        </row>
        <row r="71">
          <cell r="I71">
            <v>33.110381544223969</v>
          </cell>
          <cell r="J71">
            <v>53.89538921329293</v>
          </cell>
          <cell r="K71">
            <v>-4.9030668097338292</v>
          </cell>
          <cell r="L71">
            <v>-24.377024020480491</v>
          </cell>
          <cell r="M71">
            <v>0.11491099487312795</v>
          </cell>
          <cell r="N71">
            <v>5.45928406462113</v>
          </cell>
          <cell r="O71">
            <v>-12.951307162527868</v>
          </cell>
          <cell r="P71">
            <v>-1.4496056637943724</v>
          </cell>
          <cell r="Q71">
            <v>110.78963704245456</v>
          </cell>
          <cell r="R71">
            <v>59.435887338822425</v>
          </cell>
          <cell r="S71">
            <v>31.317739751630853</v>
          </cell>
          <cell r="T71">
            <v>-33.934144074042862</v>
          </cell>
          <cell r="U71">
            <v>2.9763802606041452</v>
          </cell>
          <cell r="V71">
            <v>-29.838415728337694</v>
          </cell>
          <cell r="W71">
            <v>-25.267372565241686</v>
          </cell>
          <cell r="X71">
            <v>-23.751420318900728</v>
          </cell>
          <cell r="Y71">
            <v>57.430483623296226</v>
          </cell>
          <cell r="Z71">
            <v>3.6205028884313606</v>
          </cell>
          <cell r="AA71">
            <v>-34.732845778042019</v>
          </cell>
          <cell r="AB71">
            <v>-34.4587397112075</v>
          </cell>
          <cell r="AC71">
            <v>-9.4738437300033524</v>
          </cell>
          <cell r="AD71">
            <v>-2.5986543094245036</v>
          </cell>
          <cell r="AE71">
            <v>14.651950918329646</v>
          </cell>
          <cell r="AF71">
            <v>53.47630240725195</v>
          </cell>
          <cell r="AG71">
            <v>-13.908064577156125</v>
          </cell>
          <cell r="AH71">
            <v>7.7797319608371822</v>
          </cell>
          <cell r="AI71">
            <v>-11.39051721326004</v>
          </cell>
          <cell r="AJ71">
            <v>-11.329014134098898</v>
          </cell>
        </row>
        <row r="72">
          <cell r="I72">
            <v>10.726678843816188</v>
          </cell>
          <cell r="J72">
            <v>37.539953006173249</v>
          </cell>
          <cell r="K72">
            <v>22.031697467758434</v>
          </cell>
          <cell r="L72">
            <v>-1.1164801195320706E-2</v>
          </cell>
          <cell r="M72">
            <v>-4.7251655675737396</v>
          </cell>
          <cell r="N72">
            <v>11.81776524094451</v>
          </cell>
          <cell r="O72">
            <v>-15.243443145096222</v>
          </cell>
          <cell r="P72">
            <v>-20.038205077263044</v>
          </cell>
          <cell r="Q72">
            <v>37.0107557556573</v>
          </cell>
          <cell r="R72">
            <v>53.298767991150015</v>
          </cell>
          <cell r="S72">
            <v>13.006206967151243</v>
          </cell>
          <cell r="T72">
            <v>-27.523917781499236</v>
          </cell>
          <cell r="U72">
            <v>1.5595269976910373</v>
          </cell>
          <cell r="V72">
            <v>-27.280727816485069</v>
          </cell>
          <cell r="W72">
            <v>-27.193262513990433</v>
          </cell>
          <cell r="X72">
            <v>-22.232657049640579</v>
          </cell>
          <cell r="Y72">
            <v>41.737278934421965</v>
          </cell>
          <cell r="Z72">
            <v>8.4905626128219751</v>
          </cell>
          <cell r="AA72">
            <v>-35.231089981772072</v>
          </cell>
          <cell r="AB72">
            <v>-20.775574569526285</v>
          </cell>
          <cell r="AC72">
            <v>-5.6792023572906629</v>
          </cell>
          <cell r="AD72">
            <v>-1.2849094898970037</v>
          </cell>
          <cell r="AE72">
            <v>3.4841408709952191</v>
          </cell>
          <cell r="AF72">
            <v>58.125514044387472</v>
          </cell>
          <cell r="AG72">
            <v>-8.3213269285295581</v>
          </cell>
          <cell r="AH72">
            <v>7.8105352430521293</v>
          </cell>
          <cell r="AI72">
            <v>-6.1136479842356124</v>
          </cell>
          <cell r="AJ72">
            <v>-11.178030281656987</v>
          </cell>
        </row>
        <row r="73">
          <cell r="I73">
            <v>16.431713278904112</v>
          </cell>
          <cell r="J73">
            <v>38.84557643526432</v>
          </cell>
          <cell r="K73">
            <v>26.671352766866562</v>
          </cell>
          <cell r="L73">
            <v>11.600640706049532</v>
          </cell>
          <cell r="M73">
            <v>7.1464202920621602</v>
          </cell>
          <cell r="N73">
            <v>19.244155089185242</v>
          </cell>
          <cell r="O73">
            <v>-6.9933037045875182</v>
          </cell>
          <cell r="P73">
            <v>-4.4063547629961448</v>
          </cell>
          <cell r="Q73">
            <v>2.8135379533537446</v>
          </cell>
          <cell r="R73">
            <v>18.740271685297898</v>
          </cell>
          <cell r="S73">
            <v>3.2198744559950114</v>
          </cell>
          <cell r="T73">
            <v>-25.553586790853828</v>
          </cell>
          <cell r="U73">
            <v>-17.22350577134101</v>
          </cell>
          <cell r="V73">
            <v>-13.896538577171569</v>
          </cell>
          <cell r="W73">
            <v>-16.246913284686443</v>
          </cell>
          <cell r="X73">
            <v>-17.925808579006443</v>
          </cell>
          <cell r="Y73">
            <v>21.693498629727742</v>
          </cell>
          <cell r="Z73">
            <v>13.184995837563363</v>
          </cell>
          <cell r="AA73">
            <v>-15.295547567203087</v>
          </cell>
          <cell r="AB73">
            <v>-13.454225717148731</v>
          </cell>
          <cell r="AC73">
            <v>-0.99185096213571455</v>
          </cell>
          <cell r="AD73">
            <v>-2.66177044605449</v>
          </cell>
          <cell r="AE73">
            <v>1.9119855273234947</v>
          </cell>
          <cell r="AF73">
            <v>37.210250844320427</v>
          </cell>
          <cell r="AG73">
            <v>5.4947807686811956</v>
          </cell>
          <cell r="AH73">
            <v>9.2684791594246576</v>
          </cell>
          <cell r="AI73">
            <v>-0.70030253702184098</v>
          </cell>
          <cell r="AJ73">
            <v>-7.2723489300444299</v>
          </cell>
        </row>
        <row r="74">
          <cell r="I74">
            <v>7.2129937246216258</v>
          </cell>
          <cell r="J74">
            <v>-14.949423665019992</v>
          </cell>
          <cell r="K74">
            <v>-26.339981508387282</v>
          </cell>
          <cell r="L74">
            <v>-30.728934462773069</v>
          </cell>
          <cell r="M74">
            <v>-3.5636363636363626</v>
          </cell>
          <cell r="N74">
            <v>-19.558945048891331</v>
          </cell>
          <cell r="O74">
            <v>59.203429677776228</v>
          </cell>
          <cell r="P74">
            <v>8.8258499497920013</v>
          </cell>
          <cell r="Q74">
            <v>-7.6267095736122172</v>
          </cell>
          <cell r="R74">
            <v>-33.112116641528416</v>
          </cell>
          <cell r="S74">
            <v>-2.0360993524031272</v>
          </cell>
          <cell r="T74">
            <v>11.418380820013894</v>
          </cell>
          <cell r="U74">
            <v>0.71099027846430829</v>
          </cell>
          <cell r="V74">
            <v>8.3260755965859516</v>
          </cell>
          <cell r="W74">
            <v>12.465053743235117</v>
          </cell>
          <cell r="X74">
            <v>8.0468563763784715</v>
          </cell>
          <cell r="Y74">
            <v>-4.9482305517240661</v>
          </cell>
          <cell r="Z74">
            <v>37.962909941673558</v>
          </cell>
          <cell r="AA74">
            <v>19.565846599131703</v>
          </cell>
          <cell r="AB74">
            <v>45.477200199160734</v>
          </cell>
          <cell r="AC74">
            <v>24.02649295157579</v>
          </cell>
          <cell r="AD74">
            <v>31.465533414548617</v>
          </cell>
          <cell r="AE74">
            <v>1.3058692990300642</v>
          </cell>
          <cell r="AF74">
            <v>21.049510057775422</v>
          </cell>
          <cell r="AG74">
            <v>12.769517301543559</v>
          </cell>
          <cell r="AH74">
            <v>15.341014790620406</v>
          </cell>
          <cell r="AI74">
            <v>12.489999999999995</v>
          </cell>
          <cell r="AJ74">
            <v>10.079999999999998</v>
          </cell>
        </row>
        <row r="75">
          <cell r="I75">
            <v>12.725729740157604</v>
          </cell>
          <cell r="J75">
            <v>22.40483123045405</v>
          </cell>
          <cell r="K75">
            <v>4.7071524781626408</v>
          </cell>
          <cell r="L75">
            <v>-6.696874981180045</v>
          </cell>
          <cell r="M75">
            <v>3.308815705180379</v>
          </cell>
          <cell r="N75">
            <v>4.4079210807834528</v>
          </cell>
          <cell r="O75">
            <v>7.0637675541380673</v>
          </cell>
          <cell r="P75">
            <v>-0.54949058155769137</v>
          </cell>
          <cell r="Q75">
            <v>-0.53700115873893139</v>
          </cell>
          <cell r="R75">
            <v>1.39661516315428</v>
          </cell>
          <cell r="S75">
            <v>1.671575746744594</v>
          </cell>
          <cell r="T75">
            <v>-13.879020680174023</v>
          </cell>
          <cell r="U75">
            <v>-11.503237883818784</v>
          </cell>
          <cell r="V75">
            <v>-7.273093988464808</v>
          </cell>
          <cell r="W75">
            <v>-9.9117349993449011</v>
          </cell>
          <cell r="X75">
            <v>-10.553821127987874</v>
          </cell>
          <cell r="Y75">
            <v>10.809750638638803</v>
          </cell>
          <cell r="Z75">
            <v>22.178758409030451</v>
          </cell>
          <cell r="AA75">
            <v>-3.1571668920186085</v>
          </cell>
          <cell r="AB75">
            <v>2.7785286283554598</v>
          </cell>
          <cell r="AC75">
            <v>7.5859699660603184</v>
          </cell>
          <cell r="AD75">
            <v>9.2973785231161798</v>
          </cell>
          <cell r="AE75">
            <v>1.6635582807773375</v>
          </cell>
          <cell r="AF75">
            <v>30.262936918501197</v>
          </cell>
          <cell r="AG75">
            <v>8.3310997688705157</v>
          </cell>
          <cell r="AH75">
            <v>11.668678504553355</v>
          </cell>
          <cell r="AI75">
            <v>4.6846811169466207</v>
          </cell>
          <cell r="AJ75">
            <v>0.34000000000000341</v>
          </cell>
        </row>
        <row r="76">
          <cell r="I76">
            <v>114.65257785433874</v>
          </cell>
          <cell r="J76">
            <v>8.6747505251714614</v>
          </cell>
          <cell r="K76">
            <v>10.002989369947016</v>
          </cell>
          <cell r="L76">
            <v>10.397213884992951</v>
          </cell>
          <cell r="M76">
            <v>73.581910112359594</v>
          </cell>
          <cell r="N76">
            <v>23.601292781477468</v>
          </cell>
          <cell r="O76">
            <v>-3.1950002411224858</v>
          </cell>
          <cell r="P76">
            <v>-20.682654966520374</v>
          </cell>
          <cell r="Q76">
            <v>-0.28128949404410264</v>
          </cell>
          <cell r="R76">
            <v>18.378976710337881</v>
          </cell>
          <cell r="S76">
            <v>7.7241007781864823E-2</v>
          </cell>
          <cell r="T76">
            <v>-3.2850996659935845</v>
          </cell>
          <cell r="U76">
            <v>27.71211181983621</v>
          </cell>
          <cell r="V76">
            <v>-11.297084289631869</v>
          </cell>
          <cell r="W76">
            <v>-7.9618943901343044</v>
          </cell>
          <cell r="X76">
            <v>-1.2995759973343866</v>
          </cell>
          <cell r="Y76">
            <v>3.0557340253406267</v>
          </cell>
          <cell r="Z76">
            <v>-8.5333469721437041</v>
          </cell>
          <cell r="AA76">
            <v>-45.172655370064859</v>
          </cell>
          <cell r="AB76">
            <v>-31.275103130804908</v>
          </cell>
          <cell r="AC76">
            <v>-22.067002864457237</v>
          </cell>
          <cell r="AD76">
            <v>46.566832352683178</v>
          </cell>
          <cell r="AE76">
            <v>4.6286214048934369</v>
          </cell>
          <cell r="AF76">
            <v>-33.951306008140833</v>
          </cell>
          <cell r="AG76">
            <v>-104.39509410800395</v>
          </cell>
          <cell r="AH76">
            <v>-22.600585878270195</v>
          </cell>
          <cell r="AI76">
            <v>-24.296720322695364</v>
          </cell>
          <cell r="AJ76">
            <v>-25.543048090144922</v>
          </cell>
        </row>
        <row r="77">
          <cell r="I77">
            <v>171.71305881775527</v>
          </cell>
          <cell r="J77">
            <v>47.237830117163838</v>
          </cell>
          <cell r="K77">
            <v>52.668406891938901</v>
          </cell>
          <cell r="L77">
            <v>25.58972900932919</v>
          </cell>
          <cell r="M77">
            <v>-3.4216358453329434</v>
          </cell>
          <cell r="N77">
            <v>24.266900263584887</v>
          </cell>
          <cell r="O77">
            <v>65.96911906552856</v>
          </cell>
          <cell r="P77">
            <v>46.708216090880967</v>
          </cell>
          <cell r="Q77">
            <v>19.319236251482479</v>
          </cell>
          <cell r="R77">
            <v>22.134884082099873</v>
          </cell>
          <cell r="S77">
            <v>35.361794038371045</v>
          </cell>
          <cell r="T77">
            <v>6.3395615618063914</v>
          </cell>
          <cell r="U77">
            <v>-16.297503245810404</v>
          </cell>
          <cell r="V77">
            <v>4.2806027597575422</v>
          </cell>
          <cell r="W77">
            <v>24.128759237547911</v>
          </cell>
          <cell r="X77">
            <v>3.8884984876066682</v>
          </cell>
          <cell r="Y77">
            <v>-0.25738540088325124</v>
          </cell>
          <cell r="Z77">
            <v>9.50120050498235</v>
          </cell>
          <cell r="AA77">
            <v>-5.7453629841817957</v>
          </cell>
          <cell r="AB77">
            <v>-2.3685329550608003</v>
          </cell>
          <cell r="AC77">
            <v>-0.10939978311054688</v>
          </cell>
          <cell r="AD77">
            <v>2.683774582755305</v>
          </cell>
          <cell r="AE77">
            <v>13.722860366583006</v>
          </cell>
          <cell r="AF77">
            <v>46.155061142115557</v>
          </cell>
          <cell r="AG77">
            <v>41.971588634327986</v>
          </cell>
          <cell r="AH77">
            <v>27.355765654206394</v>
          </cell>
          <cell r="AI77">
            <v>11.953575918132003</v>
          </cell>
          <cell r="AJ77">
            <v>8.8999999999999915</v>
          </cell>
        </row>
        <row r="78">
          <cell r="I78">
            <v>145.87373254256747</v>
          </cell>
          <cell r="J78">
            <v>27.341467498221078</v>
          </cell>
          <cell r="K78">
            <v>33.57147342765586</v>
          </cell>
          <cell r="L78">
            <v>19.69782621702474</v>
          </cell>
          <cell r="M78">
            <v>18.710015104953399</v>
          </cell>
          <cell r="N78">
            <v>24.003759623150671</v>
          </cell>
          <cell r="O78">
            <v>35.515309229977817</v>
          </cell>
          <cell r="P78">
            <v>21.866621176412295</v>
          </cell>
          <cell r="Q78">
            <v>12.30847034548448</v>
          </cell>
          <cell r="R78">
            <v>20.556418693271027</v>
          </cell>
          <cell r="S78">
            <v>21.457705868901272</v>
          </cell>
          <cell r="T78">
            <v>3.312260173757835</v>
          </cell>
          <cell r="U78">
            <v>-5.7388294153903416</v>
          </cell>
          <cell r="V78">
            <v>-0.66665868504209413</v>
          </cell>
          <cell r="W78">
            <v>10.885862374937204</v>
          </cell>
          <cell r="X78">
            <v>2.2039855707106142</v>
          </cell>
          <cell r="Y78">
            <v>0.71816300774885633</v>
          </cell>
          <cell r="Z78">
            <v>3.6389238319870572</v>
          </cell>
          <cell r="AA78">
            <v>-16.926904791040442</v>
          </cell>
          <cell r="AB78">
            <v>-12.269839153474564</v>
          </cell>
          <cell r="AC78">
            <v>-6.9944047757967525</v>
          </cell>
          <cell r="AD78">
            <v>15.905038676013248</v>
          </cell>
          <cell r="AE78">
            <v>11.113900993308562</v>
          </cell>
          <cell r="AF78">
            <v>31.161368775322188</v>
          </cell>
          <cell r="AG78">
            <v>2.6977521345032329</v>
          </cell>
          <cell r="AH78">
            <v>14.23006956853277</v>
          </cell>
          <cell r="AI78">
            <v>5.5</v>
          </cell>
          <cell r="AJ78">
            <v>4.5</v>
          </cell>
        </row>
        <row r="79">
          <cell r="I79">
            <v>22.921514130844074</v>
          </cell>
          <cell r="J79">
            <v>-1.649821905500275</v>
          </cell>
          <cell r="K79">
            <v>-12.362122872446989</v>
          </cell>
          <cell r="L79">
            <v>-19.433085627728772</v>
          </cell>
          <cell r="M79">
            <v>-3.5282700114689334</v>
          </cell>
          <cell r="N79">
            <v>-10.30808484055251</v>
          </cell>
          <cell r="O79">
            <v>61.369604838166197</v>
          </cell>
          <cell r="P79">
            <v>20.500983652071355</v>
          </cell>
          <cell r="Q79">
            <v>0.79804691533252026</v>
          </cell>
          <cell r="R79">
            <v>-19.337204997667044</v>
          </cell>
          <cell r="S79">
            <v>8.9009739770191487</v>
          </cell>
          <cell r="T79">
            <v>9.7459435891146313</v>
          </cell>
          <cell r="U79">
            <v>-5.6709753174612132</v>
          </cell>
          <cell r="V79">
            <v>6.8288351124222544</v>
          </cell>
          <cell r="W79">
            <v>16.868402858575848</v>
          </cell>
          <cell r="X79">
            <v>6.5352448788663224</v>
          </cell>
          <cell r="Y79">
            <v>-3.4514967920682693</v>
          </cell>
          <cell r="Z79">
            <v>28.486525763215241</v>
          </cell>
          <cell r="AA79">
            <v>10.421551939024212</v>
          </cell>
          <cell r="AB79">
            <v>26.292054872262142</v>
          </cell>
          <cell r="AC79">
            <v>15.470786991884978</v>
          </cell>
          <cell r="AD79">
            <v>21.978160079515078</v>
          </cell>
          <cell r="AE79">
            <v>4.8292481362887969</v>
          </cell>
          <cell r="AF79">
            <v>28.791559661825659</v>
          </cell>
          <cell r="AG79">
            <v>21.821616876029239</v>
          </cell>
          <cell r="AH79">
            <v>19.025355205617018</v>
          </cell>
          <cell r="AI79">
            <v>12.313992014687813</v>
          </cell>
          <cell r="AJ79">
            <v>9.6940685077512541</v>
          </cell>
        </row>
        <row r="80">
          <cell r="I80">
            <v>22.310170903682476</v>
          </cell>
          <cell r="J80">
            <v>23.128458886039311</v>
          </cell>
          <cell r="K80">
            <v>8.7145445314781966</v>
          </cell>
          <cell r="L80">
            <v>-2.7246319968485295</v>
          </cell>
          <cell r="M80">
            <v>5.5101786960640311</v>
          </cell>
          <cell r="N80">
            <v>7.2435249016606917</v>
          </cell>
          <cell r="O80">
            <v>11.376983852325637</v>
          </cell>
          <cell r="P80">
            <v>3.2742360594527895</v>
          </cell>
          <cell r="Q80">
            <v>1.8417690332019419</v>
          </cell>
          <cell r="R80">
            <v>4.4778242517465259</v>
          </cell>
          <cell r="S80">
            <v>4.982172873570363</v>
          </cell>
          <cell r="T80">
            <v>-10.708018237061651</v>
          </cell>
          <cell r="U80">
            <v>-10.342927762995927</v>
          </cell>
          <cell r="V80">
            <v>-5.9239565266915406</v>
          </cell>
          <cell r="W80">
            <v>-6.0524264329304032</v>
          </cell>
          <cell r="X80">
            <v>-8.0841961614767257</v>
          </cell>
          <cell r="Y80">
            <v>8.6560405727512375</v>
          </cell>
          <cell r="Z80">
            <v>18.255260155623262</v>
          </cell>
          <cell r="AA80">
            <v>-6.1263069831638006</v>
          </cell>
          <cell r="AB80">
            <v>-0.51738896386267186</v>
          </cell>
          <cell r="AC80">
            <v>4.4476203853822511</v>
          </cell>
          <cell r="AD80">
            <v>10.60454036308407</v>
          </cell>
          <cell r="AE80">
            <v>3.4162986680796905</v>
          </cell>
          <cell r="AF80">
            <v>30.434374742955441</v>
          </cell>
          <cell r="AG80">
            <v>7.2430337419207262</v>
          </cell>
          <cell r="AH80">
            <v>12.159607912607356</v>
          </cell>
          <cell r="AI80">
            <v>4.8438340394806829</v>
          </cell>
          <cell r="AJ80">
            <v>1.1571278507505269</v>
          </cell>
        </row>
        <row r="81">
          <cell r="I81">
            <v>11.76911544227886</v>
          </cell>
          <cell r="J81">
            <v>86.304849884526561</v>
          </cell>
          <cell r="K81">
            <v>135.86163522012581</v>
          </cell>
          <cell r="L81">
            <v>50.746606334841601</v>
          </cell>
          <cell r="M81">
            <v>270.85024154589382</v>
          </cell>
          <cell r="N81">
            <v>120.24591996422978</v>
          </cell>
          <cell r="O81">
            <v>62.17924879137226</v>
          </cell>
          <cell r="P81">
            <v>48.909391499120062</v>
          </cell>
          <cell r="Q81">
            <v>-84.176497073390365</v>
          </cell>
          <cell r="R81">
            <v>-63.202459422140009</v>
          </cell>
          <cell r="S81">
            <v>-38.689552966015661</v>
          </cell>
          <cell r="T81">
            <v>-10.937858289383172</v>
          </cell>
          <cell r="U81">
            <v>-62.434352840054437</v>
          </cell>
          <cell r="V81">
            <v>139.81333940359661</v>
          </cell>
          <cell r="W81">
            <v>42.79241008212972</v>
          </cell>
          <cell r="X81">
            <v>-9.0222944805183971</v>
          </cell>
          <cell r="Y81">
            <v>-89.958805355303824</v>
          </cell>
          <cell r="Z81">
            <v>40.432526017534428</v>
          </cell>
          <cell r="AA81">
            <v>58.893173548489131</v>
          </cell>
          <cell r="AB81">
            <v>-9.0936495934153072</v>
          </cell>
          <cell r="AC81">
            <v>-1.1459870306461823</v>
          </cell>
          <cell r="AD81">
            <v>281.95582290598367</v>
          </cell>
          <cell r="AE81">
            <v>-14.48946642855978</v>
          </cell>
          <cell r="AF81">
            <v>-13.721290508543333</v>
          </cell>
          <cell r="AG81">
            <v>-11.024208768163732</v>
          </cell>
          <cell r="AH81">
            <v>-6.6508619768183053</v>
          </cell>
          <cell r="AI81">
            <v>6.3684795054708871</v>
          </cell>
          <cell r="AJ81">
            <v>-4.6375388800546204</v>
          </cell>
        </row>
        <row r="82">
          <cell r="I82">
            <v>267.7929155313351</v>
          </cell>
          <cell r="J82">
            <v>7.1782148760330529</v>
          </cell>
          <cell r="K82">
            <v>-7.0466297435897332</v>
          </cell>
          <cell r="L82">
            <v>30.490563706563705</v>
          </cell>
          <cell r="M82">
            <v>-16.132124756335287</v>
          </cell>
          <cell r="N82">
            <v>0.45399318417544521</v>
          </cell>
          <cell r="O82">
            <v>26.087591502035238</v>
          </cell>
          <cell r="P82">
            <v>25.029879883750056</v>
          </cell>
          <cell r="Q82">
            <v>-24.944764419717515</v>
          </cell>
          <cell r="R82">
            <v>-43.618268965712815</v>
          </cell>
          <cell r="S82">
            <v>-4.6096105397926834</v>
          </cell>
          <cell r="T82">
            <v>-10.039700134032543</v>
          </cell>
          <cell r="U82">
            <v>-13.723141006406991</v>
          </cell>
          <cell r="V82">
            <v>65.733807555330969</v>
          </cell>
          <cell r="W82">
            <v>127.93080988383122</v>
          </cell>
          <cell r="X82">
            <v>24.230863018729337</v>
          </cell>
          <cell r="Y82">
            <v>-4.2487862633907838</v>
          </cell>
          <cell r="Z82">
            <v>4.3167734137885105</v>
          </cell>
          <cell r="AA82">
            <v>11.986451256874275</v>
          </cell>
          <cell r="AB82">
            <v>10.777522562442357</v>
          </cell>
          <cell r="AC82">
            <v>6.2199965716413175</v>
          </cell>
          <cell r="AD82">
            <v>6.4956425532921998</v>
          </cell>
          <cell r="AE82">
            <v>7.8600564794477634</v>
          </cell>
          <cell r="AF82">
            <v>1.9541206457094376</v>
          </cell>
          <cell r="AG82">
            <v>14.285714285714278</v>
          </cell>
          <cell r="AH82">
            <v>7.805467377714038</v>
          </cell>
          <cell r="AI82">
            <v>9.7826086956521721</v>
          </cell>
          <cell r="AJ82">
            <v>0.99009900990098743</v>
          </cell>
        </row>
        <row r="83">
          <cell r="I83">
            <v>-21.881254169446308</v>
          </cell>
          <cell r="J83">
            <v>-2.0056925996205024</v>
          </cell>
          <cell r="K83">
            <v>96.861507128309597</v>
          </cell>
          <cell r="L83">
            <v>44.065123010130264</v>
          </cell>
          <cell r="M83">
            <v>-19.445497630331758</v>
          </cell>
          <cell r="N83">
            <v>27.601195559350984</v>
          </cell>
          <cell r="O83">
            <v>-23.947098348275645</v>
          </cell>
          <cell r="P83">
            <v>-44.984947082009953</v>
          </cell>
          <cell r="Q83">
            <v>-33.046037629709986</v>
          </cell>
          <cell r="R83">
            <v>30.101390441450462</v>
          </cell>
          <cell r="S83">
            <v>-24.560470081180014</v>
          </cell>
          <cell r="T83">
            <v>0.33608310418576082</v>
          </cell>
          <cell r="U83">
            <v>-1.8466630310096406</v>
          </cell>
          <cell r="V83">
            <v>-19.634650021521892</v>
          </cell>
          <cell r="W83">
            <v>-36.114188446890559</v>
          </cell>
          <cell r="X83">
            <v>-16.808995341662907</v>
          </cell>
          <cell r="Y83">
            <v>-3.1723355381351013</v>
          </cell>
          <cell r="Z83">
            <v>20.773743246612852</v>
          </cell>
          <cell r="AA83">
            <v>-36.531451063941191</v>
          </cell>
          <cell r="AB83">
            <v>53.367547692195217</v>
          </cell>
          <cell r="AC83">
            <v>6.7409989403595318</v>
          </cell>
          <cell r="AD83">
            <v>4.8277200666171325</v>
          </cell>
          <cell r="AE83">
            <v>-20.682580693922361</v>
          </cell>
          <cell r="AF83">
            <v>70.603288525458112</v>
          </cell>
          <cell r="AG83">
            <v>4.6153846153846274</v>
          </cell>
          <cell r="AH83">
            <v>7.8960414634263287</v>
          </cell>
          <cell r="AI83">
            <v>8.518518518518519</v>
          </cell>
          <cell r="AJ83">
            <v>-10.836177474402731</v>
          </cell>
        </row>
        <row r="85">
          <cell r="D85">
            <v>299.5</v>
          </cell>
          <cell r="I85">
            <v>24.958333333333332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2"/>
  <sheetViews>
    <sheetView tabSelected="1" workbookViewId="0">
      <selection activeCell="I5" sqref="I5"/>
    </sheetView>
  </sheetViews>
  <sheetFormatPr defaultRowHeight="16.5"/>
  <cols>
    <col min="1" max="1" width="21.28515625" style="24" customWidth="1"/>
    <col min="2" max="2" width="58.42578125" style="24" customWidth="1"/>
    <col min="3" max="3" width="22.85546875" style="10" customWidth="1"/>
    <col min="4" max="4" width="22.85546875" style="10" hidden="1" customWidth="1"/>
    <col min="5" max="5" width="21.140625" style="10" hidden="1" customWidth="1"/>
    <col min="6" max="6" width="77" style="10" customWidth="1"/>
    <col min="7" max="7" width="15.85546875" style="53" customWidth="1"/>
    <col min="8" max="8" width="14.7109375" style="24" customWidth="1"/>
    <col min="9" max="9" width="17.28515625" style="24" customWidth="1"/>
    <col min="10" max="10" width="15.42578125" style="24" bestFit="1" customWidth="1"/>
    <col min="11" max="16384" width="9.140625" style="24"/>
  </cols>
  <sheetData>
    <row r="1" spans="1:11">
      <c r="F1" s="99" t="s">
        <v>170</v>
      </c>
    </row>
    <row r="2" spans="1:11" ht="38.25" customHeight="1">
      <c r="A2" s="93" t="s">
        <v>169</v>
      </c>
      <c r="B2" s="93"/>
      <c r="C2" s="93"/>
      <c r="D2" s="93"/>
      <c r="E2" s="93"/>
      <c r="F2" s="93"/>
      <c r="G2" s="22"/>
      <c r="H2" s="23"/>
      <c r="I2" s="23"/>
      <c r="J2" s="23"/>
      <c r="K2" s="23"/>
    </row>
    <row r="3" spans="1:11" ht="27" customHeight="1">
      <c r="B3" s="25"/>
      <c r="C3" s="25"/>
      <c r="D3" s="25"/>
      <c r="E3" s="25"/>
      <c r="G3" s="26"/>
      <c r="H3" s="27"/>
    </row>
    <row r="4" spans="1:11" ht="32.25" customHeight="1">
      <c r="A4" s="28"/>
      <c r="B4" s="28"/>
      <c r="C4" s="94" t="s">
        <v>6</v>
      </c>
      <c r="D4" s="95"/>
      <c r="E4" s="96"/>
      <c r="F4" s="11"/>
      <c r="G4" s="27"/>
      <c r="H4" s="29"/>
    </row>
    <row r="5" spans="1:11" ht="132">
      <c r="A5" s="30"/>
      <c r="B5" s="30"/>
      <c r="C5" s="57" t="s">
        <v>7</v>
      </c>
      <c r="D5" s="57" t="s">
        <v>8</v>
      </c>
      <c r="E5" s="57" t="s">
        <v>9</v>
      </c>
      <c r="F5" s="13" t="s">
        <v>10</v>
      </c>
      <c r="G5" s="24"/>
      <c r="H5" s="31"/>
      <c r="I5" s="29"/>
    </row>
    <row r="6" spans="1:11" ht="24" customHeight="1">
      <c r="A6" s="30"/>
      <c r="B6" s="30" t="s">
        <v>11</v>
      </c>
      <c r="C6" s="57"/>
      <c r="D6" s="57"/>
      <c r="E6" s="57"/>
      <c r="F6" s="13"/>
      <c r="G6" s="24"/>
      <c r="H6" s="31"/>
      <c r="I6" s="29"/>
    </row>
    <row r="7" spans="1:11" ht="34.5" customHeight="1">
      <c r="A7" s="97" t="s">
        <v>12</v>
      </c>
      <c r="B7" s="97"/>
      <c r="C7" s="58">
        <f>+C8+C15+C21</f>
        <v>-2908686.7</v>
      </c>
      <c r="D7" s="58">
        <f t="shared" ref="D7" si="0">+D8+D15+D21</f>
        <v>-3295687.6999999997</v>
      </c>
      <c r="E7" s="58">
        <f>+E8+E15+E21</f>
        <v>387001</v>
      </c>
      <c r="F7" s="13"/>
      <c r="G7" s="24"/>
    </row>
    <row r="8" spans="1:11" ht="23.25" customHeight="1">
      <c r="A8" s="89" t="s">
        <v>13</v>
      </c>
      <c r="B8" s="89"/>
      <c r="C8" s="59">
        <f>+C9+C13+C14</f>
        <v>-4252447.7</v>
      </c>
      <c r="D8" s="59">
        <f t="shared" ref="D8:E8" si="1">+D9+D13+D14</f>
        <v>-4254978.8</v>
      </c>
      <c r="E8" s="59">
        <f t="shared" si="1"/>
        <v>2531.1</v>
      </c>
      <c r="F8" s="13"/>
      <c r="G8" s="24"/>
    </row>
    <row r="9" spans="1:11" ht="56.25" customHeight="1">
      <c r="A9" s="98" t="s">
        <v>14</v>
      </c>
      <c r="B9" s="98"/>
      <c r="C9" s="60">
        <f>+C10+C12+C11</f>
        <v>-505569.4</v>
      </c>
      <c r="D9" s="60">
        <f t="shared" ref="D9:E9" si="2">+D10+D12+D11</f>
        <v>-508100.5</v>
      </c>
      <c r="E9" s="60">
        <f t="shared" si="2"/>
        <v>2531.1</v>
      </c>
      <c r="F9" s="1"/>
      <c r="G9" s="24"/>
    </row>
    <row r="10" spans="1:11" ht="69.75" customHeight="1">
      <c r="A10" s="2"/>
      <c r="B10" s="3" t="s">
        <v>15</v>
      </c>
      <c r="C10" s="60">
        <f>+D10+E10</f>
        <v>-501545.3</v>
      </c>
      <c r="D10" s="61">
        <v>-501545.3</v>
      </c>
      <c r="E10" s="62"/>
      <c r="F10" s="1" t="s">
        <v>16</v>
      </c>
      <c r="G10" s="24"/>
    </row>
    <row r="11" spans="1:11" ht="66.75" customHeight="1">
      <c r="A11" s="2"/>
      <c r="B11" s="3" t="s">
        <v>17</v>
      </c>
      <c r="C11" s="60">
        <f>+D11+E11</f>
        <v>-6555.2</v>
      </c>
      <c r="D11" s="61">
        <v>-6555.2</v>
      </c>
      <c r="E11" s="62"/>
      <c r="F11" s="1" t="s">
        <v>18</v>
      </c>
      <c r="G11" s="24"/>
    </row>
    <row r="12" spans="1:11" ht="26.25" customHeight="1">
      <c r="A12" s="5"/>
      <c r="B12" s="5" t="s">
        <v>19</v>
      </c>
      <c r="C12" s="60">
        <f>+D12+E12</f>
        <v>2531.1</v>
      </c>
      <c r="D12" s="61"/>
      <c r="E12" s="62">
        <v>2531.1</v>
      </c>
      <c r="F12" s="4"/>
      <c r="G12" s="24"/>
    </row>
    <row r="13" spans="1:11" ht="109.5" customHeight="1">
      <c r="A13" s="86" t="s">
        <v>20</v>
      </c>
      <c r="B13" s="86"/>
      <c r="C13" s="63">
        <f>+D13+E13</f>
        <v>-3738900</v>
      </c>
      <c r="D13" s="61">
        <v>-3738900</v>
      </c>
      <c r="E13" s="62"/>
      <c r="F13" s="14" t="s">
        <v>21</v>
      </c>
      <c r="G13" s="24"/>
    </row>
    <row r="14" spans="1:11" ht="109.5" customHeight="1">
      <c r="A14" s="86" t="s">
        <v>22</v>
      </c>
      <c r="B14" s="86"/>
      <c r="C14" s="63">
        <f>+D14+E14</f>
        <v>-7978.3</v>
      </c>
      <c r="D14" s="61">
        <v>-7978.3</v>
      </c>
      <c r="E14" s="62"/>
      <c r="F14" s="14" t="s">
        <v>23</v>
      </c>
      <c r="G14" s="24"/>
    </row>
    <row r="15" spans="1:11" ht="36" customHeight="1">
      <c r="A15" s="89" t="s">
        <v>24</v>
      </c>
      <c r="B15" s="89"/>
      <c r="C15" s="64">
        <f t="shared" ref="C15:E15" si="3">+C16+C19</f>
        <v>1220761</v>
      </c>
      <c r="D15" s="64">
        <f t="shared" si="3"/>
        <v>836291.1</v>
      </c>
      <c r="E15" s="64">
        <f t="shared" si="3"/>
        <v>384469.9</v>
      </c>
      <c r="F15" s="6"/>
      <c r="G15" s="24"/>
    </row>
    <row r="16" spans="1:11" ht="36.75" customHeight="1">
      <c r="A16" s="86" t="s">
        <v>25</v>
      </c>
      <c r="B16" s="86"/>
      <c r="C16" s="65">
        <f>+D16+E16</f>
        <v>1088376</v>
      </c>
      <c r="D16" s="62">
        <f>SUM(D17:D18)</f>
        <v>836291.1</v>
      </c>
      <c r="E16" s="62">
        <v>252084.9</v>
      </c>
      <c r="F16" s="15"/>
      <c r="G16" s="24"/>
    </row>
    <row r="17" spans="1:9" ht="93" customHeight="1">
      <c r="A17" s="85" t="s">
        <v>26</v>
      </c>
      <c r="B17" s="85"/>
      <c r="C17" s="65">
        <f>+D17+E17</f>
        <v>796740</v>
      </c>
      <c r="D17" s="62">
        <v>796740</v>
      </c>
      <c r="E17" s="62"/>
      <c r="F17" s="7" t="s">
        <v>27</v>
      </c>
      <c r="G17" s="24"/>
    </row>
    <row r="18" spans="1:9" ht="78" customHeight="1">
      <c r="A18" s="85" t="s">
        <v>28</v>
      </c>
      <c r="B18" s="85"/>
      <c r="C18" s="65">
        <f>+D18+E18</f>
        <v>39551.1</v>
      </c>
      <c r="D18" s="62">
        <v>39551.1</v>
      </c>
      <c r="E18" s="62"/>
      <c r="F18" s="8" t="s">
        <v>29</v>
      </c>
      <c r="G18" s="24"/>
    </row>
    <row r="19" spans="1:9" ht="26.25" customHeight="1">
      <c r="A19" s="86" t="s">
        <v>30</v>
      </c>
      <c r="B19" s="86"/>
      <c r="C19" s="65">
        <f>+D19+E19</f>
        <v>132385</v>
      </c>
      <c r="D19" s="62"/>
      <c r="E19" s="62">
        <v>132385</v>
      </c>
      <c r="F19" s="9"/>
      <c r="G19" s="24"/>
    </row>
    <row r="20" spans="1:9" ht="26.25" customHeight="1">
      <c r="A20" s="87" t="s">
        <v>31</v>
      </c>
      <c r="B20" s="88"/>
      <c r="C20" s="65"/>
      <c r="D20" s="62"/>
      <c r="E20" s="62"/>
      <c r="F20" s="9"/>
      <c r="G20" s="24"/>
    </row>
    <row r="21" spans="1:9" ht="66">
      <c r="A21" s="89" t="s">
        <v>32</v>
      </c>
      <c r="B21" s="89"/>
      <c r="C21" s="64">
        <f>+D21</f>
        <v>123000</v>
      </c>
      <c r="D21" s="64">
        <v>123000</v>
      </c>
      <c r="E21" s="66"/>
      <c r="F21" s="8" t="s">
        <v>33</v>
      </c>
      <c r="G21" s="24"/>
    </row>
    <row r="22" spans="1:9" ht="31.5" customHeight="1">
      <c r="A22" s="32"/>
      <c r="B22" s="32"/>
      <c r="C22" s="33"/>
      <c r="D22" s="33"/>
      <c r="E22" s="33"/>
      <c r="F22" s="83"/>
      <c r="G22" s="24"/>
    </row>
    <row r="23" spans="1:9" ht="66" customHeight="1">
      <c r="A23" s="30"/>
      <c r="B23" s="16" t="s">
        <v>34</v>
      </c>
      <c r="C23" s="90" t="s">
        <v>35</v>
      </c>
      <c r="D23" s="91"/>
      <c r="E23" s="92"/>
      <c r="F23" s="7"/>
      <c r="G23" s="24"/>
      <c r="I23" s="29"/>
    </row>
    <row r="24" spans="1:9" ht="30.75" customHeight="1">
      <c r="A24" s="34" t="s">
        <v>36</v>
      </c>
      <c r="B24" s="16"/>
      <c r="C24" s="67"/>
      <c r="D24" s="67"/>
      <c r="E24" s="67"/>
      <c r="F24" s="7"/>
      <c r="G24" s="24"/>
    </row>
    <row r="25" spans="1:9" ht="26.25" customHeight="1">
      <c r="A25" s="35"/>
      <c r="B25" s="12" t="s">
        <v>38</v>
      </c>
      <c r="C25" s="68">
        <f>+C28+C29+C30+C31+C32+C33+C62+C65+C67+C69+C77+CC7683+C75+C83+C86+C88+C90+C96+C98+C100+C105+C81+C102</f>
        <v>35283481.399999999</v>
      </c>
      <c r="D25" s="68" t="e">
        <f>+D28+D29+D30+D31+D32+D33+D62+D65+D67+D69+D77+CD7683+D75+D83+D86+D88+D90+D96+D98+D100+D105+D81+D102</f>
        <v>#REF!</v>
      </c>
      <c r="E25" s="68" t="e">
        <f>+E28+E29+E30+E31+E32+E33+E62+E65+E67+E69+E77+CE7683+E75+E83+E86+E88+E90+E96+E98+E100+E105+E81+E102</f>
        <v>#REF!</v>
      </c>
      <c r="F25" s="13"/>
      <c r="G25" s="24"/>
    </row>
    <row r="26" spans="1:9" ht="26.25" customHeight="1">
      <c r="A26" s="35"/>
      <c r="B26" s="12" t="s">
        <v>37</v>
      </c>
      <c r="C26" s="68"/>
      <c r="D26" s="68"/>
      <c r="E26" s="68"/>
      <c r="F26" s="13"/>
      <c r="G26" s="24"/>
    </row>
    <row r="27" spans="1:9" ht="26.25" customHeight="1">
      <c r="A27" s="35"/>
      <c r="B27" s="12" t="s">
        <v>39</v>
      </c>
      <c r="C27" s="68"/>
      <c r="D27" s="69"/>
      <c r="E27" s="68"/>
      <c r="F27" s="13"/>
      <c r="G27" s="24"/>
    </row>
    <row r="28" spans="1:9" ht="40.5" customHeight="1">
      <c r="A28" s="35"/>
      <c r="B28" s="9" t="s">
        <v>40</v>
      </c>
      <c r="C28" s="70">
        <f>+D28+E28</f>
        <v>9764283.9000000004</v>
      </c>
      <c r="D28" s="70">
        <v>9764283.9000000004</v>
      </c>
      <c r="E28" s="70"/>
      <c r="F28" s="17"/>
      <c r="G28" s="24"/>
    </row>
    <row r="29" spans="1:9" ht="30" customHeight="1">
      <c r="A29" s="35"/>
      <c r="B29" s="9" t="s">
        <v>41</v>
      </c>
      <c r="C29" s="70">
        <f>+D29+E29</f>
        <v>10000000</v>
      </c>
      <c r="D29" s="70">
        <v>10000000</v>
      </c>
      <c r="E29" s="70"/>
      <c r="F29" s="17"/>
      <c r="G29" s="24"/>
    </row>
    <row r="30" spans="1:9" ht="33">
      <c r="A30" s="35"/>
      <c r="B30" s="9" t="s">
        <v>157</v>
      </c>
      <c r="C30" s="70">
        <v>1383554.1</v>
      </c>
      <c r="D30" s="70" t="e">
        <f>+SUM(#REF!)</f>
        <v>#REF!</v>
      </c>
      <c r="E30" s="70" t="e">
        <f>+SUM(#REF!)</f>
        <v>#REF!</v>
      </c>
      <c r="F30" s="17"/>
      <c r="G30" s="36"/>
      <c r="H30" s="36"/>
      <c r="I30" s="36"/>
    </row>
    <row r="31" spans="1:9" ht="17.25" customHeight="1">
      <c r="A31" s="56"/>
      <c r="B31" s="9" t="s">
        <v>156</v>
      </c>
      <c r="C31" s="71">
        <f t="shared" ref="C31:C32" si="4">+D31+E31</f>
        <v>2000000</v>
      </c>
      <c r="D31" s="71"/>
      <c r="E31" s="71">
        <v>2000000</v>
      </c>
      <c r="F31" s="18"/>
      <c r="G31" s="24"/>
    </row>
    <row r="32" spans="1:9" ht="17.25" customHeight="1">
      <c r="A32" s="56"/>
      <c r="B32" s="9" t="s">
        <v>42</v>
      </c>
      <c r="C32" s="71">
        <f t="shared" si="4"/>
        <v>1000000</v>
      </c>
      <c r="D32" s="71">
        <v>1000000</v>
      </c>
      <c r="E32" s="71"/>
      <c r="F32" s="18"/>
      <c r="G32" s="24"/>
    </row>
    <row r="33" spans="1:7" ht="39" customHeight="1">
      <c r="A33" s="35"/>
      <c r="B33" s="7" t="s">
        <v>155</v>
      </c>
      <c r="C33" s="72">
        <f>SUM(C34:C38)+C51+C57+C59</f>
        <v>573245.39999999991</v>
      </c>
      <c r="D33" s="61">
        <f t="shared" ref="D33:E33" si="5">SUM(D34:D38)+D51+D57+D59</f>
        <v>498245.4</v>
      </c>
      <c r="E33" s="61">
        <f t="shared" si="5"/>
        <v>75000</v>
      </c>
      <c r="F33" s="13"/>
      <c r="G33" s="24"/>
    </row>
    <row r="34" spans="1:7" ht="181.5">
      <c r="A34" s="37">
        <v>11003</v>
      </c>
      <c r="B34" s="38" t="s">
        <v>0</v>
      </c>
      <c r="C34" s="70">
        <f t="shared" ref="C34:C37" si="6">+D34+E34</f>
        <v>17550</v>
      </c>
      <c r="D34" s="61">
        <v>17550</v>
      </c>
      <c r="E34" s="61"/>
      <c r="F34" s="14" t="s">
        <v>158</v>
      </c>
      <c r="G34" s="24"/>
    </row>
    <row r="35" spans="1:7" ht="66">
      <c r="A35" s="13" t="s">
        <v>43</v>
      </c>
      <c r="B35" s="38" t="s">
        <v>44</v>
      </c>
      <c r="C35" s="70">
        <f t="shared" si="6"/>
        <v>150000</v>
      </c>
      <c r="D35" s="61">
        <v>150000</v>
      </c>
      <c r="E35" s="61"/>
      <c r="F35" s="19" t="s">
        <v>45</v>
      </c>
      <c r="G35" s="24"/>
    </row>
    <row r="36" spans="1:7" ht="66">
      <c r="A36" s="13" t="s">
        <v>43</v>
      </c>
      <c r="B36" s="38" t="s">
        <v>46</v>
      </c>
      <c r="C36" s="70">
        <f t="shared" si="6"/>
        <v>40000</v>
      </c>
      <c r="D36" s="61">
        <v>40000</v>
      </c>
      <c r="E36" s="61"/>
      <c r="F36" s="19" t="s">
        <v>47</v>
      </c>
      <c r="G36" s="24"/>
    </row>
    <row r="37" spans="1:7" ht="49.5">
      <c r="A37" s="37" t="s">
        <v>48</v>
      </c>
      <c r="B37" s="39" t="s">
        <v>49</v>
      </c>
      <c r="C37" s="70">
        <f t="shared" si="6"/>
        <v>-186849.8</v>
      </c>
      <c r="D37" s="61">
        <v>-186849.8</v>
      </c>
      <c r="E37" s="61"/>
      <c r="F37" s="1" t="s">
        <v>50</v>
      </c>
      <c r="G37" s="24"/>
    </row>
    <row r="38" spans="1:7" ht="297">
      <c r="A38" s="40"/>
      <c r="B38" s="41" t="s">
        <v>51</v>
      </c>
      <c r="C38" s="61">
        <f>C39+C46+C50</f>
        <v>270185.09999999998</v>
      </c>
      <c r="D38" s="61">
        <f t="shared" ref="D38:E38" si="7">D39+D46+D50</f>
        <v>270185.09999999998</v>
      </c>
      <c r="E38" s="61">
        <f t="shared" si="7"/>
        <v>0</v>
      </c>
      <c r="F38" s="14" t="s">
        <v>52</v>
      </c>
      <c r="G38" s="42"/>
    </row>
    <row r="39" spans="1:7" s="23" customFormat="1" ht="28.5" customHeight="1">
      <c r="A39" s="40"/>
      <c r="B39" s="41" t="s">
        <v>53</v>
      </c>
      <c r="C39" s="61">
        <f>SUM(C40:C45)</f>
        <v>450114.6</v>
      </c>
      <c r="D39" s="61">
        <f>SUM(D40:D45)</f>
        <v>450114.6</v>
      </c>
      <c r="E39" s="61">
        <f t="shared" ref="E39" si="8">SUM(E40:E45)</f>
        <v>0</v>
      </c>
      <c r="F39" s="13"/>
    </row>
    <row r="40" spans="1:7" ht="96" customHeight="1">
      <c r="A40" s="13" t="s">
        <v>43</v>
      </c>
      <c r="B40" s="38" t="s">
        <v>54</v>
      </c>
      <c r="C40" s="70">
        <f>+D40+E40</f>
        <v>125000</v>
      </c>
      <c r="D40" s="61">
        <v>125000</v>
      </c>
      <c r="E40" s="61"/>
      <c r="F40" s="14" t="s">
        <v>55</v>
      </c>
      <c r="G40" s="24"/>
    </row>
    <row r="41" spans="1:7" ht="115.5">
      <c r="A41" s="13" t="s">
        <v>43</v>
      </c>
      <c r="B41" s="38" t="s">
        <v>56</v>
      </c>
      <c r="C41" s="70">
        <f t="shared" ref="C41:C45" si="9">+D41+E41</f>
        <v>139874.6</v>
      </c>
      <c r="D41" s="61">
        <v>139874.6</v>
      </c>
      <c r="E41" s="61"/>
      <c r="F41" s="14" t="s">
        <v>57</v>
      </c>
      <c r="G41" s="24"/>
    </row>
    <row r="42" spans="1:7" ht="214.5">
      <c r="A42" s="13" t="s">
        <v>43</v>
      </c>
      <c r="B42" s="38" t="s">
        <v>58</v>
      </c>
      <c r="C42" s="70">
        <f t="shared" si="9"/>
        <v>25000</v>
      </c>
      <c r="D42" s="61">
        <v>25000</v>
      </c>
      <c r="E42" s="61"/>
      <c r="F42" s="14" t="s">
        <v>59</v>
      </c>
      <c r="G42" s="24"/>
    </row>
    <row r="43" spans="1:7" ht="198">
      <c r="A43" s="13" t="s">
        <v>43</v>
      </c>
      <c r="B43" s="38" t="s">
        <v>60</v>
      </c>
      <c r="C43" s="70">
        <f t="shared" si="9"/>
        <v>90240</v>
      </c>
      <c r="D43" s="61">
        <v>90240</v>
      </c>
      <c r="E43" s="61"/>
      <c r="F43" s="14" t="s">
        <v>61</v>
      </c>
      <c r="G43" s="24"/>
    </row>
    <row r="44" spans="1:7" ht="196.5" customHeight="1">
      <c r="A44" s="13" t="s">
        <v>43</v>
      </c>
      <c r="B44" s="38" t="s">
        <v>62</v>
      </c>
      <c r="C44" s="70">
        <f t="shared" si="9"/>
        <v>60000</v>
      </c>
      <c r="D44" s="61">
        <v>60000</v>
      </c>
      <c r="E44" s="61"/>
      <c r="F44" s="14" t="s">
        <v>63</v>
      </c>
      <c r="G44" s="24"/>
    </row>
    <row r="45" spans="1:7" ht="33" customHeight="1">
      <c r="A45" s="82">
        <v>12001</v>
      </c>
      <c r="B45" s="38" t="s">
        <v>64</v>
      </c>
      <c r="C45" s="70">
        <f t="shared" si="9"/>
        <v>10000</v>
      </c>
      <c r="D45" s="61">
        <v>10000</v>
      </c>
      <c r="E45" s="61"/>
      <c r="F45" s="14" t="s">
        <v>65</v>
      </c>
      <c r="G45" s="24"/>
    </row>
    <row r="46" spans="1:7" ht="33">
      <c r="A46" s="40"/>
      <c r="B46" s="41" t="s">
        <v>66</v>
      </c>
      <c r="C46" s="61">
        <f>SUM(C47:C49)</f>
        <v>325070.5</v>
      </c>
      <c r="D46" s="61">
        <f t="shared" ref="D46:E46" si="10">SUM(D47:D49)</f>
        <v>325070.5</v>
      </c>
      <c r="E46" s="61">
        <f t="shared" si="10"/>
        <v>0</v>
      </c>
      <c r="F46" s="14"/>
      <c r="G46" s="24"/>
    </row>
    <row r="47" spans="1:7" ht="75" customHeight="1">
      <c r="A47" s="13" t="s">
        <v>43</v>
      </c>
      <c r="B47" s="38" t="s">
        <v>67</v>
      </c>
      <c r="C47" s="70">
        <f>+D47+E47</f>
        <v>115060</v>
      </c>
      <c r="D47" s="61">
        <v>115060</v>
      </c>
      <c r="E47" s="61"/>
      <c r="F47" s="14" t="s">
        <v>68</v>
      </c>
      <c r="G47" s="24"/>
    </row>
    <row r="48" spans="1:7" ht="148.5">
      <c r="A48" s="13" t="s">
        <v>43</v>
      </c>
      <c r="B48" s="38" t="s">
        <v>69</v>
      </c>
      <c r="C48" s="70">
        <f t="shared" ref="C48:C49" si="11">+D48+E48</f>
        <v>35000</v>
      </c>
      <c r="D48" s="61">
        <v>35000</v>
      </c>
      <c r="E48" s="61"/>
      <c r="F48" s="14" t="s">
        <v>70</v>
      </c>
      <c r="G48" s="24"/>
    </row>
    <row r="49" spans="1:7" ht="99">
      <c r="A49" s="13" t="s">
        <v>43</v>
      </c>
      <c r="B49" s="38" t="s">
        <v>71</v>
      </c>
      <c r="C49" s="70">
        <f t="shared" si="11"/>
        <v>175010.5</v>
      </c>
      <c r="D49" s="61">
        <v>175010.5</v>
      </c>
      <c r="E49" s="61"/>
      <c r="F49" s="14" t="s">
        <v>72</v>
      </c>
      <c r="G49" s="24"/>
    </row>
    <row r="50" spans="1:7">
      <c r="A50" s="40"/>
      <c r="B50" s="41" t="s">
        <v>73</v>
      </c>
      <c r="C50" s="70">
        <f>+D50+E50</f>
        <v>-505000</v>
      </c>
      <c r="D50" s="73">
        <v>-505000</v>
      </c>
      <c r="E50" s="73"/>
      <c r="F50" s="13"/>
      <c r="G50" s="24"/>
    </row>
    <row r="51" spans="1:7" ht="33">
      <c r="A51" s="40"/>
      <c r="B51" s="41" t="s">
        <v>74</v>
      </c>
      <c r="C51" s="73">
        <f>C52+C56</f>
        <v>264741.09999999998</v>
      </c>
      <c r="D51" s="73">
        <f t="shared" ref="D51:E51" si="12">D52+D56</f>
        <v>214741.1</v>
      </c>
      <c r="E51" s="73">
        <f t="shared" si="12"/>
        <v>50000</v>
      </c>
      <c r="F51" s="84"/>
      <c r="G51" s="24"/>
    </row>
    <row r="52" spans="1:7">
      <c r="A52" s="37">
        <v>11001</v>
      </c>
      <c r="B52" s="38" t="s">
        <v>75</v>
      </c>
      <c r="C52" s="70">
        <f>C53+C54+C55</f>
        <v>214741.1</v>
      </c>
      <c r="D52" s="70">
        <f t="shared" ref="D52:E52" si="13">D53+D54+D55</f>
        <v>214741.1</v>
      </c>
      <c r="E52" s="70">
        <f t="shared" si="13"/>
        <v>0</v>
      </c>
      <c r="F52" s="20"/>
      <c r="G52" s="24"/>
    </row>
    <row r="53" spans="1:7" ht="33">
      <c r="A53" s="37"/>
      <c r="B53" s="74" t="s">
        <v>76</v>
      </c>
      <c r="C53" s="70">
        <f>+D53+E53</f>
        <v>170478.9</v>
      </c>
      <c r="D53" s="70">
        <v>170478.9</v>
      </c>
      <c r="E53" s="70"/>
      <c r="F53" s="20" t="s">
        <v>77</v>
      </c>
      <c r="G53" s="24"/>
    </row>
    <row r="54" spans="1:7" ht="49.5">
      <c r="A54" s="40"/>
      <c r="B54" s="74" t="s">
        <v>2</v>
      </c>
      <c r="C54" s="70">
        <f>+D54+E54</f>
        <v>25025</v>
      </c>
      <c r="D54" s="61">
        <v>25025</v>
      </c>
      <c r="E54" s="61"/>
      <c r="F54" s="14" t="s">
        <v>78</v>
      </c>
      <c r="G54" s="24"/>
    </row>
    <row r="55" spans="1:7" ht="66">
      <c r="A55" s="40"/>
      <c r="B55" s="74" t="s">
        <v>3</v>
      </c>
      <c r="C55" s="70">
        <f>+D55+E55</f>
        <v>19237.2</v>
      </c>
      <c r="D55" s="61">
        <v>19237.2</v>
      </c>
      <c r="E55" s="61"/>
      <c r="F55" s="14" t="s">
        <v>79</v>
      </c>
      <c r="G55" s="24"/>
    </row>
    <row r="56" spans="1:7" ht="82.5">
      <c r="A56" s="37">
        <v>31002</v>
      </c>
      <c r="B56" s="38" t="s">
        <v>80</v>
      </c>
      <c r="C56" s="70">
        <f>+D56+E56</f>
        <v>50000</v>
      </c>
      <c r="D56" s="61"/>
      <c r="E56" s="75">
        <v>50000</v>
      </c>
      <c r="F56" s="14" t="s">
        <v>81</v>
      </c>
      <c r="G56" s="24"/>
    </row>
    <row r="57" spans="1:7">
      <c r="A57" s="40"/>
      <c r="B57" s="41" t="s">
        <v>82</v>
      </c>
      <c r="C57" s="70">
        <f t="shared" ref="C57:E57" si="14">C58</f>
        <v>-10000</v>
      </c>
      <c r="D57" s="70">
        <f t="shared" si="14"/>
        <v>-10000</v>
      </c>
      <c r="E57" s="70">
        <f t="shared" si="14"/>
        <v>0</v>
      </c>
      <c r="F57" s="84"/>
      <c r="G57" s="24"/>
    </row>
    <row r="58" spans="1:7" ht="49.5">
      <c r="A58" s="37">
        <v>11001</v>
      </c>
      <c r="B58" s="38" t="s">
        <v>83</v>
      </c>
      <c r="C58" s="70">
        <f t="shared" ref="C58" si="15">+D58+E58</f>
        <v>-10000</v>
      </c>
      <c r="D58" s="61">
        <v>-10000</v>
      </c>
      <c r="E58" s="61"/>
      <c r="F58" s="14" t="s">
        <v>84</v>
      </c>
      <c r="G58" s="24"/>
    </row>
    <row r="59" spans="1:7">
      <c r="A59" s="40"/>
      <c r="B59" s="41" t="s">
        <v>85</v>
      </c>
      <c r="C59" s="70">
        <f t="shared" ref="C59:E59" si="16">C60+C61</f>
        <v>27619</v>
      </c>
      <c r="D59" s="70">
        <f t="shared" si="16"/>
        <v>2619</v>
      </c>
      <c r="E59" s="70">
        <f t="shared" si="16"/>
        <v>25000</v>
      </c>
      <c r="F59" s="84"/>
      <c r="G59" s="24"/>
    </row>
    <row r="60" spans="1:7" ht="181.5">
      <c r="A60" s="37">
        <v>11003</v>
      </c>
      <c r="B60" s="38" t="s">
        <v>86</v>
      </c>
      <c r="C60" s="70">
        <f t="shared" ref="C60:C61" si="17">+D60+E60</f>
        <v>2619</v>
      </c>
      <c r="D60" s="61">
        <v>2619</v>
      </c>
      <c r="E60" s="61"/>
      <c r="F60" s="14" t="s">
        <v>87</v>
      </c>
      <c r="G60" s="24"/>
    </row>
    <row r="61" spans="1:7" ht="132">
      <c r="A61" s="37">
        <v>31003</v>
      </c>
      <c r="B61" s="38" t="s">
        <v>88</v>
      </c>
      <c r="C61" s="70">
        <f t="shared" si="17"/>
        <v>25000</v>
      </c>
      <c r="D61" s="61"/>
      <c r="E61" s="75">
        <v>25000</v>
      </c>
      <c r="F61" s="14" t="s">
        <v>89</v>
      </c>
      <c r="G61" s="24"/>
    </row>
    <row r="62" spans="1:7" ht="82.5">
      <c r="A62" s="35"/>
      <c r="B62" s="16" t="s">
        <v>90</v>
      </c>
      <c r="C62" s="69">
        <f>C63+C64</f>
        <v>1000000</v>
      </c>
      <c r="D62" s="69">
        <f>D63+D64</f>
        <v>1000000</v>
      </c>
      <c r="E62" s="69">
        <f t="shared" ref="E62" si="18">E63+E64</f>
        <v>0</v>
      </c>
      <c r="F62" s="14" t="s">
        <v>91</v>
      </c>
      <c r="G62" s="24"/>
    </row>
    <row r="63" spans="1:7" ht="49.5">
      <c r="A63" s="37">
        <v>11004</v>
      </c>
      <c r="B63" s="38" t="s">
        <v>92</v>
      </c>
      <c r="C63" s="70">
        <f t="shared" ref="C63:C64" si="19">+D63+E63</f>
        <v>861371</v>
      </c>
      <c r="D63" s="61">
        <v>861371</v>
      </c>
      <c r="E63" s="61"/>
      <c r="F63" s="14" t="s">
        <v>93</v>
      </c>
      <c r="G63" s="24"/>
    </row>
    <row r="64" spans="1:7" ht="198">
      <c r="A64" s="37">
        <v>11006</v>
      </c>
      <c r="B64" s="38" t="s">
        <v>4</v>
      </c>
      <c r="C64" s="70">
        <f t="shared" si="19"/>
        <v>138629</v>
      </c>
      <c r="D64" s="61">
        <v>138629</v>
      </c>
      <c r="E64" s="61"/>
      <c r="F64" s="14" t="s">
        <v>161</v>
      </c>
      <c r="G64" s="24"/>
    </row>
    <row r="65" spans="1:8" s="43" customFormat="1" ht="33">
      <c r="A65" s="28"/>
      <c r="B65" s="16" t="s">
        <v>94</v>
      </c>
      <c r="C65" s="69">
        <f t="shared" ref="C65:E65" si="20">C66</f>
        <v>13250</v>
      </c>
      <c r="D65" s="69">
        <f t="shared" si="20"/>
        <v>13250</v>
      </c>
      <c r="E65" s="69">
        <f t="shared" si="20"/>
        <v>0</v>
      </c>
      <c r="F65" s="14"/>
    </row>
    <row r="66" spans="1:8" s="43" customFormat="1" ht="132">
      <c r="A66" s="37">
        <v>11002</v>
      </c>
      <c r="B66" s="38" t="s">
        <v>1</v>
      </c>
      <c r="C66" s="70">
        <f>+D66+E66</f>
        <v>13250</v>
      </c>
      <c r="D66" s="61">
        <v>13250</v>
      </c>
      <c r="E66" s="61"/>
      <c r="F66" s="14" t="s">
        <v>162</v>
      </c>
    </row>
    <row r="67" spans="1:8" s="43" customFormat="1" ht="33">
      <c r="A67" s="28"/>
      <c r="B67" s="16" t="s">
        <v>95</v>
      </c>
      <c r="C67" s="69">
        <f>C68</f>
        <v>102463.2</v>
      </c>
      <c r="D67" s="69">
        <f>D68</f>
        <v>102463.2</v>
      </c>
      <c r="E67" s="69">
        <f t="shared" ref="E67" si="21">E68</f>
        <v>0</v>
      </c>
      <c r="F67" s="14"/>
    </row>
    <row r="68" spans="1:8" s="43" customFormat="1" ht="148.5">
      <c r="A68" s="37">
        <v>11002</v>
      </c>
      <c r="B68" s="44" t="s">
        <v>96</v>
      </c>
      <c r="C68" s="70">
        <f>+D68+E68</f>
        <v>102463.2</v>
      </c>
      <c r="D68" s="61">
        <v>102463.2</v>
      </c>
      <c r="E68" s="61"/>
      <c r="F68" s="14" t="s">
        <v>163</v>
      </c>
    </row>
    <row r="69" spans="1:8" s="43" customFormat="1" ht="33">
      <c r="A69" s="28"/>
      <c r="B69" s="16" t="s">
        <v>97</v>
      </c>
      <c r="C69" s="69">
        <f>C70+C71+C72+C73+C74</f>
        <v>2193367.4</v>
      </c>
      <c r="D69" s="69" t="e">
        <f>D70+D71+D72+D73+D74</f>
        <v>#REF!</v>
      </c>
      <c r="E69" s="69" t="e">
        <f>E70+E71+E72+E73+E74</f>
        <v>#REF!</v>
      </c>
      <c r="F69" s="14"/>
    </row>
    <row r="70" spans="1:8" ht="115.5">
      <c r="A70" s="13" t="s">
        <v>43</v>
      </c>
      <c r="B70" s="15" t="s">
        <v>26</v>
      </c>
      <c r="C70" s="70">
        <v>1155273</v>
      </c>
      <c r="D70" s="70" t="e">
        <f>#REF!+#REF!</f>
        <v>#REF!</v>
      </c>
      <c r="E70" s="70" t="e">
        <f>#REF!+#REF!</f>
        <v>#REF!</v>
      </c>
      <c r="F70" s="14" t="s">
        <v>164</v>
      </c>
      <c r="G70" s="24"/>
      <c r="H70" s="31"/>
    </row>
    <row r="71" spans="1:8" s="43" customFormat="1" ht="82.5">
      <c r="A71" s="13" t="s">
        <v>43</v>
      </c>
      <c r="B71" s="45" t="s">
        <v>98</v>
      </c>
      <c r="C71" s="70">
        <f t="shared" ref="C71:C74" si="22">+D71+E71</f>
        <v>13800</v>
      </c>
      <c r="D71" s="70">
        <v>13800</v>
      </c>
      <c r="E71" s="69"/>
      <c r="F71" s="14" t="s">
        <v>99</v>
      </c>
    </row>
    <row r="72" spans="1:8" ht="198">
      <c r="A72" s="13" t="s">
        <v>43</v>
      </c>
      <c r="B72" s="15" t="s">
        <v>100</v>
      </c>
      <c r="C72" s="70">
        <f t="shared" si="22"/>
        <v>2169750</v>
      </c>
      <c r="D72" s="70">
        <v>2169750</v>
      </c>
      <c r="E72" s="70"/>
      <c r="F72" s="14" t="s">
        <v>101</v>
      </c>
      <c r="G72" s="24"/>
    </row>
    <row r="73" spans="1:8" ht="49.5">
      <c r="A73" s="37">
        <v>1110</v>
      </c>
      <c r="B73" s="15" t="s">
        <v>102</v>
      </c>
      <c r="C73" s="70">
        <f t="shared" si="22"/>
        <v>10440</v>
      </c>
      <c r="D73" s="70">
        <v>10440</v>
      </c>
      <c r="E73" s="24"/>
      <c r="F73" s="14" t="s">
        <v>103</v>
      </c>
      <c r="G73" s="24"/>
    </row>
    <row r="74" spans="1:8" ht="214.5">
      <c r="A74" s="37">
        <v>11001</v>
      </c>
      <c r="B74" s="15" t="s">
        <v>104</v>
      </c>
      <c r="C74" s="70">
        <f t="shared" si="22"/>
        <v>-1155895.6000000001</v>
      </c>
      <c r="D74" s="70">
        <v>-1155895.6000000001</v>
      </c>
      <c r="E74" s="70"/>
      <c r="F74" s="14" t="s">
        <v>105</v>
      </c>
      <c r="G74" s="24"/>
    </row>
    <row r="75" spans="1:8">
      <c r="A75" s="35"/>
      <c r="B75" s="16" t="s">
        <v>106</v>
      </c>
      <c r="C75" s="69">
        <f>+C76</f>
        <v>309857.90000000002</v>
      </c>
      <c r="D75" s="69">
        <f t="shared" ref="D75:E75" si="23">+D76</f>
        <v>309857.90000000002</v>
      </c>
      <c r="E75" s="69">
        <f t="shared" si="23"/>
        <v>0</v>
      </c>
      <c r="F75" s="14"/>
      <c r="G75" s="24"/>
    </row>
    <row r="76" spans="1:8" ht="363">
      <c r="A76" s="37"/>
      <c r="B76" s="15" t="s">
        <v>107</v>
      </c>
      <c r="C76" s="70">
        <f>+D76+E76</f>
        <v>309857.90000000002</v>
      </c>
      <c r="D76" s="70">
        <f>232792.3+77065.6</f>
        <v>309857.90000000002</v>
      </c>
      <c r="E76" s="70"/>
      <c r="F76" s="14" t="s">
        <v>108</v>
      </c>
      <c r="G76" s="24"/>
    </row>
    <row r="77" spans="1:8" ht="33">
      <c r="A77" s="35"/>
      <c r="B77" s="16" t="s">
        <v>109</v>
      </c>
      <c r="C77" s="69">
        <f t="shared" ref="C77:E77" si="24">+C78+C79+C80</f>
        <v>86872.9</v>
      </c>
      <c r="D77" s="69">
        <f t="shared" si="24"/>
        <v>67192.899999999994</v>
      </c>
      <c r="E77" s="69">
        <f t="shared" si="24"/>
        <v>19680</v>
      </c>
      <c r="F77" s="14"/>
      <c r="G77" s="24"/>
    </row>
    <row r="78" spans="1:8" ht="313.5">
      <c r="A78" s="37">
        <v>11001</v>
      </c>
      <c r="B78" s="15" t="s">
        <v>110</v>
      </c>
      <c r="C78" s="70">
        <f>+D78+E78</f>
        <v>20722.8</v>
      </c>
      <c r="D78" s="70">
        <v>20722.8</v>
      </c>
      <c r="E78" s="69"/>
      <c r="F78" s="21" t="s">
        <v>160</v>
      </c>
      <c r="G78" s="24"/>
    </row>
    <row r="79" spans="1:8" ht="165">
      <c r="A79" s="13" t="s">
        <v>43</v>
      </c>
      <c r="B79" s="15" t="s">
        <v>111</v>
      </c>
      <c r="C79" s="70">
        <f>+D79+E79</f>
        <v>19680</v>
      </c>
      <c r="D79" s="70"/>
      <c r="E79" s="70">
        <v>19680</v>
      </c>
      <c r="F79" s="15" t="s">
        <v>112</v>
      </c>
      <c r="G79" s="24"/>
    </row>
    <row r="80" spans="1:8" ht="231">
      <c r="A80" s="13" t="s">
        <v>43</v>
      </c>
      <c r="B80" s="15" t="s">
        <v>113</v>
      </c>
      <c r="C80" s="70">
        <f>+D80+E80</f>
        <v>46470.1</v>
      </c>
      <c r="D80" s="70">
        <v>46470.1</v>
      </c>
      <c r="E80" s="70"/>
      <c r="F80" s="15" t="s">
        <v>114</v>
      </c>
      <c r="G80" s="24"/>
    </row>
    <row r="81" spans="1:7" ht="33">
      <c r="A81" s="35"/>
      <c r="B81" s="16" t="s">
        <v>115</v>
      </c>
      <c r="C81" s="69">
        <f t="shared" ref="C81:E81" si="25">+C82</f>
        <v>136481</v>
      </c>
      <c r="D81" s="69">
        <f t="shared" si="25"/>
        <v>136481</v>
      </c>
      <c r="E81" s="69">
        <f t="shared" si="25"/>
        <v>0</v>
      </c>
      <c r="F81" s="14"/>
      <c r="G81" s="24"/>
    </row>
    <row r="82" spans="1:7" ht="148.5">
      <c r="A82" s="37">
        <v>11006</v>
      </c>
      <c r="B82" s="15" t="s">
        <v>116</v>
      </c>
      <c r="C82" s="70">
        <f>+D82+E82</f>
        <v>136481</v>
      </c>
      <c r="D82" s="70">
        <v>136481</v>
      </c>
      <c r="E82" s="70"/>
      <c r="F82" s="15" t="s">
        <v>117</v>
      </c>
      <c r="G82" s="24"/>
    </row>
    <row r="83" spans="1:7" ht="33">
      <c r="A83" s="35"/>
      <c r="B83" s="46" t="s">
        <v>118</v>
      </c>
      <c r="C83" s="69">
        <f>C84+C85</f>
        <v>98176.5</v>
      </c>
      <c r="D83" s="69">
        <f t="shared" ref="D83:E83" si="26">D84+D85</f>
        <v>98176.5</v>
      </c>
      <c r="E83" s="69">
        <f t="shared" si="26"/>
        <v>0</v>
      </c>
      <c r="F83" s="15"/>
      <c r="G83" s="24"/>
    </row>
    <row r="84" spans="1:7" ht="99">
      <c r="A84" s="37" t="s">
        <v>119</v>
      </c>
      <c r="B84" s="15" t="s">
        <v>120</v>
      </c>
      <c r="C84" s="70">
        <f>+D84+E84</f>
        <v>91176.5</v>
      </c>
      <c r="D84" s="61">
        <v>91176.5</v>
      </c>
      <c r="E84" s="61"/>
      <c r="F84" s="15" t="s">
        <v>121</v>
      </c>
      <c r="G84" s="24"/>
    </row>
    <row r="85" spans="1:7" ht="165">
      <c r="A85" s="37"/>
      <c r="B85" s="15" t="s">
        <v>122</v>
      </c>
      <c r="C85" s="70">
        <f>+D85+E85</f>
        <v>7000</v>
      </c>
      <c r="D85" s="61">
        <v>7000</v>
      </c>
      <c r="E85" s="61"/>
      <c r="F85" s="15" t="s">
        <v>123</v>
      </c>
      <c r="G85" s="24"/>
    </row>
    <row r="86" spans="1:7" ht="33">
      <c r="A86" s="35"/>
      <c r="B86" s="46" t="s">
        <v>124</v>
      </c>
      <c r="C86" s="69">
        <f t="shared" ref="C86:E86" si="27">C87</f>
        <v>867020</v>
      </c>
      <c r="D86" s="76">
        <f t="shared" si="27"/>
        <v>867020</v>
      </c>
      <c r="E86" s="76">
        <f t="shared" si="27"/>
        <v>0</v>
      </c>
      <c r="F86" s="15"/>
      <c r="G86" s="24"/>
    </row>
    <row r="87" spans="1:7" ht="132">
      <c r="A87" s="37">
        <v>11003</v>
      </c>
      <c r="B87" s="45" t="s">
        <v>125</v>
      </c>
      <c r="C87" s="70">
        <f>+D87+E87</f>
        <v>867020</v>
      </c>
      <c r="D87" s="77">
        <v>867020</v>
      </c>
      <c r="E87" s="76"/>
      <c r="F87" s="15" t="s">
        <v>126</v>
      </c>
      <c r="G87" s="24"/>
    </row>
    <row r="88" spans="1:7">
      <c r="A88" s="35"/>
      <c r="B88" s="47" t="s">
        <v>127</v>
      </c>
      <c r="C88" s="69">
        <f t="shared" ref="C88:E88" si="28">C89</f>
        <v>2382300</v>
      </c>
      <c r="D88" s="76">
        <f t="shared" si="28"/>
        <v>2382300</v>
      </c>
      <c r="E88" s="76">
        <f t="shared" si="28"/>
        <v>0</v>
      </c>
      <c r="F88" s="15"/>
      <c r="G88" s="24"/>
    </row>
    <row r="89" spans="1:7" ht="33">
      <c r="A89" s="35"/>
      <c r="B89" s="48" t="s">
        <v>128</v>
      </c>
      <c r="C89" s="70">
        <f>+D89+E89</f>
        <v>2382300</v>
      </c>
      <c r="D89" s="75">
        <v>2382300</v>
      </c>
      <c r="E89" s="75"/>
      <c r="F89" s="14" t="s">
        <v>129</v>
      </c>
      <c r="G89" s="24"/>
    </row>
    <row r="90" spans="1:7">
      <c r="A90" s="35"/>
      <c r="B90" s="47" t="s">
        <v>130</v>
      </c>
      <c r="C90" s="69">
        <f>SUM(C91:C95)</f>
        <v>416414.8</v>
      </c>
      <c r="D90" s="69">
        <f t="shared" ref="D90:E90" si="29">SUM(D91:D95)</f>
        <v>305474.8</v>
      </c>
      <c r="E90" s="69">
        <f t="shared" si="29"/>
        <v>110940</v>
      </c>
      <c r="F90" s="15"/>
      <c r="G90" s="24"/>
    </row>
    <row r="91" spans="1:7" ht="99">
      <c r="A91" s="37">
        <v>11001</v>
      </c>
      <c r="B91" s="49" t="s">
        <v>131</v>
      </c>
      <c r="C91" s="70">
        <f>+D91+E91</f>
        <v>238000</v>
      </c>
      <c r="D91" s="77">
        <v>238000</v>
      </c>
      <c r="E91" s="77"/>
      <c r="F91" s="17" t="s">
        <v>165</v>
      </c>
      <c r="G91" s="24"/>
    </row>
    <row r="92" spans="1:7" ht="132">
      <c r="A92" s="37" t="s">
        <v>43</v>
      </c>
      <c r="B92" s="49" t="s">
        <v>132</v>
      </c>
      <c r="C92" s="70">
        <f>+D92+E92</f>
        <v>110940</v>
      </c>
      <c r="D92" s="77"/>
      <c r="E92" s="77">
        <v>110940</v>
      </c>
      <c r="F92" s="17" t="s">
        <v>166</v>
      </c>
      <c r="G92" s="24"/>
    </row>
    <row r="93" spans="1:7" ht="82.5">
      <c r="A93" s="37">
        <v>11001</v>
      </c>
      <c r="B93" s="15" t="s">
        <v>133</v>
      </c>
      <c r="C93" s="70">
        <f>+D93+E93</f>
        <v>-46998.2</v>
      </c>
      <c r="D93" s="70">
        <v>-46998.2</v>
      </c>
      <c r="E93" s="35"/>
      <c r="F93" s="21" t="s">
        <v>134</v>
      </c>
      <c r="G93" s="24"/>
    </row>
    <row r="94" spans="1:7" ht="49.5">
      <c r="A94" s="37">
        <v>11001</v>
      </c>
      <c r="B94" s="15" t="s">
        <v>133</v>
      </c>
      <c r="C94" s="70">
        <f>+D94+E94</f>
        <v>95473</v>
      </c>
      <c r="D94" s="70">
        <v>95473</v>
      </c>
      <c r="E94" s="35"/>
      <c r="F94" s="21" t="s">
        <v>159</v>
      </c>
      <c r="G94" s="24"/>
    </row>
    <row r="95" spans="1:7" ht="132">
      <c r="A95" s="37">
        <v>11002</v>
      </c>
      <c r="B95" s="15" t="s">
        <v>135</v>
      </c>
      <c r="C95" s="70">
        <f>+D95+E95</f>
        <v>19000</v>
      </c>
      <c r="D95" s="70">
        <v>19000</v>
      </c>
      <c r="E95" s="35"/>
      <c r="F95" s="21" t="s">
        <v>136</v>
      </c>
      <c r="G95" s="24"/>
    </row>
    <row r="96" spans="1:7">
      <c r="A96" s="35"/>
      <c r="B96" s="47" t="s">
        <v>137</v>
      </c>
      <c r="C96" s="69">
        <f t="shared" ref="C96:E96" si="30">C97</f>
        <v>23263</v>
      </c>
      <c r="D96" s="76">
        <f t="shared" si="30"/>
        <v>23263</v>
      </c>
      <c r="E96" s="76">
        <f t="shared" si="30"/>
        <v>0</v>
      </c>
      <c r="F96" s="15"/>
      <c r="G96" s="24"/>
    </row>
    <row r="97" spans="1:7" ht="198">
      <c r="A97" s="37">
        <v>11002</v>
      </c>
      <c r="B97" s="50" t="s">
        <v>138</v>
      </c>
      <c r="C97" s="70">
        <f>+D97+E97</f>
        <v>23263</v>
      </c>
      <c r="D97" s="77">
        <f>31041.3-7778.3</f>
        <v>23263</v>
      </c>
      <c r="E97" s="77"/>
      <c r="F97" s="15" t="s">
        <v>139</v>
      </c>
      <c r="G97" s="24"/>
    </row>
    <row r="98" spans="1:7">
      <c r="A98" s="35"/>
      <c r="B98" s="47" t="s">
        <v>140</v>
      </c>
      <c r="C98" s="69">
        <f>C99</f>
        <v>2356262.1</v>
      </c>
      <c r="D98" s="69">
        <f>+D99</f>
        <v>2356262.1</v>
      </c>
      <c r="E98" s="69">
        <f>+E99</f>
        <v>0</v>
      </c>
      <c r="F98" s="15"/>
      <c r="G98" s="24"/>
    </row>
    <row r="99" spans="1:7" ht="247.5">
      <c r="A99" s="37">
        <v>11001</v>
      </c>
      <c r="B99" s="45" t="s">
        <v>141</v>
      </c>
      <c r="C99" s="70">
        <f>+D99+E99</f>
        <v>2356262.1</v>
      </c>
      <c r="D99" s="77">
        <v>2356262.1</v>
      </c>
      <c r="E99" s="77"/>
      <c r="F99" s="15" t="s">
        <v>167</v>
      </c>
      <c r="G99" s="24"/>
    </row>
    <row r="100" spans="1:7">
      <c r="A100" s="35"/>
      <c r="B100" s="47" t="s">
        <v>142</v>
      </c>
      <c r="C100" s="76">
        <f t="shared" ref="C100:E100" si="31">+C101</f>
        <v>500000</v>
      </c>
      <c r="D100" s="76">
        <f t="shared" si="31"/>
        <v>328070.7</v>
      </c>
      <c r="E100" s="76">
        <f t="shared" si="31"/>
        <v>171929.3</v>
      </c>
      <c r="F100" s="15"/>
      <c r="G100" s="24"/>
    </row>
    <row r="101" spans="1:7" ht="280.5">
      <c r="A101" s="37">
        <v>11001</v>
      </c>
      <c r="B101" s="45" t="s">
        <v>143</v>
      </c>
      <c r="C101" s="70">
        <f>D101+E101</f>
        <v>500000</v>
      </c>
      <c r="D101" s="78">
        <f>92419.3+117913.7+45000+6624+66113.7</f>
        <v>328070.7</v>
      </c>
      <c r="E101" s="76">
        <f>500000-D101</f>
        <v>171929.3</v>
      </c>
      <c r="F101" s="17" t="s">
        <v>168</v>
      </c>
      <c r="G101" s="24"/>
    </row>
    <row r="102" spans="1:7">
      <c r="A102" s="35"/>
      <c r="B102" s="47" t="s">
        <v>144</v>
      </c>
      <c r="C102" s="76">
        <f t="shared" ref="C102:E102" si="32">C103+C104</f>
        <v>72458.2</v>
      </c>
      <c r="D102" s="76">
        <f t="shared" si="32"/>
        <v>53333.7</v>
      </c>
      <c r="E102" s="76">
        <f t="shared" si="32"/>
        <v>19124.5</v>
      </c>
      <c r="F102" s="15"/>
      <c r="G102" s="24"/>
    </row>
    <row r="103" spans="1:7" ht="214.5">
      <c r="A103" s="37" t="s">
        <v>145</v>
      </c>
      <c r="B103" s="15" t="s">
        <v>146</v>
      </c>
      <c r="C103" s="70">
        <f>+D103+E103</f>
        <v>19124.5</v>
      </c>
      <c r="D103" s="79"/>
      <c r="E103" s="70">
        <v>19124.5</v>
      </c>
      <c r="F103" s="21" t="s">
        <v>147</v>
      </c>
      <c r="G103" s="24"/>
    </row>
    <row r="104" spans="1:7" ht="49.5">
      <c r="A104" s="37"/>
      <c r="B104" s="15" t="s">
        <v>148</v>
      </c>
      <c r="C104" s="70">
        <f>+D104+E104</f>
        <v>53333.7</v>
      </c>
      <c r="D104" s="70">
        <v>53333.7</v>
      </c>
      <c r="E104" s="70"/>
      <c r="F104" s="21" t="s">
        <v>159</v>
      </c>
      <c r="G104" s="24"/>
    </row>
    <row r="105" spans="1:7">
      <c r="A105" s="35"/>
      <c r="B105" s="51" t="s">
        <v>149</v>
      </c>
      <c r="C105" s="69">
        <f t="shared" ref="C105:E105" si="33">C106</f>
        <v>4211</v>
      </c>
      <c r="D105" s="69">
        <f t="shared" si="33"/>
        <v>4211</v>
      </c>
      <c r="E105" s="69">
        <f t="shared" si="33"/>
        <v>0</v>
      </c>
      <c r="F105" s="21"/>
      <c r="G105" s="24"/>
    </row>
    <row r="106" spans="1:7" ht="148.5">
      <c r="A106" s="37" t="s">
        <v>150</v>
      </c>
      <c r="B106" s="15" t="s">
        <v>151</v>
      </c>
      <c r="C106" s="70">
        <f>+D106+E106</f>
        <v>4211</v>
      </c>
      <c r="D106" s="79">
        <v>4211</v>
      </c>
      <c r="E106" s="69"/>
      <c r="F106" s="21" t="s">
        <v>152</v>
      </c>
      <c r="G106" s="24"/>
    </row>
    <row r="108" spans="1:7" ht="25.5" hidden="1" customHeight="1">
      <c r="B108" s="52" t="s">
        <v>5</v>
      </c>
      <c r="C108" s="80"/>
      <c r="D108" s="80"/>
      <c r="E108" s="80"/>
    </row>
    <row r="109" spans="1:7" hidden="1">
      <c r="B109" s="54" t="s">
        <v>153</v>
      </c>
      <c r="C109" s="55"/>
      <c r="D109" s="55"/>
      <c r="E109" s="55"/>
    </row>
    <row r="110" spans="1:7" hidden="1">
      <c r="B110" s="52" t="s">
        <v>154</v>
      </c>
      <c r="C110" s="81"/>
      <c r="D110" s="81"/>
      <c r="E110" s="81"/>
    </row>
    <row r="111" spans="1:7" hidden="1">
      <c r="B111" s="55"/>
      <c r="C111" s="80"/>
      <c r="D111" s="80"/>
      <c r="E111" s="80"/>
    </row>
    <row r="112" spans="1:7" hidden="1"/>
  </sheetData>
  <mergeCells count="15">
    <mergeCell ref="A17:B17"/>
    <mergeCell ref="A2:F2"/>
    <mergeCell ref="C4:E4"/>
    <mergeCell ref="A7:B7"/>
    <mergeCell ref="A8:B8"/>
    <mergeCell ref="A9:B9"/>
    <mergeCell ref="A13:B13"/>
    <mergeCell ref="A14:B14"/>
    <mergeCell ref="A15:B15"/>
    <mergeCell ref="A16:B16"/>
    <mergeCell ref="A18:B18"/>
    <mergeCell ref="A19:B19"/>
    <mergeCell ref="A20:B20"/>
    <mergeCell ref="A21:B21"/>
    <mergeCell ref="C23:E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Ընդունված</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Lala Ananikyan</dc:creator>
  <cp:lastModifiedBy>Armine Vardanyan</cp:lastModifiedBy>
  <dcterms:created xsi:type="dcterms:W3CDTF">2018-11-19T10:09:47Z</dcterms:created>
  <dcterms:modified xsi:type="dcterms:W3CDTF">2019-11-28T06:29:04Z</dcterms:modified>
</cp:coreProperties>
</file>