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730" activeTab="6"/>
  </bookViews>
  <sheets>
    <sheet name="1" sheetId="3" r:id="rId1"/>
    <sheet name="2" sheetId="4" r:id="rId2"/>
    <sheet name="3" sheetId="6" r:id="rId3"/>
    <sheet name="4" sheetId="7" r:id="rId4"/>
    <sheet name="5-1" sheetId="11" r:id="rId5"/>
    <sheet name="5-2" sheetId="13" r:id="rId6"/>
    <sheet name="6" sheetId="10" r:id="rId7"/>
    <sheet name="Հակահեղեղային" sheetId="14" r:id="rId8"/>
  </sheets>
  <externalReferences>
    <externalReference r:id="rId9"/>
  </externalReferences>
  <definedNames>
    <definedName name="_xlnm.Print_Area" localSheetId="1">'2'!$A$1:$H$28</definedName>
    <definedName name="_xlnm.Print_Area" localSheetId="2">'3'!$A$1:$I$65</definedName>
    <definedName name="_xlnm.Print_Area" localSheetId="3">'4'!$A$1:$F$32</definedName>
    <definedName name="_xlnm.Print_Area" localSheetId="4">'5-1'!$A$1:$E$69</definedName>
    <definedName name="_xlnm.Print_Area" localSheetId="5">'5-2'!$A$1:$E$70</definedName>
  </definedNames>
  <calcPr calcId="144525"/>
</workbook>
</file>

<file path=xl/calcChain.xml><?xml version="1.0" encoding="utf-8"?>
<calcChain xmlns="http://schemas.openxmlformats.org/spreadsheetml/2006/main">
  <c r="G28" i="10" l="1"/>
  <c r="G27" i="10"/>
  <c r="G26" i="10"/>
  <c r="G25" i="10"/>
  <c r="G24" i="10"/>
  <c r="G23" i="10"/>
  <c r="G22" i="10"/>
  <c r="G21" i="10"/>
  <c r="G20" i="10"/>
  <c r="G19" i="10"/>
  <c r="G18" i="10"/>
  <c r="E21" i="7" l="1"/>
  <c r="F21" i="7" s="1"/>
  <c r="E22" i="7"/>
  <c r="F22" i="7" s="1"/>
  <c r="E23" i="7"/>
  <c r="F23" i="7" s="1"/>
  <c r="E24" i="7"/>
  <c r="F24" i="7" s="1"/>
  <c r="E25" i="7"/>
  <c r="F25" i="7" s="1"/>
  <c r="E26" i="7"/>
  <c r="F26" i="7" s="1"/>
  <c r="E27" i="7"/>
  <c r="F27" i="7" s="1"/>
  <c r="E28" i="7"/>
  <c r="F28" i="7" s="1"/>
  <c r="E29" i="7"/>
  <c r="F29" i="7" s="1"/>
  <c r="E30" i="7"/>
  <c r="F30" i="7" s="1"/>
  <c r="E31" i="7"/>
  <c r="F31" i="7" s="1"/>
  <c r="E32" i="7"/>
  <c r="F32" i="7" s="1"/>
  <c r="I17" i="14"/>
  <c r="E20" i="7" l="1"/>
  <c r="F20" i="7" s="1"/>
  <c r="H13" i="4"/>
  <c r="F13" i="4"/>
  <c r="H17" i="14"/>
  <c r="G14" i="4"/>
  <c r="D14" i="4" s="1"/>
  <c r="F17" i="3"/>
  <c r="G6" i="14"/>
  <c r="J6" i="14"/>
  <c r="F18" i="7" l="1"/>
  <c r="G5" i="14"/>
  <c r="J5" i="14"/>
  <c r="G7" i="14"/>
  <c r="J7" i="14"/>
  <c r="G8" i="14"/>
  <c r="J8" i="14"/>
  <c r="G9" i="14"/>
  <c r="J9" i="14"/>
  <c r="G10" i="14"/>
  <c r="J10" i="14"/>
  <c r="G11" i="14"/>
  <c r="J11" i="14"/>
  <c r="G12" i="14"/>
  <c r="J12" i="14"/>
  <c r="G13" i="14"/>
  <c r="J13" i="14"/>
  <c r="G14" i="14"/>
  <c r="J14" i="14"/>
  <c r="G15" i="14"/>
  <c r="J15" i="14"/>
  <c r="G16" i="14"/>
  <c r="J16" i="14"/>
  <c r="F17" i="14"/>
  <c r="E10" i="14" l="1"/>
  <c r="E14" i="14"/>
  <c r="E11" i="14"/>
  <c r="E16" i="14"/>
  <c r="G17" i="14"/>
  <c r="E9" i="14"/>
  <c r="J17" i="14"/>
  <c r="E7" i="14"/>
  <c r="E13" i="14"/>
  <c r="E5" i="14"/>
  <c r="E8" i="14"/>
  <c r="E12" i="14"/>
  <c r="E15" i="14"/>
  <c r="E6" i="14"/>
  <c r="G12" i="10"/>
  <c r="G17" i="10"/>
  <c r="G29" i="10"/>
  <c r="E34" i="13"/>
  <c r="D34" i="13"/>
  <c r="B30" i="13"/>
  <c r="B29" i="13"/>
  <c r="E24" i="11"/>
  <c r="E24" i="13" s="1"/>
  <c r="D24" i="11"/>
  <c r="D24" i="13" s="1"/>
  <c r="D35" i="11"/>
  <c r="D35" i="13" s="1"/>
  <c r="F15" i="7"/>
  <c r="F13" i="7" s="1"/>
  <c r="E15" i="7"/>
  <c r="E13" i="7" s="1"/>
  <c r="I30" i="6"/>
  <c r="I57" i="6" s="1"/>
  <c r="I56" i="6" s="1"/>
  <c r="I55" i="6" s="1"/>
  <c r="I54" i="6" s="1"/>
  <c r="I53" i="6" s="1"/>
  <c r="H30" i="6"/>
  <c r="H57" i="6" s="1"/>
  <c r="H52" i="6" s="1"/>
  <c r="H50" i="6" s="1"/>
  <c r="H39" i="6"/>
  <c r="H38" i="6" s="1"/>
  <c r="H37" i="6" s="1"/>
  <c r="H36" i="6" s="1"/>
  <c r="H35" i="6" s="1"/>
  <c r="I65" i="6"/>
  <c r="G64" i="6"/>
  <c r="G63" i="6" s="1"/>
  <c r="G62" i="6" s="1"/>
  <c r="G61" i="6" s="1"/>
  <c r="G56" i="6"/>
  <c r="G55" i="6" s="1"/>
  <c r="G54" i="6" s="1"/>
  <c r="G53" i="6" s="1"/>
  <c r="F43" i="3"/>
  <c r="E69" i="11" s="1"/>
  <c r="E69" i="13" s="1"/>
  <c r="F11" i="4"/>
  <c r="G11" i="4"/>
  <c r="H11" i="4"/>
  <c r="E13" i="4"/>
  <c r="E10" i="3"/>
  <c r="H29" i="6" l="1"/>
  <c r="H28" i="6" s="1"/>
  <c r="H27" i="6" s="1"/>
  <c r="H26" i="6" s="1"/>
  <c r="I29" i="6"/>
  <c r="I28" i="6" s="1"/>
  <c r="I27" i="6" s="1"/>
  <c r="I26" i="6" s="1"/>
  <c r="I24" i="6" s="1"/>
  <c r="H65" i="6"/>
  <c r="E11" i="4"/>
  <c r="E9" i="4" s="1"/>
  <c r="D13" i="4"/>
  <c r="E17" i="14"/>
  <c r="G13" i="10"/>
  <c r="D69" i="11"/>
  <c r="D69" i="13" s="1"/>
  <c r="G60" i="6"/>
  <c r="G58" i="6" s="1"/>
  <c r="I52" i="6"/>
  <c r="I50" i="6" s="1"/>
  <c r="H56" i="6"/>
  <c r="H55" i="6" s="1"/>
  <c r="H54" i="6" s="1"/>
  <c r="H53" i="6" s="1"/>
  <c r="H31" i="6"/>
  <c r="H33" i="6"/>
  <c r="G52" i="6"/>
  <c r="G50" i="6" s="1"/>
  <c r="D37" i="3"/>
  <c r="C14" i="4"/>
  <c r="C16" i="7" s="1"/>
  <c r="D10" i="3"/>
  <c r="D9" i="3" s="1"/>
  <c r="G40" i="10"/>
  <c r="G39" i="10"/>
  <c r="G38" i="10"/>
  <c r="G37" i="10"/>
  <c r="G36" i="10"/>
  <c r="G35" i="10"/>
  <c r="G34" i="10"/>
  <c r="G33" i="10"/>
  <c r="G32" i="10"/>
  <c r="G31" i="10"/>
  <c r="G30" i="10"/>
  <c r="F16" i="7"/>
  <c r="F11" i="7" s="1"/>
  <c r="F9" i="7" s="1"/>
  <c r="E18" i="7"/>
  <c r="E16" i="7" s="1"/>
  <c r="E11" i="7" s="1"/>
  <c r="E9" i="7" s="1"/>
  <c r="D18" i="7"/>
  <c r="D11" i="7" s="1"/>
  <c r="D9" i="7" s="1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H9" i="4"/>
  <c r="F9" i="4"/>
  <c r="H24" i="6" l="1"/>
  <c r="H22" i="6"/>
  <c r="H20" i="6" s="1"/>
  <c r="H16" i="6" s="1"/>
  <c r="H14" i="6" s="1"/>
  <c r="H12" i="6" s="1"/>
  <c r="H10" i="6" s="1"/>
  <c r="G16" i="10"/>
  <c r="G15" i="10" s="1"/>
  <c r="G11" i="10" s="1"/>
  <c r="H64" i="6"/>
  <c r="H60" i="6"/>
  <c r="G48" i="6"/>
  <c r="I22" i="6"/>
  <c r="D11" i="4"/>
  <c r="D9" i="4" s="1"/>
  <c r="D54" i="11"/>
  <c r="D54" i="13" s="1"/>
  <c r="D30" i="3"/>
  <c r="D29" i="3" s="1"/>
  <c r="G9" i="4"/>
  <c r="D16" i="7"/>
  <c r="I60" i="6" l="1"/>
  <c r="I58" i="6" s="1"/>
  <c r="I48" i="6" s="1"/>
  <c r="I44" i="6" s="1"/>
  <c r="I42" i="6" s="1"/>
  <c r="I40" i="6" s="1"/>
  <c r="H58" i="6"/>
  <c r="H63" i="6"/>
  <c r="I64" i="6"/>
  <c r="G44" i="6"/>
  <c r="G42" i="6" s="1"/>
  <c r="G40" i="6" s="1"/>
  <c r="G39" i="6" s="1"/>
  <c r="G38" i="6" s="1"/>
  <c r="G37" i="6" s="1"/>
  <c r="G36" i="6" s="1"/>
  <c r="G35" i="6" s="1"/>
  <c r="F37" i="3"/>
  <c r="E30" i="3"/>
  <c r="E29" i="3" s="1"/>
  <c r="E9" i="3"/>
  <c r="F23" i="3"/>
  <c r="E35" i="11" l="1"/>
  <c r="E35" i="13" s="1"/>
  <c r="I39" i="6"/>
  <c r="I38" i="6" s="1"/>
  <c r="I37" i="6" s="1"/>
  <c r="I36" i="6" s="1"/>
  <c r="I35" i="6" s="1"/>
  <c r="H48" i="6"/>
  <c r="H44" i="6" s="1"/>
  <c r="I63" i="6"/>
  <c r="H62" i="6"/>
  <c r="F30" i="3"/>
  <c r="F29" i="3" s="1"/>
  <c r="E54" i="11"/>
  <c r="E54" i="13" s="1"/>
  <c r="G33" i="6"/>
  <c r="G31" i="6"/>
  <c r="G16" i="6" s="1"/>
  <c r="G14" i="6" s="1"/>
  <c r="G12" i="6" s="1"/>
  <c r="G10" i="6" s="1"/>
  <c r="F10" i="3"/>
  <c r="F9" i="3" s="1"/>
  <c r="H42" i="6" l="1"/>
  <c r="H40" i="6" s="1"/>
  <c r="I62" i="6"/>
  <c r="H61" i="6"/>
  <c r="I61" i="6" s="1"/>
  <c r="I31" i="6"/>
  <c r="I20" i="6" s="1"/>
  <c r="I16" i="6" s="1"/>
  <c r="I14" i="6" s="1"/>
  <c r="I12" i="6" s="1"/>
  <c r="I10" i="6" s="1"/>
  <c r="I33" i="6"/>
</calcChain>
</file>

<file path=xl/sharedStrings.xml><?xml version="1.0" encoding="utf-8"?>
<sst xmlns="http://schemas.openxmlformats.org/spreadsheetml/2006/main" count="576" uniqueCount="237">
  <si>
    <t>ՀՀ կառավարության 2020 թվականի</t>
  </si>
  <si>
    <t xml:space="preserve">                   -ի N        -Ն որոշման</t>
  </si>
  <si>
    <t>Հավելված N 2</t>
  </si>
  <si>
    <t>Առաջին կիսամյակ</t>
  </si>
  <si>
    <t>Տարի</t>
  </si>
  <si>
    <t>հազար դրամներով</t>
  </si>
  <si>
    <t>Ծրագրային դասիչը</t>
  </si>
  <si>
    <t>Բյուջետային գլխավոր կարգադրիչների, ծրագրերի և միջոցառումների անվանումները</t>
  </si>
  <si>
    <t>Ծրագիր</t>
  </si>
  <si>
    <t>Միջոցառում</t>
  </si>
  <si>
    <t xml:space="preserve"> Ինն ամիս</t>
  </si>
  <si>
    <t xml:space="preserve"> Տարի</t>
  </si>
  <si>
    <t xml:space="preserve"> ՀՀ տարածքային կառավարման և ենթակառուցվածքների նախարարություն</t>
  </si>
  <si>
    <t xml:space="preserve"> Ծրագրի անվանումը`</t>
  </si>
  <si>
    <t xml:space="preserve"> Ոռոգման համակարգի առողջացում</t>
  </si>
  <si>
    <t xml:space="preserve"> Ծրագրի նպատակը`</t>
  </si>
  <si>
    <t xml:space="preserve"> Ոռոգման ծառայությունների հասանելիության և մատչելիության ապահովում</t>
  </si>
  <si>
    <t xml:space="preserve"> Վերջնական արդյունքի նկարագրությունը`</t>
  </si>
  <si>
    <t xml:space="preserve"> Ոռոգման ջրի մատակարարման արդյունավետության և հասանելիության բարելավում, կորուստների կրճատում</t>
  </si>
  <si>
    <t xml:space="preserve"> Ծրագրի միջոցառումներ</t>
  </si>
  <si>
    <t xml:space="preserve"> Միջոցառման անվանումը`</t>
  </si>
  <si>
    <t>Գետերի և հեղեղատարների տեղամասերի ամրացման և մաքրման աշխատանքներ</t>
  </si>
  <si>
    <t xml:space="preserve"> Միջոցառման նկարագրությունը`</t>
  </si>
  <si>
    <t>Գետերի և հեղեղատարների տեղամասերի ամրացման և մաքրման համար նախագծերի և աշխատանքների ձեռքբերում</t>
  </si>
  <si>
    <t xml:space="preserve"> Միջոցառման տեսակը</t>
  </si>
  <si>
    <t>Պետական մարմինների կողմից  ոչ ֆինանսական ակտիվների հետ գործառնություններ</t>
  </si>
  <si>
    <t>Հավելված N 4</t>
  </si>
  <si>
    <t>հազար  դրամներով</t>
  </si>
  <si>
    <t>Ծրագրային դասիչ</t>
  </si>
  <si>
    <t>Բյուջետային գլխավոր կարգադրիչների, ծրագրերի, միջոցառումների և ուղղությունների անվանումները</t>
  </si>
  <si>
    <t>Ընդամենը,</t>
  </si>
  <si>
    <t>այդ թվում՝</t>
  </si>
  <si>
    <t>Կառուցման
աշխատանքներ</t>
  </si>
  <si>
    <t>Վերակառուցման,
վերանորոգման և
վերականգնման
աշխատանքներ</t>
  </si>
  <si>
    <t>Նախագծահե-
տազոտական,
գեոդեզիա-
քարտեզագրա-
կան աշխա-
տանքներ</t>
  </si>
  <si>
    <t>Ոչ
ֆինանսական
այլ ակտիվների
ձեռքբերում</t>
  </si>
  <si>
    <t xml:space="preserve">ԸՆԴԱՄԵՆԸ </t>
  </si>
  <si>
    <t xml:space="preserve">այդ թվում՝ </t>
  </si>
  <si>
    <t>ՀՀ տարածքային կառավարման և ենթակառուցվածքների նախարարություն</t>
  </si>
  <si>
    <t>այդ թվում`</t>
  </si>
  <si>
    <t>Փորձաքննության ծառայություններ</t>
  </si>
  <si>
    <t>Շահումյան համայնքի Արաքս գետի N 11/1 և 11/3 սահմանային նշանի մոտ ափի ամրացման աշխատանքներ</t>
  </si>
  <si>
    <t>Արաքս/Էջմիածին/ համայնքի Արաքս գետի 17/2 սահմանասյան հատվածում ողողված ափապատնեշի ամրացման աշխատանքներ</t>
  </si>
  <si>
    <t>Արաքս/Էջմիածին/ համայնքի Մեծամոր գետի մոտ ափապատնեշի բարձրացման աշխատանքներ</t>
  </si>
  <si>
    <t>Ակնալիճ համայնքի Մեծամորի հեղեղատարի հունի մաքրման և ափապատնեշի բարձրացման աշխատանքներ</t>
  </si>
  <si>
    <t>Ապարանի քաղաքային գլխավոր սելավատարի, «Քյանդալ» կոչվող սելավատարի և ջրատարների մաքրման աշխատանքներ</t>
  </si>
  <si>
    <t>Այգեձորի մայր ջրանցքի գետի հունի հենապատի կառուցման աշխատանքներ</t>
  </si>
  <si>
    <t>Գավառ համայնքի Գավառագետ գետի հունի մաքրում՝ մոտ 4200 մ, սելավատարի մաքրում՝ մոտ 3300 մ</t>
  </si>
  <si>
    <t>Մարտունի համայնքի Գետիկ գետի հունի մաքրում՝ շուրջ 1600 մ, ափերի ամրացում՝ շուրջ՝ 150 մ</t>
  </si>
  <si>
    <t>Վանաձոր համայնքի հունային, սելավային կուտակումների, ափամերձ տարածքների, գետերի ափերից ամրացման աշխատանքներ</t>
  </si>
  <si>
    <t>Սիսիան համայնքի Որոտան գետի  հունի մաքրման աշխատանքներ</t>
  </si>
  <si>
    <t>Նարեկ, Քաղցրաշեն, Այգեզարդ, Այգեպատ համայնքների Նարեկի սելավատարի հունի մաքրման աշխատանքներ</t>
  </si>
  <si>
    <t>Հավելված N 5</t>
  </si>
  <si>
    <t>ՀՀ ՏԱՐԱԾՔԱՅԻՆ ԿԱՌԱՎԱՐՄԱՆ ԵՎ ԵՆԹԱԿԱՌՈՒՑՎԱԾՔՆԵՐԻ ՆԱԽԱՐԱՐՈՒԹՅՈՒՆ</t>
  </si>
  <si>
    <t xml:space="preserve"> ՀԱՅԱՍՏԱՆԻ ՀԱՆՐԱՊԵՏՈՒԹՅԱՆ ԿԱՌԱՎԱՐՈՒԹՅԱՆ 2019 ԹՎԱԿԱՆԻ ԴԵԿՏԵՄԲԵՐԻ 26-Ի N 1919-Ն ՈՐՈՇՄԱՆ N 3 ԵՎ N 4 ՀԱՎԵԼՎԱԾՆԵՐՈՒՄ ԿԱՏԱՐՎՈՂ ՓՈՓՈԽՈՒԹՅՈՒՆՆԵՐԸ</t>
  </si>
  <si>
    <t xml:space="preserve"> Գործառական դասիչը</t>
  </si>
  <si>
    <t xml:space="preserve"> Ծրագրային դասիչը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</si>
  <si>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</si>
  <si>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 xml:space="preserve"> Բաժին</t>
  </si>
  <si>
    <t xml:space="preserve"> Խումբ</t>
  </si>
  <si>
    <t xml:space="preserve"> Դաս</t>
  </si>
  <si>
    <t xml:space="preserve"> Ծրագիր</t>
  </si>
  <si>
    <t xml:space="preserve"> Միջոցա ռում</t>
  </si>
  <si>
    <t xml:space="preserve"> ԸՆԴԱՄԵՆԸ ԾԱԽՍԵՐ</t>
  </si>
  <si>
    <t xml:space="preserve"> այդ թվում`</t>
  </si>
  <si>
    <t xml:space="preserve"> ՏՆՏԵՍԱԿԱՆ ՀԱՐԱԲԵՐՈՒԹՅՈՒՆՆԵՐ</t>
  </si>
  <si>
    <t xml:space="preserve"> Գյուղատնտեսություն, անտառային տնտեսություն, ձկնորսություն և որսորդություն</t>
  </si>
  <si>
    <t xml:space="preserve"> Ոռոգում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</si>
  <si>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</si>
  <si>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</si>
  <si>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ՈՉ ՖԻՆԱՆՍԱԿԱՆ ԱԿՏԻՎՆԵՐԻ ԳԾՈՎ ԾԱԽՍԵՐ</t>
  </si>
  <si>
    <t xml:space="preserve"> ԿԱՌԱՎԱՐՈՒԹՅԱՆ 2019 ԹՎԱԿԱՆԻ ԴԵԿՏԵՄԲԵՐԻ 26-Ի N 1919-Ն ՈՐՈՇՄԱՆ N 5 ՀԱՎԵԼՎԱԾԻ N 2 ԱՂՅՈՒՍԱԿՈՒՄ ԿԱՏԱՐՎՈՂ  ԼՐԱՑՈՒՄՆԵՐԸ</t>
  </si>
  <si>
    <t>Բյուջետային գլխավոր կարգադրիչների, ծրագրերի, միջոցառումների, միջոցառումները կատարող պետական մարմինների և ուղղությունների անվանումները</t>
  </si>
  <si>
    <t>Ինն ամիս</t>
  </si>
  <si>
    <t>այդ թվում` ըստ կատարողների</t>
  </si>
  <si>
    <t>ՀՀ տարածքային կառավարման և ենթակառուցվածքների նախարարության  ջրային կոմիտե</t>
  </si>
  <si>
    <t>այդ թվում` ըստ ուղղությունների</t>
  </si>
  <si>
    <t xml:space="preserve"> ՀՀ տարածքային կառավարման և ենթակառուցվածքների նախարարություն </t>
  </si>
  <si>
    <t xml:space="preserve"> ՄԱՍ 2. ՊԵՏԱԿԱՆ ՄԱՐՄՆԻ ԳԾՈՎ ԱՐԴՅՈՒՆՔԱՅԻՆ (ԿԱՏԱՐՈՂԱԿԱՆ) ՑՈՒՑԱՆԻՇՆԵՐԸ </t>
  </si>
  <si>
    <t xml:space="preserve"> Ծրագրի դասիչը </t>
  </si>
  <si>
    <t xml:space="preserve"> Ծրագրի անվանումը </t>
  </si>
  <si>
    <t xml:space="preserve"> 1004 </t>
  </si>
  <si>
    <t xml:space="preserve"> Ոռոգման համակարգի առողջացում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</si>
  <si>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</si>
  <si>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</si>
  <si>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</si>
  <si>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Ինն ամիս </t>
  </si>
  <si>
    <t xml:space="preserve"> Տարի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</si>
  <si>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</si>
  <si>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</si>
  <si>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</si>
  <si>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Միջոցառումն իրականացնողի անվանումը </t>
  </si>
  <si>
    <t xml:space="preserve"> Արդյունքի չափորոշիչներ </t>
  </si>
  <si>
    <t>Նախագծանախահաշվային փաստաթղթեր, հատ</t>
  </si>
  <si>
    <t xml:space="preserve"> Միջոցառման վրա կատարվող ծախսը (հազար դրամ) </t>
  </si>
  <si>
    <t>Հավելված  N 9</t>
  </si>
  <si>
    <t>-ի  N       -Ն որոշման</t>
  </si>
  <si>
    <t xml:space="preserve"> ԿԱՌԱՎԱՐՈՒԹՅԱՆ 2019 ԹՎԱԿԱՆԻ ԴԵԿՏԵՄԲԵՐԻ 26-Ի N 1919-Ն ՈՐՈՇՄԱՆ N 10 ՀԱՎԵԼՎԱԾՈՒՄ ԿԱՏԱՐՎՈՂ ԼՐԱՑՈՒՄՆԵՐԸ</t>
  </si>
  <si>
    <t>Կոդը</t>
  </si>
  <si>
    <t>Անվանումը</t>
  </si>
  <si>
    <t>Գնման ձևը</t>
  </si>
  <si>
    <t>Չափի միավորը</t>
  </si>
  <si>
    <t>Միավորի գինը</t>
  </si>
  <si>
    <t>Ցուցանիշների փոփոխությունը (ավելացումները նշված են դրական նշանով)</t>
  </si>
  <si>
    <t>քանակը</t>
  </si>
  <si>
    <t>գումարը 
(հազ. դրամ)</t>
  </si>
  <si>
    <t xml:space="preserve"> ՀՀ տարածքային կառավարման և ենթակառուցվածքների նախարարություն ջրային կոմիտե </t>
  </si>
  <si>
    <t>Ծրագիր &lt;&lt;Ոռոգման համակարգի առողջացում&gt;&gt;
Միջոցառում &lt;&lt;Գետերի և հեղեղատարների տեղամասերի ամրացման և մաքրման աշխատանքներ&gt;&gt;
Բաժին N 04 , Խումբ 02 , Դաս 04       Ծրագիր 1004    Միջոցառում 31012</t>
  </si>
  <si>
    <t>ՄԱՍ III ԾԱՌԱՅՈՒԹՅՈՒՆՆԵՐ</t>
  </si>
  <si>
    <t>ԳՀ</t>
  </si>
  <si>
    <t>դրամ</t>
  </si>
  <si>
    <t>71241200/501</t>
  </si>
  <si>
    <t>Նախագծերի պատրաստում, ծախսերի գնահատում</t>
  </si>
  <si>
    <t>71241200/502</t>
  </si>
  <si>
    <t>71241200/507</t>
  </si>
  <si>
    <t>71241200/510</t>
  </si>
  <si>
    <t>71241200/511</t>
  </si>
  <si>
    <t>71241200/512</t>
  </si>
  <si>
    <t>71241200/513</t>
  </si>
  <si>
    <t>71241200/514</t>
  </si>
  <si>
    <t>71241200/515</t>
  </si>
  <si>
    <t>71241200/516</t>
  </si>
  <si>
    <t>71241200/518</t>
  </si>
  <si>
    <t>71241200/519</t>
  </si>
  <si>
    <t xml:space="preserve"> Հավելված N 1</t>
  </si>
  <si>
    <t xml:space="preserve"> Ջրային տնտեսության հիդրոտեխնիկական սարքավորումների տեղադրման աշխատանքներ</t>
  </si>
  <si>
    <t xml:space="preserve"> Ոռոգման համակարգերի ջրանցքների բաժանարար կետերը SCADA համակարգով հագեցած ջրաչափական սարքավորումներով կահավորում_x000D_</t>
  </si>
  <si>
    <t xml:space="preserve"> Պետական մարմինների կողմից օգտագործվող ոչ ֆինանսական ակտիվների հետ գործառնություններ</t>
  </si>
  <si>
    <t>Ջրային տնտեսության հիդրոտեխնիկական սարքավորումների տեղադրում</t>
  </si>
  <si>
    <t xml:space="preserve"> 1139</t>
  </si>
  <si>
    <t xml:space="preserve"> ՀՀ կառավարության պահուստային ֆոնդ</t>
  </si>
  <si>
    <t xml:space="preserve"> Պետական բյուջեում չկանխատեսված՝ ինչպես նաեւ բյուջետային երաշխիքների ապահովման ծախսերի ֆինանսավորման ապահովում</t>
  </si>
  <si>
    <t xml:space="preserve"> Պահուստային ֆոնդի կառավարման արդյունավետության և թափանցիկության ապահովում</t>
  </si>
  <si>
    <t xml:space="preserve"> 11001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</si>
  <si>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</t>
  </si>
  <si>
    <t xml:space="preserve"> Ծառայությունների մատուցում</t>
  </si>
  <si>
    <t>Ցուցանիշների փոփոխությունը (ավելացումները նշված են դրական նշանով, իսկ նվազեցումները` փակագծերում)</t>
  </si>
  <si>
    <t xml:space="preserve"> Առաջին կիսամյակ</t>
  </si>
  <si>
    <t xml:space="preserve"> 04</t>
  </si>
  <si>
    <t xml:space="preserve"> 02</t>
  </si>
  <si>
    <t xml:space="preserve"> 1004</t>
  </si>
  <si>
    <t>ՀՀ տարածքային կառավարման և ենթակառուցվածքների նախարարության ջրային կոմիտե</t>
  </si>
  <si>
    <t xml:space="preserve"> ՀԻՄՆԱԿԱՆ ՄԻՋՈՑՆԵՐ</t>
  </si>
  <si>
    <t>ԱՅԼ ՀԻՄՆԱԿԱՆ ՄԻՋՈՑՆԵՐ</t>
  </si>
  <si>
    <t xml:space="preserve"> -  Նախագծահետազոտական ծախսեր</t>
  </si>
  <si>
    <t>Ջրային տնտեսության հիդրոտեխնիկական սարքավորումների տեղադրման աշխատանքներ</t>
  </si>
  <si>
    <t xml:space="preserve"> ՇԵՆՔԵՐ ԵՎ ՇԻՆՈՒԹՅՈՒՆՆԵՐ</t>
  </si>
  <si>
    <t xml:space="preserve"> -  Շենքերի և շինությունների շինարարություն</t>
  </si>
  <si>
    <t xml:space="preserve"> 11</t>
  </si>
  <si>
    <t xml:space="preserve"> ՀԻՄՆԱԿԱՆ ԲԱԺԻՆՆԵՐԻՆ ՉԴԱՍՎՈՂ ՊԱՀՈՒՍՏԱՅԻՆ ՖՈՆԴԵՐ</t>
  </si>
  <si>
    <t xml:space="preserve"> 01</t>
  </si>
  <si>
    <t xml:space="preserve"> ՀՀ կառավարության և համայնքների պահուստային ֆոնդ</t>
  </si>
  <si>
    <t xml:space="preserve"> ՀՀ կառավարություն</t>
  </si>
  <si>
    <t xml:space="preserve"> ԸՆԹԱՑԻԿ ԾԱԽՍԵՐ</t>
  </si>
  <si>
    <t xml:space="preserve"> ԱՅԼ  ԾԱԽՍԵՐ</t>
  </si>
  <si>
    <t xml:space="preserve"> Պահուստային միջոցներ</t>
  </si>
  <si>
    <t xml:space="preserve"> Հավելված N 3
</t>
  </si>
  <si>
    <t>Աղյուսակ N 1</t>
  </si>
  <si>
    <t>ՀԱՅԱՍՏԱՆԻ ՀԱՆՐԱՊԵՏՈՒԹՅԱՆ ԿԱՌԱՎԱՐՈՒԹՅԱՆ 2019 ԹՎԱԿԱՆԻ ԴԵԿՏԵՄԲԵՐԻ 26-Ի N 1919-Ն ՈՐՈՇՄԱՆ N 9 ՀԱՎԵԼՎԱԾԻ N 9.8 և N 9.47 ԱՂՅՈՒՍԱԿՆԵՐՈՒՄ ԿԱՏԱՐՎՈՂ  ՓՈՓՈԽՈՒԹՅՈՒՆՆԵՐԸ ԵՎ ԼՐԱՑՈՒՄՆԵՐԸ</t>
  </si>
  <si>
    <t>Ցուցանիշներ</t>
  </si>
  <si>
    <t xml:space="preserve">Առաջին կիսամյակ </t>
  </si>
  <si>
    <t xml:space="preserve"> Ակտիվն օգտագործող կազմակերպության(ների) անվանում(ները)՛ </t>
  </si>
  <si>
    <t>ՀՀ ՏԿԵՆ ջրային կոմիտե</t>
  </si>
  <si>
    <t>Ոռոգման համակարգերի ջրանցքներիբաժանարար կետերը SCADA համակարգով հագեցած ջրաչափական սարքավորումներով կահավորում</t>
  </si>
  <si>
    <t xml:space="preserve"> Պետական մարմինների կողմից օգտագործվող ոչ ֆինանսական ակտիվների հետ գործառնություններ </t>
  </si>
  <si>
    <t xml:space="preserve"> ՀՀ կառավարություն </t>
  </si>
  <si>
    <t xml:space="preserve"> 1139 </t>
  </si>
  <si>
    <t xml:space="preserve"> ՀՀ կառավարության պահուստային ֆոնդ </t>
  </si>
  <si>
    <t xml:space="preserve"> 11001 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</si>
  <si>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 </t>
  </si>
  <si>
    <t xml:space="preserve"> Ծառայությունների մատուցում </t>
  </si>
  <si>
    <t>Աղյուսակ N 2</t>
  </si>
  <si>
    <t xml:space="preserve"> ՀԱՅԱՍՏԱՆԻ ՀԱՆՐԱՊԵՏՈՒԹՅԱՆ ԿԱՌԱՎԱՐՈՒԹՅԱՆ 2018 ԹՎԱԿԱՆԻ ԴԵԿՏԵՄԲԵՐԻ 27-Ի N 1515-Ն ՈՐՈՇՄԱՆ N 9.1 ՀԱՎԵԼՎԱԾԻ N 9.1.26 և N 9.1.58 ԱՂՅՈՒՍԱԿՈՒՄ ԿԱՏԱՐՎՈՂ ՓՈՓՈԽՈՒԹՅՈՒՆՆԵՐԸ ԵՎ ԼՐԱՑՈՒՄՆԵՐԸ</t>
  </si>
  <si>
    <t xml:space="preserve"> Աղյուսակ 9.1.26</t>
  </si>
  <si>
    <t xml:space="preserve">ՀՀ տարածքային կառավարման և ենթակառուցվածքների նախարարության ջրային կոմիտե </t>
  </si>
  <si>
    <t xml:space="preserve"> ՄԱՍ 1. ՊԵՏԱԿԱՆ ՄԱՐՄՆԻ ԳԾՈՎ ԱՐԴՅՈՒՆՔԱՅԻՆ (ԿԱՏԱՐՈՂԱԿԱՆ) ՑՈՒՑԱՆԻՇՆԵՐԸ </t>
  </si>
  <si>
    <t xml:space="preserve"> Աղյուսակ 9.1.58</t>
  </si>
  <si>
    <t>ՄԱՍ II ԱՇԽԱՏԱՆՔՆԵՐ</t>
  </si>
  <si>
    <t>45241152/1</t>
  </si>
  <si>
    <t xml:space="preserve">Շինարարական աշխատանքներ հիդրոմեխանիկական կառույցների համար </t>
  </si>
  <si>
    <t>ԲՄ</t>
  </si>
  <si>
    <t>Ծրագիր    &lt;&lt;Ոռոգման համակարգի առողջացում&gt;&gt;
Միջոցառում &lt;&lt;Ջրային տնտեսության հիդրոտեխնիկական սարքավորումների տեղադրման աշխատանքներ&gt;&gt;
Բաժին 04, Խումբ 02, Դաս 04
Ծրագիր 1004 Միջոցառում 31007</t>
  </si>
  <si>
    <t>* Աշխատանքներն ընտրվել են համապատասխան մարզպետարաններից, ՀՀ արտակարգ իրավիճակների նախարարությունից, Արաքս գետի հիմնահարցերի աշխատանքային խմբի կողմից ստացված տեղեկատվության համադրման արդյունքում: Աշխատանքների ծավալներն ու մոտավոր արժեքները կարող են նշվել տեղերում մասնագիտական խմբերի կողմից ուսումնասիրությունների, և ճշգրտվել՝ նախագծանախահաշվային / անհրաժեշտության դեպքում/ աշխատանքների արդյունքում:</t>
  </si>
  <si>
    <t>ԸՆԴԱՄԵՆԸ</t>
  </si>
  <si>
    <t>Հունի մաքրում մոտ 3000մ և ափերի ամրացում գաբիոններով մոտ 400մ</t>
  </si>
  <si>
    <t>Նարեկի սելավատար</t>
  </si>
  <si>
    <t>Նարեկ, Քաղցրաշեն, Այգեզարդ, Այգեպատ</t>
  </si>
  <si>
    <t>մաքրել գետի հունը բերվածքներից և աղբից</t>
  </si>
  <si>
    <t>Որոտան գետ</t>
  </si>
  <si>
    <t>ք.Սիսիան</t>
  </si>
  <si>
    <t>Արաքս գետ</t>
  </si>
  <si>
    <t>հունային, սելավային կուտակումների, ափամերձ տարածքների, գետերի ափերիցամրացման աշխատանքներ</t>
  </si>
  <si>
    <t>սելավատարեր, հեղեղատարեր</t>
  </si>
  <si>
    <t>ք.Վանաձոր</t>
  </si>
  <si>
    <t>գետի հունի մաքրում՝ շուրջ 1600 մ, ափերի ամրացում՝ շուրջ՝ 150 մ</t>
  </si>
  <si>
    <t>Գետիկ գետ</t>
  </si>
  <si>
    <t>ք.Մարտունի</t>
  </si>
  <si>
    <t>գետի հունի մաքրում՝ մոտ 4200 մ, սելավատարի մաքրում՝ մոտ 3300 մ</t>
  </si>
  <si>
    <t>գ.Գավառագետ, սելավատարեր</t>
  </si>
  <si>
    <t>ք.Գավառ</t>
  </si>
  <si>
    <t>Այգեձորի մայր ջրանցքի գետի հունի հենապատի կառուցում՝ մոտ 70 մ, բետոնային աշխատանքներ՝ մոտ 220 խմ</t>
  </si>
  <si>
    <t>Տանձուտ գետ</t>
  </si>
  <si>
    <t>Այգեձոր</t>
  </si>
  <si>
    <t>քաղաքային գլխավոր սելավատարի, «Քյանդալ» կոչվող սելավատարի մաքրում՝ մոտ 2500 մ, ջրատարների մաքրում</t>
  </si>
  <si>
    <t>քաղաքային գլխավոր սելավատար</t>
  </si>
  <si>
    <t>ք.Ապարան և հարակից բնակավայրեր</t>
  </si>
  <si>
    <t>հեղեղատարի հունի մաքրում՝ մոտ 1000 մ և ափապատնեշի բարձրացում 1մ-ով՝ մոտ 150 մ</t>
  </si>
  <si>
    <t>Մեծամորի հեղեղատար</t>
  </si>
  <si>
    <t>Ակնալիճ</t>
  </si>
  <si>
    <t>ափապատնեշի բարձրացում 1մ-ով՝ մոտ 800 մ</t>
  </si>
  <si>
    <t>Մեծամոր գետ</t>
  </si>
  <si>
    <t>Արաքս/Էջմիածին/</t>
  </si>
  <si>
    <t>17/2 սահմանասյան հատվածում ողողված ափապատնեշի ամրացում</t>
  </si>
  <si>
    <t>ափապաշտպան թմբի բարձրացում 1 մ-ով, տեղ-տեղ անհրաժեշտ է ալիքապաշտպան հողաշերտի առկայություն</t>
  </si>
  <si>
    <t>N 11/1 և 11/3 սահմանային նշանի մոտ ափի ամրացում</t>
  </si>
  <si>
    <t>Շահումյան</t>
  </si>
  <si>
    <t>Հեղինակային հսկողություն</t>
  </si>
  <si>
    <t>Նախագծանախահաշվային փաստաթղթերի պարտադիր փորձաքննություն</t>
  </si>
  <si>
    <t>Նախագծանախահաշվային փստաթղթերի ձեռքբերում</t>
  </si>
  <si>
    <t>Տեխնիկական հսկողություն</t>
  </si>
  <si>
    <t>Շինարարական աշխատանքներ</t>
  </si>
  <si>
    <t>Անհրաժեշտ աշխատանքները և դրանց նախնական ծավալները</t>
  </si>
  <si>
    <t>Աշխատանքների կատարման օբյեկտը</t>
  </si>
  <si>
    <t>Համայնքի (բնակավայրի) անվանումը</t>
  </si>
  <si>
    <t>հ/հ</t>
  </si>
  <si>
    <t>հազար դրամ</t>
  </si>
  <si>
    <t>ՏԵՂԵԿԱՏՎՈՒԹՅՈՒՆ</t>
  </si>
  <si>
    <t>2020 թվականի առաջնահերթ հակահեղեղային աշխատանքների վերաբերյալ</t>
  </si>
  <si>
    <t>Ցուցանիշների փոփոխությունը (ավելացումները նշված են դրական նշանով, իսկ նվազեցումները՝ փակագծերում)</t>
  </si>
  <si>
    <t>Երասխ, Արմաշ</t>
  </si>
  <si>
    <t>Երասխ և Արմաշ համայնքների Արաքս գետի ափապաշտպան թմբի բարձրացման աշխատանքներ</t>
  </si>
  <si>
    <t>50531140/</t>
  </si>
  <si>
    <t>«ՀԱՅԱՍՏԱՆԻ ՀԱՆՐԱՊԵՏՈՒԹՅԱՆ 2020  ԹՎԱԿԱՆԻ ՊԵՏԱԿԱՆ ԲՅՈՒՋԵԻ ՄԱՍԻՆ» ՀՀ ՕՐԵՆՔԻ N 1 ՀԱՎԵԼՎԱԾԻ N 3 ԱՂՅՈՒՍԱԿՈՒՄ ԿԱՏԱՐՎՈՂ  ՓՈՓՈԽՈՒԹՅՈՒՆՆԵՐԸ ԵՎ ԼՐԱՑՈՒՄՆԵՐԸ</t>
  </si>
  <si>
    <t>«ՀԱՅԱՍՏԱՆԻ ՀԱՆՐԱՊԵՏՈՒԹՅԱՆ 2020 ԹՎԱԿԱՆԻ ՊԵՏԱԿԱՆ ԲՅՈՒՋԵԻ ՄԱՍԻՆ»  ՀԱՅԱՍՏԱՆԻ  ՀԱՆՐԱՊԵՏՈՒԹՅԱՆ  ՕՐԵՆՔԻ N 1 ՀԱՎԵԼՎԱԾԻ N 2 ԱՂՅՈՒՍԱԿՈՒՄ ԿԱՏԱՐՎՈՂ ՎԵՐԱԲԱՇԽՈՒՄԸ ԵՎ ՀԱՅԱՍՏԱՆԻ ՀԱՆՐԱՊԵՏՈՒԹՅԱՆ ԿԱՌԱՎԱՐՈՒԹՅԱՆ 2019 ԹՎԱԿԱՆԻ ԴԵԿՏԵՄԲԵՐԻ 26-Ի  N 1919-Ն ՈՐՈՇՄԱՆ N 5 ՀԱՎԵԼՎԱԾԻ  N 1 ԱՂՅՈՒՍԱԿՈՒՄ ԿԱՏԱՐՎՈՂ ՓՈՓՈԽՈՒԹՅՈՒՆՆԵՐԸ ԵՎ ԼՐԱՑՈՒՄՆԵՐԸ</t>
  </si>
  <si>
    <t>Ցուցանիշների փոփոխությունը (ավելացումները նշված են դրական նշանով)</t>
  </si>
  <si>
    <t>Ցուցանիշների փոփոխությունը (նվազեցումները նշված են փակագծերում)</t>
  </si>
  <si>
    <t>Ցուցանիշների փոփոխությունը նվազեցումները նշված են  փակագծերում)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</si>
</sst>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_-* #,##0.00\ _֏_-;\-* #,##0.00\ _֏_-;_-* &quot;-&quot;??\ _֏_-;_-@_-"/>
    <numFmt numFmtId="165" formatCode="_-* #,##0.00\ _դ_ր_._-;\-* #,##0.00\ _դ_ր_._-;_-* &quot;-&quot;??\ _դ_ր_._-;_-@_-"/>
    <numFmt numFmtId="166" formatCode="_-* #,##0.00_р_._-;\-* #,##0.00_р_._-;_-* &quot;-&quot;??_р_._-;_-@_-"/>
    <numFmt numFmtId="167" formatCode="##,##0.0;\(##,##0.0\);\-"/>
    <numFmt numFmtId="168" formatCode="#,##0.0_);\(#,##0.0\)"/>
    <numFmt numFmtId="169" formatCode="#,##0.0"/>
    <numFmt numFmtId="170" formatCode="_(* #,##0.0_);_(* \(#,##0.0\);_(* &quot;-&quot;??_);_(@_)"/>
    <numFmt numFmtId="171" formatCode="0.0"/>
    <numFmt numFmtId="172" formatCode="_-* #,##0.0\ _₽_-;\-* #,##0.0\ _₽_-;_-* &quot;-&quot;??\ _₽_-;_-@_-"/>
    <numFmt numFmtId="173" formatCode="_-* #,##0.0\ _֏_-;\-* #,##0.0\ _֏_-;_-* &quot;-&quot;??\ _֏_-;_-@_-"/>
    <numFmt numFmtId="174" formatCode="##,##0;\(##,##0\);\-"/>
    <numFmt numFmtId="175" formatCode="_-* #,##0.0\ _֏_-;\-* #,##0.0\ _֏_-;_-* &quot;-&quot;?\ _֏_-;_-@_-"/>
  </numFmts>
  <fonts count="58">
    <font>
      <sz val="8"/>
      <name val="GHEA Grapalat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"/>
      <name val="GHEA Grapala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 Armenian"/>
      <family val="2"/>
    </font>
    <font>
      <sz val="10"/>
      <name val="Times Armenian"/>
      <family val="1"/>
    </font>
    <font>
      <sz val="10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b/>
      <sz val="10"/>
      <color indexed="8"/>
      <name val="GHEA Grapalat"/>
      <family val="3"/>
    </font>
    <font>
      <b/>
      <sz val="10"/>
      <name val="GHEA Grapalat"/>
      <family val="3"/>
    </font>
    <font>
      <b/>
      <sz val="12"/>
      <color indexed="8"/>
      <name val="GHEA Grapalat"/>
      <family val="3"/>
    </font>
    <font>
      <b/>
      <sz val="8"/>
      <name val="GHEA Grapalat"/>
      <family val="2"/>
    </font>
    <font>
      <b/>
      <sz val="12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8"/>
      <name val="GHEA Grapalat"/>
      <family val="3"/>
    </font>
    <font>
      <sz val="11"/>
      <color indexed="8"/>
      <name val="GHEA Grapalat"/>
      <family val="3"/>
    </font>
    <font>
      <i/>
      <sz val="11"/>
      <name val="GHEA Grapalat"/>
      <family val="3"/>
    </font>
    <font>
      <b/>
      <u/>
      <sz val="12"/>
      <color indexed="8"/>
      <name val="GHEA Grapalat"/>
      <family val="3"/>
    </font>
    <font>
      <b/>
      <i/>
      <sz val="12"/>
      <name val="GHEA Grapalat"/>
      <family val="3"/>
    </font>
    <font>
      <i/>
      <sz val="11"/>
      <color indexed="8"/>
      <name val="GHEA Grapalat"/>
      <family val="3"/>
    </font>
    <font>
      <i/>
      <sz val="12"/>
      <name val="GHEA Grapalat"/>
      <family val="3"/>
    </font>
    <font>
      <b/>
      <sz val="14"/>
      <name val="GHEA Grapalat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i/>
      <sz val="8"/>
      <name val="GHEA Grapalat"/>
      <family val="2"/>
    </font>
    <font>
      <sz val="10"/>
      <name val="GHEA Grapalat"/>
      <family val="2"/>
    </font>
    <font>
      <sz val="11"/>
      <color indexed="63"/>
      <name val="GHEA Grapalat"/>
      <family val="3"/>
    </font>
    <font>
      <b/>
      <sz val="10"/>
      <name val="GHEA Grapalat"/>
      <family val="2"/>
    </font>
    <font>
      <i/>
      <sz val="10"/>
      <name val="GHEA Grapalat"/>
      <family val="2"/>
    </font>
    <font>
      <sz val="10"/>
      <color indexed="8"/>
      <name val="GHEA Grapalat"/>
      <family val="2"/>
    </font>
    <font>
      <b/>
      <sz val="8"/>
      <name val="GHEA Grapalat"/>
      <family val="3"/>
    </font>
    <font>
      <i/>
      <sz val="8"/>
      <color indexed="8"/>
      <name val="GHEA Grapalat"/>
      <family val="2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4"/>
      <color theme="1"/>
      <name val="GHEA Grapalat"/>
      <family val="3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</borders>
  <cellStyleXfs count="75">
    <xf numFmtId="0" fontId="0" fillId="0" borderId="0">
      <alignment horizontal="left" vertical="top" wrapText="1"/>
    </xf>
    <xf numFmtId="165" fontId="19" fillId="0" borderId="0" applyFont="0" applyFill="0" applyBorder="0" applyAlignment="0" applyProtection="0">
      <alignment horizontal="left" vertical="top" wrapText="1"/>
    </xf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166" fontId="19" fillId="0" borderId="0" applyFont="0" applyFill="0" applyBorder="0" applyAlignment="0" applyProtection="0">
      <alignment horizontal="left" vertical="top" wrapText="1"/>
    </xf>
    <xf numFmtId="166" fontId="19" fillId="0" borderId="0" applyFont="0" applyFill="0" applyBorder="0" applyAlignment="0" applyProtection="0">
      <alignment horizontal="left" vertical="top" wrapText="1"/>
    </xf>
    <xf numFmtId="0" fontId="20" fillId="0" borderId="0"/>
    <xf numFmtId="0" fontId="21" fillId="0" borderId="0"/>
    <xf numFmtId="0" fontId="20" fillId="0" borderId="0"/>
    <xf numFmtId="0" fontId="21" fillId="0" borderId="0"/>
    <xf numFmtId="0" fontId="22" fillId="0" borderId="0"/>
    <xf numFmtId="0" fontId="20" fillId="0" borderId="0"/>
    <xf numFmtId="0" fontId="23" fillId="0" borderId="0"/>
    <xf numFmtId="0" fontId="24" fillId="0" borderId="0">
      <alignment vertical="center"/>
    </xf>
    <xf numFmtId="0" fontId="21" fillId="0" borderId="0"/>
    <xf numFmtId="167" fontId="19" fillId="0" borderId="0" applyFill="0" applyBorder="0" applyProtection="0">
      <alignment horizontal="right" vertical="top"/>
    </xf>
    <xf numFmtId="0" fontId="20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>
      <alignment horizontal="left" vertical="top" wrapText="1"/>
    </xf>
    <xf numFmtId="0" fontId="20" fillId="0" borderId="0"/>
    <xf numFmtId="167" fontId="31" fillId="0" borderId="0" applyFill="0" applyBorder="0" applyProtection="0">
      <alignment horizontal="right" vertical="top"/>
    </xf>
    <xf numFmtId="167" fontId="46" fillId="0" borderId="0" applyFill="0" applyBorder="0" applyProtection="0">
      <alignment horizontal="right" vertical="top"/>
    </xf>
    <xf numFmtId="0" fontId="54" fillId="0" borderId="0"/>
    <xf numFmtId="164" fontId="54" fillId="0" borderId="0" applyFont="0" applyFill="0" applyBorder="0" applyAlignment="0" applyProtection="0"/>
  </cellStyleXfs>
  <cellXfs count="366">
    <xf numFmtId="0" fontId="0" fillId="0" borderId="0" xfId="0">
      <alignment horizontal="left" vertical="top" wrapText="1"/>
    </xf>
    <xf numFmtId="0" fontId="27" fillId="0" borderId="0" xfId="51" applyFont="1" applyFill="1" applyAlignment="1">
      <alignment vertical="center"/>
    </xf>
    <xf numFmtId="170" fontId="27" fillId="33" borderId="10" xfId="53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171" fontId="27" fillId="0" borderId="0" xfId="52" applyNumberFormat="1" applyFont="1" applyFill="1" applyBorder="1" applyAlignment="1">
      <alignment horizontal="left" vertical="center" wrapText="1"/>
    </xf>
    <xf numFmtId="0" fontId="27" fillId="0" borderId="0" xfId="51" applyFont="1" applyFill="1" applyBorder="1" applyAlignment="1">
      <alignment horizontal="left" vertical="center"/>
    </xf>
    <xf numFmtId="0" fontId="34" fillId="33" borderId="0" xfId="0" applyFont="1" applyFill="1" applyBorder="1" applyAlignment="1">
      <alignment horizontal="right"/>
    </xf>
    <xf numFmtId="0" fontId="34" fillId="0" borderId="0" xfId="0" applyFont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center" vertical="top" wrapText="1"/>
    </xf>
    <xf numFmtId="172" fontId="34" fillId="0" borderId="10" xfId="0" applyNumberFormat="1" applyFont="1" applyBorder="1" applyAlignment="1">
      <alignment horizontal="center" vertical="top" wrapText="1"/>
    </xf>
    <xf numFmtId="0" fontId="27" fillId="33" borderId="22" xfId="0" applyFont="1" applyFill="1" applyBorder="1" applyAlignment="1">
      <alignment horizontal="left" vertical="top" wrapText="1"/>
    </xf>
    <xf numFmtId="0" fontId="27" fillId="33" borderId="10" xfId="0" applyFont="1" applyFill="1" applyBorder="1" applyAlignment="1">
      <alignment horizontal="left" vertical="top" wrapText="1"/>
    </xf>
    <xf numFmtId="172" fontId="27" fillId="0" borderId="10" xfId="0" applyNumberFormat="1" applyFont="1" applyBorder="1" applyAlignment="1">
      <alignment horizontal="center" vertical="top" wrapText="1"/>
    </xf>
    <xf numFmtId="0" fontId="37" fillId="33" borderId="10" xfId="0" applyFont="1" applyFill="1" applyBorder="1" applyAlignment="1">
      <alignment horizontal="left" vertical="top" wrapText="1"/>
    </xf>
    <xf numFmtId="0" fontId="27" fillId="33" borderId="23" xfId="0" applyFont="1" applyFill="1" applyBorder="1" applyAlignment="1">
      <alignment horizontal="left" vertical="top" wrapText="1"/>
    </xf>
    <xf numFmtId="0" fontId="27" fillId="0" borderId="24" xfId="0" applyFont="1" applyBorder="1" applyAlignment="1">
      <alignment horizontal="left" vertical="top" wrapText="1"/>
    </xf>
    <xf numFmtId="0" fontId="27" fillId="33" borderId="16" xfId="0" applyFont="1" applyFill="1" applyBorder="1" applyAlignment="1">
      <alignment horizontal="left" vertical="top" wrapText="1"/>
    </xf>
    <xf numFmtId="0" fontId="27" fillId="0" borderId="22" xfId="0" applyFont="1" applyBorder="1" applyAlignment="1">
      <alignment horizontal="left" vertical="top" wrapText="1"/>
    </xf>
    <xf numFmtId="0" fontId="27" fillId="33" borderId="25" xfId="0" applyFont="1" applyFill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7" fillId="0" borderId="23" xfId="0" applyFont="1" applyBorder="1" applyAlignment="1">
      <alignment horizontal="left" vertical="top" wrapText="1"/>
    </xf>
    <xf numFmtId="0" fontId="27" fillId="33" borderId="12" xfId="0" applyFont="1" applyFill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25" fillId="33" borderId="10" xfId="0" applyFont="1" applyFill="1" applyBorder="1" applyAlignment="1">
      <alignment horizontal="left" vertical="top" wrapText="1"/>
    </xf>
    <xf numFmtId="0" fontId="27" fillId="33" borderId="17" xfId="0" applyFont="1" applyFill="1" applyBorder="1" applyAlignment="1">
      <alignment horizontal="left" vertical="top" wrapText="1"/>
    </xf>
    <xf numFmtId="0" fontId="27" fillId="33" borderId="15" xfId="0" applyFont="1" applyFill="1" applyBorder="1" applyAlignment="1">
      <alignment horizontal="left" vertical="top" wrapText="1"/>
    </xf>
    <xf numFmtId="0" fontId="0" fillId="33" borderId="0" xfId="0" applyFill="1">
      <alignment horizontal="left" vertical="top" wrapText="1"/>
    </xf>
    <xf numFmtId="0" fontId="26" fillId="0" borderId="0" xfId="0" applyFont="1" applyFill="1" applyAlignment="1">
      <alignment vertical="center" wrapText="1"/>
    </xf>
    <xf numFmtId="0" fontId="34" fillId="0" borderId="0" xfId="46" applyFont="1" applyFill="1" applyAlignment="1">
      <alignment vertical="center"/>
    </xf>
    <xf numFmtId="0" fontId="34" fillId="0" borderId="0" xfId="0" applyNumberFormat="1" applyFont="1" applyFill="1" applyAlignment="1">
      <alignment vertical="center" wrapText="1"/>
    </xf>
    <xf numFmtId="0" fontId="33" fillId="0" borderId="0" xfId="0" applyFont="1" applyAlignment="1">
      <alignment vertical="center" wrapText="1"/>
    </xf>
    <xf numFmtId="0" fontId="33" fillId="33" borderId="0" xfId="0" applyFont="1" applyFill="1" applyAlignment="1">
      <alignment vertical="center" wrapText="1"/>
    </xf>
    <xf numFmtId="49" fontId="29" fillId="0" borderId="0" xfId="0" applyNumberFormat="1" applyFont="1" applyFill="1" applyAlignment="1">
      <alignment horizontal="center" vertical="center" wrapText="1"/>
    </xf>
    <xf numFmtId="0" fontId="34" fillId="0" borderId="0" xfId="0" applyNumberFormat="1" applyFont="1" applyFill="1" applyAlignment="1">
      <alignment horizontal="center" vertical="center" wrapText="1"/>
    </xf>
    <xf numFmtId="168" fontId="29" fillId="33" borderId="0" xfId="0" applyNumberFormat="1" applyFont="1" applyFill="1" applyAlignment="1">
      <alignment horizontal="center" vertical="center" wrapText="1"/>
    </xf>
    <xf numFmtId="168" fontId="29" fillId="0" borderId="0" xfId="0" applyNumberFormat="1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textRotation="90" wrapText="1"/>
    </xf>
    <xf numFmtId="168" fontId="28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33" borderId="0" xfId="0" applyFont="1" applyFill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textRotation="90" wrapText="1"/>
    </xf>
    <xf numFmtId="0" fontId="30" fillId="0" borderId="10" xfId="0" applyNumberFormat="1" applyFont="1" applyFill="1" applyBorder="1" applyAlignment="1">
      <alignment horizontal="center" vertical="center" wrapText="1"/>
    </xf>
    <xf numFmtId="168" fontId="30" fillId="33" borderId="13" xfId="0" applyNumberFormat="1" applyFont="1" applyFill="1" applyBorder="1" applyAlignment="1">
      <alignment horizontal="center" vertical="center" wrapText="1"/>
    </xf>
    <xf numFmtId="168" fontId="30" fillId="0" borderId="13" xfId="0" applyNumberFormat="1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168" fontId="30" fillId="33" borderId="10" xfId="0" applyNumberFormat="1" applyFont="1" applyFill="1" applyBorder="1" applyAlignment="1">
      <alignment horizontal="center" vertical="center" wrapText="1"/>
    </xf>
    <xf numFmtId="168" fontId="33" fillId="33" borderId="10" xfId="0" applyNumberFormat="1" applyFont="1" applyFill="1" applyBorder="1" applyAlignment="1">
      <alignment horizontal="center" vertical="center" wrapText="1"/>
    </xf>
    <xf numFmtId="0" fontId="32" fillId="33" borderId="12" xfId="0" applyFont="1" applyFill="1" applyBorder="1" applyAlignment="1">
      <alignment horizontal="center" vertical="center" wrapText="1"/>
    </xf>
    <xf numFmtId="0" fontId="32" fillId="33" borderId="12" xfId="0" applyFont="1" applyFill="1" applyBorder="1" applyAlignment="1">
      <alignment horizontal="left" vertical="center" wrapText="1"/>
    </xf>
    <xf numFmtId="168" fontId="32" fillId="33" borderId="12" xfId="0" applyNumberFormat="1" applyFont="1" applyFill="1" applyBorder="1" applyAlignment="1">
      <alignment horizontal="center" vertical="center" wrapText="1"/>
    </xf>
    <xf numFmtId="0" fontId="0" fillId="0" borderId="10" xfId="0" applyBorder="1">
      <alignment horizontal="left" vertical="top" wrapText="1"/>
    </xf>
    <xf numFmtId="0" fontId="36" fillId="0" borderId="10" xfId="45" applyFont="1" applyFill="1" applyBorder="1" applyAlignment="1">
      <alignment vertical="center" wrapText="1"/>
    </xf>
    <xf numFmtId="173" fontId="36" fillId="0" borderId="10" xfId="1" applyNumberFormat="1" applyFont="1" applyFill="1" applyBorder="1" applyAlignment="1">
      <alignment horizontal="center" vertical="center"/>
    </xf>
    <xf numFmtId="168" fontId="32" fillId="33" borderId="10" xfId="0" applyNumberFormat="1" applyFont="1" applyFill="1" applyBorder="1" applyAlignment="1">
      <alignment horizontal="center" vertical="center" wrapText="1"/>
    </xf>
    <xf numFmtId="0" fontId="0" fillId="0" borderId="16" xfId="0" applyBorder="1">
      <alignment horizontal="left" vertical="top" wrapText="1"/>
    </xf>
    <xf numFmtId="0" fontId="27" fillId="0" borderId="0" xfId="0" applyFont="1" applyAlignment="1"/>
    <xf numFmtId="0" fontId="26" fillId="33" borderId="0" xfId="0" applyFont="1" applyFill="1" applyAlignment="1">
      <alignment vertical="center" wrapText="1"/>
    </xf>
    <xf numFmtId="0" fontId="34" fillId="33" borderId="0" xfId="46" applyFont="1" applyFill="1" applyAlignment="1">
      <alignment vertical="center"/>
    </xf>
    <xf numFmtId="168" fontId="33" fillId="0" borderId="0" xfId="0" applyNumberFormat="1" applyFont="1" applyAlignment="1">
      <alignment vertical="center" wrapText="1"/>
    </xf>
    <xf numFmtId="43" fontId="33" fillId="0" borderId="0" xfId="1" applyNumberFormat="1" applyFont="1" applyAlignment="1">
      <alignment vertical="center" wrapText="1"/>
    </xf>
    <xf numFmtId="43" fontId="26" fillId="33" borderId="0" xfId="1" applyNumberFormat="1" applyFont="1" applyFill="1" applyAlignment="1">
      <alignment vertical="center" wrapText="1"/>
    </xf>
    <xf numFmtId="0" fontId="34" fillId="33" borderId="0" xfId="0" applyNumberFormat="1" applyFont="1" applyFill="1" applyAlignment="1">
      <alignment vertical="center" wrapText="1"/>
    </xf>
    <xf numFmtId="43" fontId="25" fillId="0" borderId="0" xfId="1" applyNumberFormat="1" applyFont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textRotation="90" wrapText="1"/>
    </xf>
    <xf numFmtId="43" fontId="33" fillId="0" borderId="0" xfId="1" applyNumberFormat="1" applyFont="1" applyAlignment="1">
      <alignment horizontal="center" vertical="center" wrapText="1"/>
    </xf>
    <xf numFmtId="168" fontId="30" fillId="0" borderId="10" xfId="0" applyNumberFormat="1" applyFont="1" applyFill="1" applyBorder="1" applyAlignment="1">
      <alignment horizontal="center" vertical="center" wrapText="1"/>
    </xf>
    <xf numFmtId="43" fontId="33" fillId="33" borderId="0" xfId="1" applyNumberFormat="1" applyFont="1" applyFill="1" applyAlignment="1">
      <alignment horizontal="center" vertical="center" wrapText="1"/>
    </xf>
    <xf numFmtId="43" fontId="33" fillId="33" borderId="0" xfId="1" applyNumberFormat="1" applyFont="1" applyFill="1" applyAlignment="1">
      <alignment vertical="center" wrapText="1"/>
    </xf>
    <xf numFmtId="0" fontId="32" fillId="33" borderId="0" xfId="0" applyFont="1" applyFill="1" applyAlignment="1">
      <alignment vertical="center" wrapText="1"/>
    </xf>
    <xf numFmtId="43" fontId="32" fillId="33" borderId="0" xfId="1" applyNumberFormat="1" applyFont="1" applyFill="1" applyAlignment="1">
      <alignment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 vertical="center" wrapText="1"/>
    </xf>
    <xf numFmtId="43" fontId="39" fillId="33" borderId="0" xfId="1" applyNumberFormat="1" applyFont="1" applyFill="1" applyAlignment="1">
      <alignment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168" fontId="39" fillId="33" borderId="10" xfId="0" applyNumberFormat="1" applyFont="1" applyFill="1" applyBorder="1" applyAlignment="1">
      <alignment horizontal="center" vertical="center" wrapText="1"/>
    </xf>
    <xf numFmtId="0" fontId="40" fillId="0" borderId="10" xfId="45" applyFont="1" applyFill="1" applyBorder="1" applyAlignment="1">
      <alignment vertical="center" wrapText="1"/>
    </xf>
    <xf numFmtId="0" fontId="33" fillId="0" borderId="0" xfId="47" applyFont="1" applyFill="1" applyAlignment="1">
      <alignment vertical="center"/>
    </xf>
    <xf numFmtId="0" fontId="33" fillId="0" borderId="0" xfId="49" applyFont="1" applyFill="1" applyAlignment="1">
      <alignment horizontal="right" vertical="center"/>
    </xf>
    <xf numFmtId="0" fontId="33" fillId="0" borderId="0" xfId="49" applyFont="1" applyFill="1" applyAlignment="1">
      <alignment horizontal="center" vertical="center"/>
    </xf>
    <xf numFmtId="0" fontId="43" fillId="33" borderId="0" xfId="47" applyFont="1" applyFill="1" applyAlignment="1">
      <alignment vertical="center"/>
    </xf>
    <xf numFmtId="0" fontId="43" fillId="33" borderId="0" xfId="47" applyFont="1" applyFill="1" applyAlignment="1">
      <alignment horizontal="center" vertical="center"/>
    </xf>
    <xf numFmtId="0" fontId="44" fillId="33" borderId="0" xfId="47" applyFont="1" applyFill="1" applyAlignment="1">
      <alignment vertical="center"/>
    </xf>
    <xf numFmtId="0" fontId="33" fillId="33" borderId="10" xfId="49" applyFont="1" applyFill="1" applyBorder="1" applyAlignment="1">
      <alignment horizontal="center" vertical="center"/>
    </xf>
    <xf numFmtId="0" fontId="33" fillId="33" borderId="10" xfId="49" applyFont="1" applyFill="1" applyBorder="1" applyAlignment="1">
      <alignment horizontal="center" vertical="center" wrapText="1"/>
    </xf>
    <xf numFmtId="0" fontId="45" fillId="33" borderId="0" xfId="47" applyFont="1" applyFill="1" applyAlignment="1">
      <alignment vertical="center"/>
    </xf>
    <xf numFmtId="168" fontId="32" fillId="0" borderId="10" xfId="49" applyNumberFormat="1" applyFont="1" applyFill="1" applyBorder="1" applyAlignment="1">
      <alignment horizontal="center" vertical="center"/>
    </xf>
    <xf numFmtId="0" fontId="33" fillId="0" borderId="19" xfId="49" applyFont="1" applyFill="1" applyBorder="1" applyAlignment="1">
      <alignment horizontal="left" vertical="center"/>
    </xf>
    <xf numFmtId="0" fontId="32" fillId="0" borderId="11" xfId="55" applyFont="1" applyFill="1" applyBorder="1" applyAlignment="1"/>
    <xf numFmtId="0" fontId="33" fillId="0" borderId="11" xfId="49" applyFont="1" applyFill="1" applyBorder="1" applyAlignment="1">
      <alignment horizontal="left" vertical="center"/>
    </xf>
    <xf numFmtId="0" fontId="33" fillId="0" borderId="12" xfId="49" applyFont="1" applyFill="1" applyBorder="1" applyAlignment="1">
      <alignment horizontal="center" vertical="center"/>
    </xf>
    <xf numFmtId="169" fontId="32" fillId="0" borderId="21" xfId="50" applyNumberFormat="1" applyFont="1" applyFill="1" applyBorder="1" applyAlignment="1">
      <alignment horizontal="center" vertical="center" wrapText="1"/>
    </xf>
    <xf numFmtId="0" fontId="33" fillId="0" borderId="10" xfId="49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33" fillId="0" borderId="10" xfId="55" applyFont="1" applyFill="1" applyBorder="1" applyAlignment="1">
      <alignment horizontal="center" vertical="center"/>
    </xf>
    <xf numFmtId="0" fontId="27" fillId="0" borderId="15" xfId="49" applyFont="1" applyFill="1" applyBorder="1" applyAlignment="1">
      <alignment horizontal="center" vertical="center" wrapText="1"/>
    </xf>
    <xf numFmtId="3" fontId="27" fillId="0" borderId="10" xfId="49" applyNumberFormat="1" applyFont="1" applyFill="1" applyBorder="1" applyAlignment="1">
      <alignment horizontal="center" vertical="center"/>
    </xf>
    <xf numFmtId="169" fontId="27" fillId="0" borderId="10" xfId="49" applyNumberFormat="1" applyFont="1" applyFill="1" applyBorder="1" applyAlignment="1">
      <alignment horizontal="center" vertical="center"/>
    </xf>
    <xf numFmtId="0" fontId="33" fillId="0" borderId="13" xfId="49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left" vertical="center" wrapText="1"/>
    </xf>
    <xf numFmtId="0" fontId="33" fillId="0" borderId="13" xfId="55" applyFont="1" applyFill="1" applyBorder="1" applyAlignment="1">
      <alignment horizontal="center" vertical="center"/>
    </xf>
    <xf numFmtId="0" fontId="27" fillId="0" borderId="13" xfId="49" applyFont="1" applyFill="1" applyBorder="1" applyAlignment="1">
      <alignment horizontal="center" vertical="center" wrapText="1"/>
    </xf>
    <xf numFmtId="3" fontId="27" fillId="0" borderId="13" xfId="49" applyNumberFormat="1" applyFont="1" applyFill="1" applyBorder="1" applyAlignment="1">
      <alignment horizontal="center" vertical="center"/>
    </xf>
    <xf numFmtId="0" fontId="33" fillId="0" borderId="33" xfId="49" applyFont="1" applyFill="1" applyBorder="1" applyAlignment="1">
      <alignment horizontal="center" vertical="center"/>
    </xf>
    <xf numFmtId="169" fontId="27" fillId="0" borderId="33" xfId="50" applyNumberFormat="1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left" vertical="center" wrapText="1"/>
    </xf>
    <xf numFmtId="0" fontId="33" fillId="0" borderId="38" xfId="55" applyFont="1" applyFill="1" applyBorder="1" applyAlignment="1">
      <alignment horizontal="center" vertical="center"/>
    </xf>
    <xf numFmtId="0" fontId="27" fillId="0" borderId="38" xfId="49" applyFont="1" applyFill="1" applyBorder="1" applyAlignment="1">
      <alignment horizontal="center" vertical="center" wrapText="1"/>
    </xf>
    <xf numFmtId="0" fontId="33" fillId="0" borderId="16" xfId="55" applyFont="1" applyFill="1" applyBorder="1" applyAlignment="1">
      <alignment horizontal="center" vertical="center"/>
    </xf>
    <xf numFmtId="0" fontId="27" fillId="0" borderId="10" xfId="49" applyFont="1" applyFill="1" applyBorder="1" applyAlignment="1">
      <alignment horizontal="center" vertical="center" wrapText="1"/>
    </xf>
    <xf numFmtId="0" fontId="34" fillId="0" borderId="0" xfId="46" applyFont="1" applyFill="1" applyAlignment="1">
      <alignment horizontal="right"/>
    </xf>
    <xf numFmtId="0" fontId="34" fillId="33" borderId="25" xfId="0" applyFont="1" applyFill="1" applyBorder="1" applyAlignment="1">
      <alignment horizontal="left" vertical="top" wrapText="1"/>
    </xf>
    <xf numFmtId="0" fontId="26" fillId="33" borderId="12" xfId="0" applyFont="1" applyFill="1" applyBorder="1" applyAlignment="1">
      <alignment horizontal="center" vertical="center" wrapText="1"/>
    </xf>
    <xf numFmtId="0" fontId="34" fillId="0" borderId="31" xfId="0" applyFont="1" applyBorder="1" applyAlignment="1">
      <alignment horizontal="left" vertical="top" wrapText="1"/>
    </xf>
    <xf numFmtId="0" fontId="27" fillId="0" borderId="0" xfId="51" applyFont="1" applyFill="1" applyAlignment="1"/>
    <xf numFmtId="170" fontId="34" fillId="0" borderId="0" xfId="44" applyNumberFormat="1" applyFont="1" applyFill="1" applyBorder="1" applyAlignment="1">
      <alignment horizontal="right"/>
    </xf>
    <xf numFmtId="0" fontId="0" fillId="0" borderId="0" xfId="0">
      <alignment horizontal="left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33" borderId="10" xfId="0" applyFont="1" applyFill="1" applyBorder="1">
      <alignment horizontal="left" vertical="top" wrapText="1"/>
    </xf>
    <xf numFmtId="0" fontId="49" fillId="33" borderId="10" xfId="0" applyFont="1" applyFill="1" applyBorder="1" applyAlignment="1">
      <alignment horizontal="left" vertical="top" wrapText="1"/>
    </xf>
    <xf numFmtId="167" fontId="49" fillId="33" borderId="10" xfId="71" applyNumberFormat="1" applyFont="1" applyFill="1" applyBorder="1" applyAlignment="1">
      <alignment horizontal="right" vertical="top"/>
    </xf>
    <xf numFmtId="0" fontId="29" fillId="33" borderId="10" xfId="0" applyFont="1" applyFill="1" applyBorder="1" applyAlignment="1">
      <alignment horizontal="left" vertical="top" wrapText="1"/>
    </xf>
    <xf numFmtId="167" fontId="47" fillId="33" borderId="10" xfId="54" applyNumberFormat="1" applyFont="1" applyFill="1" applyBorder="1" applyAlignment="1">
      <alignment horizontal="right" vertical="top"/>
    </xf>
    <xf numFmtId="0" fontId="47" fillId="33" borderId="10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167" fontId="19" fillId="0" borderId="10" xfId="54" applyNumberFormat="1" applyFont="1" applyBorder="1" applyAlignment="1">
      <alignment horizontal="right" vertical="top"/>
    </xf>
    <xf numFmtId="0" fontId="26" fillId="0" borderId="0" xfId="0" applyFont="1" applyFill="1" applyAlignment="1">
      <alignment vertical="center" wrapText="1"/>
    </xf>
    <xf numFmtId="0" fontId="34" fillId="0" borderId="0" xfId="46" applyFont="1" applyFill="1" applyAlignment="1">
      <alignment vertical="center"/>
    </xf>
    <xf numFmtId="0" fontId="34" fillId="0" borderId="0" xfId="0" applyNumberFormat="1" applyFont="1" applyFill="1" applyAlignment="1">
      <alignment vertical="center" wrapText="1"/>
    </xf>
    <xf numFmtId="0" fontId="33" fillId="0" borderId="0" xfId="0" applyFont="1" applyAlignment="1">
      <alignment vertical="center" wrapText="1"/>
    </xf>
    <xf numFmtId="0" fontId="33" fillId="33" borderId="10" xfId="0" applyFont="1" applyFill="1" applyBorder="1" applyAlignment="1">
      <alignment horizontal="center" vertical="center" wrapText="1"/>
    </xf>
    <xf numFmtId="168" fontId="32" fillId="33" borderId="10" xfId="0" applyNumberFormat="1" applyFont="1" applyFill="1" applyBorder="1" applyAlignment="1">
      <alignment horizontal="center" vertical="center" wrapText="1"/>
    </xf>
    <xf numFmtId="168" fontId="30" fillId="33" borderId="10" xfId="0" applyNumberFormat="1" applyFont="1" applyFill="1" applyBorder="1" applyAlignment="1">
      <alignment horizontal="center" vertical="center" wrapText="1"/>
    </xf>
    <xf numFmtId="0" fontId="32" fillId="33" borderId="0" xfId="0" applyFont="1" applyFill="1" applyAlignment="1">
      <alignment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33" borderId="0" xfId="0" applyFill="1">
      <alignment horizontal="left" vertical="top" wrapText="1"/>
    </xf>
    <xf numFmtId="0" fontId="0" fillId="33" borderId="0" xfId="0" applyFont="1" applyFill="1" applyAlignment="1">
      <alignment horizontal="left" vertical="top" wrapText="1"/>
    </xf>
    <xf numFmtId="0" fontId="0" fillId="33" borderId="10" xfId="0" applyFill="1" applyBorder="1">
      <alignment horizontal="left" vertical="top" wrapText="1"/>
    </xf>
    <xf numFmtId="0" fontId="31" fillId="33" borderId="10" xfId="0" applyFont="1" applyFill="1" applyBorder="1" applyAlignment="1">
      <alignment horizontal="left" vertical="top" wrapText="1"/>
    </xf>
    <xf numFmtId="167" fontId="19" fillId="33" borderId="10" xfId="54" applyNumberFormat="1" applyFont="1" applyFill="1" applyBorder="1" applyAlignment="1">
      <alignment horizontal="right" vertical="top"/>
    </xf>
    <xf numFmtId="0" fontId="0" fillId="33" borderId="13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left" vertical="top" wrapText="1"/>
    </xf>
    <xf numFmtId="0" fontId="35" fillId="33" borderId="10" xfId="0" applyFont="1" applyFill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47" fillId="0" borderId="10" xfId="0" applyFont="1" applyBorder="1">
      <alignment horizontal="left" vertical="top" wrapText="1"/>
    </xf>
    <xf numFmtId="167" fontId="49" fillId="0" borderId="10" xfId="71" applyNumberFormat="1" applyFont="1" applyBorder="1" applyAlignment="1">
      <alignment horizontal="right" vertical="top"/>
    </xf>
    <xf numFmtId="0" fontId="26" fillId="33" borderId="0" xfId="0" applyFont="1" applyFill="1" applyAlignment="1">
      <alignment vertical="center" wrapText="1"/>
    </xf>
    <xf numFmtId="0" fontId="34" fillId="33" borderId="0" xfId="46" applyFont="1" applyFill="1" applyAlignment="1">
      <alignment vertical="center"/>
    </xf>
    <xf numFmtId="170" fontId="25" fillId="33" borderId="10" xfId="53" applyNumberFormat="1" applyFont="1" applyFill="1" applyBorder="1" applyAlignment="1">
      <alignment vertical="center"/>
    </xf>
    <xf numFmtId="0" fontId="39" fillId="33" borderId="0" xfId="0" applyFont="1" applyFill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168" fontId="41" fillId="33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68" fontId="33" fillId="33" borderId="12" xfId="0" applyNumberFormat="1" applyFont="1" applyFill="1" applyBorder="1" applyAlignment="1">
      <alignment horizontal="center" vertical="center" wrapText="1"/>
    </xf>
    <xf numFmtId="168" fontId="29" fillId="0" borderId="0" xfId="0" applyNumberFormat="1" applyFont="1" applyFill="1" applyAlignment="1">
      <alignment horizontal="right" wrapText="1"/>
    </xf>
    <xf numFmtId="168" fontId="29" fillId="0" borderId="0" xfId="0" applyNumberFormat="1" applyFont="1" applyFill="1" applyAlignment="1">
      <alignment vertical="center" wrapText="1"/>
    </xf>
    <xf numFmtId="168" fontId="29" fillId="33" borderId="0" xfId="0" applyNumberFormat="1" applyFont="1" applyFill="1" applyAlignment="1">
      <alignment horizontal="right" wrapText="1"/>
    </xf>
    <xf numFmtId="0" fontId="34" fillId="0" borderId="0" xfId="0" applyNumberFormat="1" applyFont="1" applyFill="1" applyBorder="1" applyAlignment="1">
      <alignment vertical="center" wrapText="1"/>
    </xf>
    <xf numFmtId="0" fontId="52" fillId="33" borderId="0" xfId="0" applyFont="1" applyFill="1" applyAlignment="1">
      <alignment horizontal="right" vertical="top" wrapText="1"/>
    </xf>
    <xf numFmtId="0" fontId="46" fillId="33" borderId="15" xfId="0" applyFont="1" applyFill="1" applyBorder="1" applyAlignment="1">
      <alignment horizontal="left" vertical="top" wrapText="1"/>
    </xf>
    <xf numFmtId="0" fontId="53" fillId="33" borderId="13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center" vertical="top" wrapText="1"/>
    </xf>
    <xf numFmtId="0" fontId="0" fillId="33" borderId="0" xfId="0" applyFill="1" applyBorder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167" fontId="19" fillId="0" borderId="0" xfId="54" applyNumberFormat="1" applyFont="1" applyBorder="1" applyAlignment="1">
      <alignment horizontal="right" vertical="top"/>
    </xf>
    <xf numFmtId="0" fontId="53" fillId="33" borderId="10" xfId="0" applyFont="1" applyFill="1" applyBorder="1" applyAlignment="1">
      <alignment horizontal="left" vertical="top" wrapText="1"/>
    </xf>
    <xf numFmtId="0" fontId="0" fillId="33" borderId="39" xfId="0" applyFont="1" applyFill="1" applyBorder="1" applyAlignment="1">
      <alignment horizontal="center" vertical="top" wrapText="1"/>
    </xf>
    <xf numFmtId="0" fontId="0" fillId="33" borderId="38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right" vertical="top" wrapText="1"/>
    </xf>
    <xf numFmtId="167" fontId="19" fillId="33" borderId="0" xfId="54" applyNumberFormat="1" applyFont="1" applyFill="1" applyBorder="1" applyAlignment="1">
      <alignment horizontal="right" vertical="top"/>
    </xf>
    <xf numFmtId="0" fontId="42" fillId="33" borderId="0" xfId="0" applyFont="1" applyFill="1" applyAlignment="1">
      <alignment vertical="top"/>
    </xf>
    <xf numFmtId="0" fontId="31" fillId="33" borderId="0" xfId="0" applyFont="1" applyFill="1" applyBorder="1" applyAlignment="1">
      <alignment vertical="top" wrapText="1"/>
    </xf>
    <xf numFmtId="0" fontId="46" fillId="33" borderId="0" xfId="0" applyFont="1" applyFill="1" applyBorder="1" applyAlignment="1">
      <alignment vertical="top" wrapText="1"/>
    </xf>
    <xf numFmtId="0" fontId="0" fillId="33" borderId="15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31" fillId="33" borderId="15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46" fillId="33" borderId="0" xfId="0" applyFont="1" applyFill="1" applyBorder="1" applyAlignment="1">
      <alignment horizontal="right" vertical="top" wrapText="1"/>
    </xf>
    <xf numFmtId="0" fontId="27" fillId="33" borderId="0" xfId="47" applyFont="1" applyFill="1" applyAlignment="1">
      <alignment vertical="center"/>
    </xf>
    <xf numFmtId="0" fontId="27" fillId="0" borderId="13" xfId="49" applyFont="1" applyFill="1" applyBorder="1" applyAlignment="1">
      <alignment horizontal="center" vertical="center" wrapText="1"/>
    </xf>
    <xf numFmtId="0" fontId="27" fillId="0" borderId="15" xfId="49" applyFont="1" applyFill="1" applyBorder="1" applyAlignment="1">
      <alignment horizontal="center" vertical="center" wrapText="1"/>
    </xf>
    <xf numFmtId="0" fontId="34" fillId="33" borderId="0" xfId="47" applyFont="1" applyFill="1" applyAlignment="1">
      <alignment vertical="center"/>
    </xf>
    <xf numFmtId="167" fontId="49" fillId="0" borderId="13" xfId="71" applyNumberFormat="1" applyFont="1" applyBorder="1" applyAlignment="1">
      <alignment horizontal="right" vertical="top"/>
    </xf>
    <xf numFmtId="0" fontId="47" fillId="0" borderId="10" xfId="0" applyFont="1" applyBorder="1" applyAlignment="1">
      <alignment horizontal="left" vertical="top" wrapText="1"/>
    </xf>
    <xf numFmtId="0" fontId="47" fillId="33" borderId="12" xfId="0" applyFont="1" applyFill="1" applyBorder="1">
      <alignment horizontal="left" vertical="top" wrapText="1"/>
    </xf>
    <xf numFmtId="0" fontId="47" fillId="33" borderId="12" xfId="0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horizontal="left" vertical="top" wrapText="1"/>
    </xf>
    <xf numFmtId="167" fontId="50" fillId="33" borderId="10" xfId="72" applyNumberFormat="1" applyFont="1" applyFill="1" applyBorder="1" applyAlignment="1">
      <alignment horizontal="right" vertical="top"/>
    </xf>
    <xf numFmtId="0" fontId="47" fillId="33" borderId="10" xfId="0" applyFont="1" applyFill="1" applyBorder="1" applyAlignment="1">
      <alignment horizontal="right" vertical="top" wrapText="1"/>
    </xf>
    <xf numFmtId="0" fontId="47" fillId="0" borderId="10" xfId="69" applyFont="1" applyFill="1" applyBorder="1" applyAlignment="1">
      <alignment horizontal="left" vertical="top" wrapText="1"/>
    </xf>
    <xf numFmtId="168" fontId="47" fillId="0" borderId="10" xfId="69" applyNumberFormat="1" applyFont="1" applyFill="1" applyBorder="1" applyAlignment="1">
      <alignment horizontal="right" vertical="top" wrapText="1"/>
    </xf>
    <xf numFmtId="168" fontId="47" fillId="33" borderId="10" xfId="0" applyNumberFormat="1" applyFont="1" applyFill="1" applyBorder="1" applyAlignment="1">
      <alignment horizontal="right" vertical="top" wrapText="1"/>
    </xf>
    <xf numFmtId="169" fontId="47" fillId="0" borderId="10" xfId="0" applyNumberFormat="1" applyFont="1" applyFill="1" applyBorder="1" applyAlignment="1">
      <alignment horizontal="right" vertical="top" wrapText="1"/>
    </xf>
    <xf numFmtId="0" fontId="47" fillId="0" borderId="12" xfId="0" applyFont="1" applyBorder="1">
      <alignment horizontal="left" vertical="top" wrapText="1"/>
    </xf>
    <xf numFmtId="0" fontId="47" fillId="0" borderId="16" xfId="0" applyFont="1" applyBorder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0" fontId="32" fillId="33" borderId="10" xfId="0" applyFont="1" applyFill="1" applyBorder="1" applyAlignment="1">
      <alignment horizontal="left" vertical="center" wrapText="1"/>
    </xf>
    <xf numFmtId="0" fontId="47" fillId="0" borderId="13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41" fillId="33" borderId="12" xfId="0" applyFont="1" applyFill="1" applyBorder="1" applyAlignment="1">
      <alignment horizontal="left" vertical="center" wrapText="1"/>
    </xf>
    <xf numFmtId="174" fontId="19" fillId="0" borderId="10" xfId="54" applyNumberFormat="1" applyFont="1" applyBorder="1" applyAlignment="1">
      <alignment horizontal="right" vertical="top"/>
    </xf>
    <xf numFmtId="0" fontId="55" fillId="0" borderId="0" xfId="73" applyFont="1"/>
    <xf numFmtId="0" fontId="56" fillId="0" borderId="0" xfId="73" applyFont="1"/>
    <xf numFmtId="173" fontId="56" fillId="0" borderId="40" xfId="74" applyNumberFormat="1" applyFont="1" applyFill="1" applyBorder="1" applyAlignment="1">
      <alignment horizontal="center"/>
    </xf>
    <xf numFmtId="173" fontId="56" fillId="34" borderId="40" xfId="74" applyNumberFormat="1" applyFont="1" applyFill="1" applyBorder="1" applyAlignment="1">
      <alignment horizontal="center"/>
    </xf>
    <xf numFmtId="175" fontId="56" fillId="0" borderId="40" xfId="73" applyNumberFormat="1" applyFont="1" applyBorder="1" applyAlignment="1">
      <alignment vertical="center"/>
    </xf>
    <xf numFmtId="173" fontId="55" fillId="0" borderId="40" xfId="74" applyNumberFormat="1" applyFont="1" applyFill="1" applyBorder="1" applyAlignment="1">
      <alignment horizontal="center" vertical="center"/>
    </xf>
    <xf numFmtId="0" fontId="55" fillId="0" borderId="40" xfId="73" applyFont="1" applyBorder="1" applyAlignment="1">
      <alignment vertical="center" wrapText="1"/>
    </xf>
    <xf numFmtId="0" fontId="55" fillId="0" borderId="40" xfId="73" applyFont="1" applyBorder="1" applyAlignment="1">
      <alignment horizontal="center" vertical="center"/>
    </xf>
    <xf numFmtId="0" fontId="55" fillId="0" borderId="40" xfId="73" applyFont="1" applyBorder="1" applyAlignment="1">
      <alignment vertical="center"/>
    </xf>
    <xf numFmtId="175" fontId="56" fillId="0" borderId="40" xfId="73" applyNumberFormat="1" applyFont="1" applyFill="1" applyBorder="1" applyAlignment="1">
      <alignment vertical="center"/>
    </xf>
    <xf numFmtId="0" fontId="55" fillId="0" borderId="40" xfId="73" applyFont="1" applyFill="1" applyBorder="1" applyAlignment="1">
      <alignment vertical="center" wrapText="1"/>
    </xf>
    <xf numFmtId="0" fontId="55" fillId="0" borderId="40" xfId="73" applyFont="1" applyFill="1" applyBorder="1" applyAlignment="1">
      <alignment vertical="center"/>
    </xf>
    <xf numFmtId="0" fontId="55" fillId="0" borderId="40" xfId="73" applyFont="1" applyFill="1" applyBorder="1" applyAlignment="1">
      <alignment horizontal="center" vertical="center"/>
    </xf>
    <xf numFmtId="0" fontId="55" fillId="0" borderId="0" xfId="73" applyFont="1" applyAlignment="1">
      <alignment vertical="center"/>
    </xf>
    <xf numFmtId="0" fontId="55" fillId="0" borderId="40" xfId="73" applyFont="1" applyFill="1" applyBorder="1" applyAlignment="1">
      <alignment horizontal="center" vertical="center" wrapText="1"/>
    </xf>
    <xf numFmtId="0" fontId="56" fillId="0" borderId="40" xfId="73" applyFont="1" applyBorder="1" applyAlignment="1">
      <alignment horizontal="center" vertical="center" wrapText="1"/>
    </xf>
    <xf numFmtId="0" fontId="55" fillId="0" borderId="40" xfId="73" applyFont="1" applyBorder="1" applyAlignment="1">
      <alignment horizontal="center" vertical="center" wrapText="1"/>
    </xf>
    <xf numFmtId="3" fontId="27" fillId="0" borderId="12" xfId="49" applyNumberFormat="1" applyFont="1" applyFill="1" applyBorder="1" applyAlignment="1">
      <alignment horizontal="center" vertical="center"/>
    </xf>
    <xf numFmtId="169" fontId="27" fillId="0" borderId="39" xfId="50" applyNumberFormat="1" applyFont="1" applyFill="1" applyBorder="1" applyAlignment="1">
      <alignment horizontal="center" vertical="center" wrapText="1"/>
    </xf>
    <xf numFmtId="168" fontId="34" fillId="0" borderId="10" xfId="49" applyNumberFormat="1" applyFont="1" applyFill="1" applyBorder="1" applyAlignment="1">
      <alignment horizontal="center" vertical="center"/>
    </xf>
    <xf numFmtId="168" fontId="27" fillId="0" borderId="10" xfId="49" applyNumberFormat="1" applyFont="1" applyFill="1" applyBorder="1" applyAlignment="1">
      <alignment horizontal="center" vertical="center"/>
    </xf>
    <xf numFmtId="0" fontId="27" fillId="0" borderId="19" xfId="49" applyFont="1" applyFill="1" applyBorder="1" applyAlignment="1">
      <alignment horizontal="left" vertical="center"/>
    </xf>
    <xf numFmtId="0" fontId="34" fillId="0" borderId="19" xfId="55" applyFont="1" applyFill="1" applyBorder="1" applyAlignment="1"/>
    <xf numFmtId="0" fontId="34" fillId="0" borderId="11" xfId="55" applyFont="1" applyFill="1" applyBorder="1" applyAlignment="1"/>
    <xf numFmtId="0" fontId="27" fillId="0" borderId="17" xfId="49" applyFont="1" applyFill="1" applyBorder="1" applyAlignment="1">
      <alignment horizontal="left" vertical="center"/>
    </xf>
    <xf numFmtId="0" fontId="27" fillId="0" borderId="10" xfId="49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37" fontId="27" fillId="0" borderId="10" xfId="49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168" fontId="41" fillId="33" borderId="12" xfId="0" applyNumberFormat="1" applyFont="1" applyFill="1" applyBorder="1" applyAlignment="1">
      <alignment horizontal="center" vertical="center" wrapText="1"/>
    </xf>
    <xf numFmtId="0" fontId="32" fillId="0" borderId="19" xfId="55" applyFont="1" applyFill="1" applyBorder="1" applyAlignment="1">
      <alignment vertical="center"/>
    </xf>
    <xf numFmtId="3" fontId="27" fillId="0" borderId="33" xfId="49" applyNumberFormat="1" applyFont="1" applyFill="1" applyBorder="1" applyAlignment="1">
      <alignment horizontal="center" vertical="center"/>
    </xf>
    <xf numFmtId="0" fontId="27" fillId="0" borderId="19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32" fillId="33" borderId="0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right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5" fillId="33" borderId="20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0" fontId="27" fillId="33" borderId="17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center" wrapText="1"/>
    </xf>
    <xf numFmtId="0" fontId="34" fillId="0" borderId="0" xfId="46" applyFont="1" applyFill="1" applyAlignment="1">
      <alignment horizontal="right" vertical="center"/>
    </xf>
    <xf numFmtId="0" fontId="34" fillId="33" borderId="0" xfId="0" applyNumberFormat="1" applyFont="1" applyFill="1" applyAlignment="1">
      <alignment horizontal="center" vertical="center" wrapText="1"/>
    </xf>
    <xf numFmtId="168" fontId="25" fillId="0" borderId="0" xfId="0" applyNumberFormat="1" applyFont="1" applyFill="1" applyBorder="1" applyAlignment="1">
      <alignment horizontal="right" vertical="center" wrapText="1"/>
    </xf>
    <xf numFmtId="49" fontId="28" fillId="0" borderId="26" xfId="0" applyNumberFormat="1" applyFont="1" applyFill="1" applyBorder="1" applyAlignment="1">
      <alignment horizontal="center" vertical="center" wrapText="1"/>
    </xf>
    <xf numFmtId="49" fontId="28" fillId="0" borderId="27" xfId="0" applyNumberFormat="1" applyFont="1" applyFill="1" applyBorder="1" applyAlignment="1">
      <alignment horizontal="center" vertical="center" wrapText="1"/>
    </xf>
    <xf numFmtId="49" fontId="28" fillId="0" borderId="28" xfId="0" applyNumberFormat="1" applyFont="1" applyFill="1" applyBorder="1" applyAlignment="1">
      <alignment horizontal="center" vertical="center" wrapText="1"/>
    </xf>
    <xf numFmtId="49" fontId="28" fillId="0" borderId="29" xfId="0" applyNumberFormat="1" applyFont="1" applyFill="1" applyBorder="1" applyAlignment="1">
      <alignment horizontal="center" vertical="center" wrapText="1"/>
    </xf>
    <xf numFmtId="0" fontId="28" fillId="0" borderId="23" xfId="0" applyNumberFormat="1" applyFont="1" applyFill="1" applyBorder="1" applyAlignment="1">
      <alignment horizontal="center" vertical="center" wrapText="1"/>
    </xf>
    <xf numFmtId="0" fontId="28" fillId="0" borderId="30" xfId="0" applyNumberFormat="1" applyFont="1" applyFill="1" applyBorder="1" applyAlignment="1">
      <alignment horizontal="center" vertical="center" wrapText="1"/>
    </xf>
    <xf numFmtId="0" fontId="28" fillId="0" borderId="25" xfId="0" applyNumberFormat="1" applyFont="1" applyFill="1" applyBorder="1" applyAlignment="1">
      <alignment horizontal="center" vertical="center" wrapText="1"/>
    </xf>
    <xf numFmtId="168" fontId="29" fillId="0" borderId="24" xfId="0" applyNumberFormat="1" applyFont="1" applyFill="1" applyBorder="1" applyAlignment="1">
      <alignment horizontal="center" vertical="center" wrapText="1"/>
    </xf>
    <xf numFmtId="168" fontId="29" fillId="0" borderId="32" xfId="0" applyNumberFormat="1" applyFont="1" applyFill="1" applyBorder="1" applyAlignment="1">
      <alignment horizontal="center" vertical="center" wrapText="1"/>
    </xf>
    <xf numFmtId="168" fontId="29" fillId="0" borderId="31" xfId="0" applyNumberFormat="1" applyFont="1" applyFill="1" applyBorder="1" applyAlignment="1">
      <alignment horizontal="center" vertical="center" wrapText="1"/>
    </xf>
    <xf numFmtId="168" fontId="28" fillId="33" borderId="21" xfId="0" applyNumberFormat="1" applyFont="1" applyFill="1" applyBorder="1" applyAlignment="1">
      <alignment horizontal="center" vertical="center" wrapText="1"/>
    </xf>
    <xf numFmtId="168" fontId="28" fillId="33" borderId="33" xfId="0" applyNumberFormat="1" applyFont="1" applyFill="1" applyBorder="1" applyAlignment="1">
      <alignment horizontal="center" vertical="center" wrapText="1"/>
    </xf>
    <xf numFmtId="168" fontId="28" fillId="0" borderId="24" xfId="0" applyNumberFormat="1" applyFont="1" applyFill="1" applyBorder="1" applyAlignment="1">
      <alignment horizontal="center" vertical="center" wrapText="1"/>
    </xf>
    <xf numFmtId="168" fontId="28" fillId="0" borderId="32" xfId="0" applyNumberFormat="1" applyFont="1" applyFill="1" applyBorder="1" applyAlignment="1">
      <alignment horizontal="center" vertical="center" wrapText="1"/>
    </xf>
    <xf numFmtId="168" fontId="28" fillId="0" borderId="31" xfId="0" applyNumberFormat="1" applyFont="1" applyFill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top" wrapText="1"/>
    </xf>
    <xf numFmtId="0" fontId="34" fillId="0" borderId="0" xfId="0" applyFont="1" applyAlignment="1">
      <alignment horizontal="right" vertical="top" wrapText="1"/>
    </xf>
    <xf numFmtId="0" fontId="34" fillId="33" borderId="0" xfId="46" applyFont="1" applyFill="1" applyAlignment="1">
      <alignment horizontal="right" vertical="center"/>
    </xf>
    <xf numFmtId="0" fontId="32" fillId="33" borderId="0" xfId="0" applyNumberFormat="1" applyFont="1" applyFill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169" fontId="30" fillId="33" borderId="12" xfId="0" applyNumberFormat="1" applyFont="1" applyFill="1" applyBorder="1" applyAlignment="1">
      <alignment horizontal="center" vertical="center" wrapText="1"/>
    </xf>
    <xf numFmtId="169" fontId="30" fillId="33" borderId="13" xfId="0" applyNumberFormat="1" applyFont="1" applyFill="1" applyBorder="1" applyAlignment="1">
      <alignment horizontal="center" vertical="center" wrapText="1"/>
    </xf>
    <xf numFmtId="168" fontId="29" fillId="0" borderId="15" xfId="0" applyNumberFormat="1" applyFont="1" applyFill="1" applyBorder="1" applyAlignment="1">
      <alignment horizontal="center" vertical="center" wrapText="1"/>
    </xf>
    <xf numFmtId="168" fontId="29" fillId="0" borderId="17" xfId="0" applyNumberFormat="1" applyFont="1" applyFill="1" applyBorder="1" applyAlignment="1">
      <alignment horizontal="center" vertical="center" wrapText="1"/>
    </xf>
    <xf numFmtId="168" fontId="29" fillId="0" borderId="16" xfId="0" applyNumberFormat="1" applyFont="1" applyFill="1" applyBorder="1" applyAlignment="1">
      <alignment horizontal="center" vertical="center" wrapText="1"/>
    </xf>
    <xf numFmtId="0" fontId="32" fillId="33" borderId="0" xfId="0" applyNumberFormat="1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center" vertical="center" wrapText="1"/>
    </xf>
    <xf numFmtId="49" fontId="30" fillId="0" borderId="21" xfId="0" applyNumberFormat="1" applyFont="1" applyFill="1" applyBorder="1" applyAlignment="1">
      <alignment horizontal="center" vertical="center" wrapText="1"/>
    </xf>
    <xf numFmtId="49" fontId="30" fillId="0" borderId="20" xfId="0" applyNumberFormat="1" applyFont="1" applyFill="1" applyBorder="1" applyAlignment="1">
      <alignment horizontal="center" vertical="center" wrapText="1"/>
    </xf>
    <xf numFmtId="49" fontId="30" fillId="0" borderId="33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30" fillId="0" borderId="18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5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0" fillId="33" borderId="16" xfId="0" applyFill="1" applyBorder="1" applyAlignment="1">
      <alignment horizontal="center" vertical="top"/>
    </xf>
    <xf numFmtId="0" fontId="0" fillId="33" borderId="38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center" vertical="top" wrapText="1"/>
    </xf>
    <xf numFmtId="0" fontId="31" fillId="33" borderId="15" xfId="0" applyFont="1" applyFill="1" applyBorder="1" applyAlignment="1">
      <alignment horizontal="center" vertical="top" wrapText="1"/>
    </xf>
    <xf numFmtId="0" fontId="31" fillId="33" borderId="17" xfId="0" applyFont="1" applyFill="1" applyBorder="1" applyAlignment="1">
      <alignment horizontal="center" vertical="top" wrapText="1"/>
    </xf>
    <xf numFmtId="0" fontId="31" fillId="33" borderId="16" xfId="0" applyFont="1" applyFill="1" applyBorder="1" applyAlignment="1">
      <alignment horizontal="center" vertical="top" wrapText="1"/>
    </xf>
    <xf numFmtId="0" fontId="46" fillId="33" borderId="15" xfId="0" applyFont="1" applyFill="1" applyBorder="1" applyAlignment="1">
      <alignment horizontal="center" vertical="top" wrapText="1"/>
    </xf>
    <xf numFmtId="0" fontId="46" fillId="33" borderId="17" xfId="0" applyFont="1" applyFill="1" applyBorder="1" applyAlignment="1">
      <alignment horizontal="center" vertical="top" wrapText="1"/>
    </xf>
    <xf numFmtId="0" fontId="46" fillId="33" borderId="16" xfId="0" applyFont="1" applyFill="1" applyBorder="1" applyAlignment="1">
      <alignment horizontal="center" vertical="top" wrapText="1"/>
    </xf>
    <xf numFmtId="0" fontId="46" fillId="33" borderId="15" xfId="0" applyFont="1" applyFill="1" applyBorder="1" applyAlignment="1">
      <alignment horizontal="left" vertical="top" wrapText="1"/>
    </xf>
    <xf numFmtId="0" fontId="46" fillId="33" borderId="16" xfId="0" applyFont="1" applyFill="1" applyBorder="1" applyAlignment="1">
      <alignment horizontal="left" vertical="top" wrapText="1"/>
    </xf>
    <xf numFmtId="0" fontId="42" fillId="33" borderId="0" xfId="0" applyFont="1" applyFill="1" applyAlignment="1">
      <alignment horizontal="center" vertical="top"/>
    </xf>
    <xf numFmtId="0" fontId="31" fillId="33" borderId="0" xfId="0" applyFont="1" applyFill="1" applyAlignment="1">
      <alignment horizontal="left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39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top" wrapText="1"/>
    </xf>
    <xf numFmtId="0" fontId="31" fillId="33" borderId="15" xfId="0" applyFont="1" applyFill="1" applyBorder="1" applyAlignment="1">
      <alignment horizontal="left" vertical="top" wrapText="1"/>
    </xf>
    <xf numFmtId="0" fontId="31" fillId="33" borderId="17" xfId="0" applyFont="1" applyFill="1" applyBorder="1" applyAlignment="1">
      <alignment horizontal="left" vertical="top" wrapText="1"/>
    </xf>
    <xf numFmtId="0" fontId="31" fillId="33" borderId="16" xfId="0" applyFont="1" applyFill="1" applyBorder="1" applyAlignment="1">
      <alignment horizontal="left" vertical="top" wrapText="1"/>
    </xf>
    <xf numFmtId="0" fontId="46" fillId="33" borderId="17" xfId="0" applyFont="1" applyFill="1" applyBorder="1" applyAlignment="1">
      <alignment horizontal="left" vertical="top" wrapText="1"/>
    </xf>
    <xf numFmtId="0" fontId="31" fillId="33" borderId="19" xfId="0" applyFont="1" applyFill="1" applyBorder="1" applyAlignment="1">
      <alignment horizontal="left" vertical="top" wrapText="1"/>
    </xf>
    <xf numFmtId="0" fontId="31" fillId="33" borderId="11" xfId="0" applyFont="1" applyFill="1" applyBorder="1" applyAlignment="1">
      <alignment horizontal="left" vertical="top" wrapText="1"/>
    </xf>
    <xf numFmtId="0" fontId="31" fillId="33" borderId="21" xfId="0" applyFont="1" applyFill="1" applyBorder="1" applyAlignment="1">
      <alignment horizontal="left" vertical="top" wrapText="1"/>
    </xf>
    <xf numFmtId="168" fontId="29" fillId="0" borderId="0" xfId="0" applyNumberFormat="1" applyFont="1" applyFill="1" applyAlignment="1">
      <alignment horizontal="right" wrapText="1"/>
    </xf>
    <xf numFmtId="168" fontId="29" fillId="33" borderId="0" xfId="0" applyNumberFormat="1" applyFont="1" applyFill="1" applyAlignment="1">
      <alignment horizontal="right" wrapText="1"/>
    </xf>
    <xf numFmtId="0" fontId="34" fillId="0" borderId="0" xfId="0" applyNumberFormat="1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top" wrapText="1"/>
    </xf>
    <xf numFmtId="0" fontId="32" fillId="0" borderId="34" xfId="49" applyFont="1" applyFill="1" applyBorder="1" applyAlignment="1">
      <alignment horizontal="left" vertical="center" wrapText="1"/>
    </xf>
    <xf numFmtId="0" fontId="32" fillId="0" borderId="37" xfId="49" applyFont="1" applyFill="1" applyBorder="1" applyAlignment="1">
      <alignment horizontal="left" vertical="center" wrapText="1"/>
    </xf>
    <xf numFmtId="0" fontId="32" fillId="0" borderId="36" xfId="49" applyFont="1" applyFill="1" applyBorder="1" applyAlignment="1">
      <alignment horizontal="left" vertical="center" wrapText="1"/>
    </xf>
    <xf numFmtId="0" fontId="27" fillId="0" borderId="41" xfId="49" applyFont="1" applyFill="1" applyBorder="1" applyAlignment="1">
      <alignment horizontal="left" vertical="center" wrapText="1"/>
    </xf>
    <xf numFmtId="0" fontId="27" fillId="0" borderId="17" xfId="49" applyFont="1" applyFill="1" applyBorder="1" applyAlignment="1">
      <alignment horizontal="left" vertical="center" wrapText="1"/>
    </xf>
    <xf numFmtId="0" fontId="27" fillId="0" borderId="16" xfId="49" applyFont="1" applyFill="1" applyBorder="1" applyAlignment="1">
      <alignment horizontal="left" vertical="center" wrapText="1"/>
    </xf>
    <xf numFmtId="0" fontId="27" fillId="0" borderId="15" xfId="49" applyFont="1" applyFill="1" applyBorder="1" applyAlignment="1">
      <alignment horizontal="left" vertical="center" wrapText="1"/>
    </xf>
    <xf numFmtId="0" fontId="32" fillId="33" borderId="0" xfId="49" applyFont="1" applyFill="1" applyAlignment="1">
      <alignment horizontal="right" vertical="center"/>
    </xf>
    <xf numFmtId="0" fontId="32" fillId="0" borderId="0" xfId="49" applyFont="1" applyFill="1" applyAlignment="1">
      <alignment horizontal="right" vertical="center"/>
    </xf>
    <xf numFmtId="0" fontId="32" fillId="0" borderId="0" xfId="49" applyFont="1" applyFill="1" applyAlignment="1">
      <alignment horizontal="center" vertical="center" wrapText="1"/>
    </xf>
    <xf numFmtId="0" fontId="33" fillId="33" borderId="23" xfId="47" applyFont="1" applyFill="1" applyBorder="1" applyAlignment="1">
      <alignment horizontal="center" vertical="center"/>
    </xf>
    <xf numFmtId="0" fontId="33" fillId="33" borderId="35" xfId="47" applyFont="1" applyFill="1" applyBorder="1" applyAlignment="1">
      <alignment horizontal="center" vertical="center"/>
    </xf>
    <xf numFmtId="0" fontId="33" fillId="33" borderId="23" xfId="49" applyFont="1" applyFill="1" applyBorder="1" applyAlignment="1">
      <alignment horizontal="center" vertical="center"/>
    </xf>
    <xf numFmtId="0" fontId="33" fillId="33" borderId="35" xfId="49" applyFont="1" applyFill="1" applyBorder="1" applyAlignment="1">
      <alignment horizontal="center" vertical="center"/>
    </xf>
    <xf numFmtId="0" fontId="33" fillId="33" borderId="23" xfId="49" applyFont="1" applyFill="1" applyBorder="1" applyAlignment="1">
      <alignment horizontal="center" vertical="center" wrapText="1"/>
    </xf>
    <xf numFmtId="0" fontId="33" fillId="33" borderId="35" xfId="49" applyFont="1" applyFill="1" applyBorder="1" applyAlignment="1">
      <alignment horizontal="center" vertical="center" wrapText="1"/>
    </xf>
    <xf numFmtId="0" fontId="33" fillId="33" borderId="34" xfId="49" applyFont="1" applyFill="1" applyBorder="1" applyAlignment="1">
      <alignment horizontal="center" vertical="center" wrapText="1"/>
    </xf>
    <xf numFmtId="0" fontId="33" fillId="33" borderId="36" xfId="49" applyFont="1" applyFill="1" applyBorder="1" applyAlignment="1">
      <alignment horizontal="center" vertical="center" wrapText="1"/>
    </xf>
    <xf numFmtId="0" fontId="56" fillId="0" borderId="15" xfId="73" applyFont="1" applyBorder="1" applyAlignment="1">
      <alignment horizontal="center"/>
    </xf>
    <xf numFmtId="0" fontId="56" fillId="0" borderId="17" xfId="73" applyFont="1" applyBorder="1" applyAlignment="1">
      <alignment horizontal="center"/>
    </xf>
    <xf numFmtId="0" fontId="56" fillId="0" borderId="16" xfId="73" applyFont="1" applyBorder="1" applyAlignment="1">
      <alignment horizontal="center"/>
    </xf>
    <xf numFmtId="0" fontId="57" fillId="0" borderId="0" xfId="73" applyFont="1" applyAlignment="1">
      <alignment horizontal="center"/>
    </xf>
    <xf numFmtId="0" fontId="55" fillId="0" borderId="0" xfId="73" applyFont="1" applyAlignment="1">
      <alignment horizontal="center" vertical="center"/>
    </xf>
    <xf numFmtId="0" fontId="55" fillId="0" borderId="0" xfId="73" applyFont="1" applyAlignment="1">
      <alignment horizontal="center" vertical="top" wrapText="1"/>
    </xf>
  </cellXfs>
  <cellStyles count="75">
    <cellStyle name="20% - Accent1" xfId="20" builtinId="30" customBuiltin="1"/>
    <cellStyle name="20% - Accent1 2" xfId="57"/>
    <cellStyle name="20% - Accent2" xfId="24" builtinId="34" customBuiltin="1"/>
    <cellStyle name="20% - Accent2 2" xfId="59"/>
    <cellStyle name="20% - Accent3" xfId="28" builtinId="38" customBuiltin="1"/>
    <cellStyle name="20% - Accent3 2" xfId="61"/>
    <cellStyle name="20% - Accent4" xfId="32" builtinId="42" customBuiltin="1"/>
    <cellStyle name="20% - Accent4 2" xfId="63"/>
    <cellStyle name="20% - Accent5" xfId="36" builtinId="46" customBuiltin="1"/>
    <cellStyle name="20% - Accent5 2" xfId="65"/>
    <cellStyle name="20% - Accent6" xfId="40" builtinId="50" customBuiltin="1"/>
    <cellStyle name="20% - Accent6 2" xfId="67"/>
    <cellStyle name="40% - Accent1" xfId="21" builtinId="31" customBuiltin="1"/>
    <cellStyle name="40% - Accent1 2" xfId="58"/>
    <cellStyle name="40% - Accent2" xfId="25" builtinId="35" customBuiltin="1"/>
    <cellStyle name="40% - Accent2 2" xfId="60"/>
    <cellStyle name="40% - Accent3" xfId="29" builtinId="39" customBuiltin="1"/>
    <cellStyle name="40% - Accent3 2" xfId="62"/>
    <cellStyle name="40% - Accent4" xfId="33" builtinId="43" customBuiltin="1"/>
    <cellStyle name="40% - Accent4 2" xfId="64"/>
    <cellStyle name="40% - Accent5" xfId="37" builtinId="47" customBuiltin="1"/>
    <cellStyle name="40% - Accent5 2" xfId="66"/>
    <cellStyle name="40% - Accent6" xfId="41" builtinId="51" customBuiltin="1"/>
    <cellStyle name="40% - Accent6 2" xfId="68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 customBuiltin="1"/>
    <cellStyle name="Comma 2" xfId="74"/>
    <cellStyle name="Comma 6" xfId="43"/>
    <cellStyle name="Comma_General 17.02.04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rmal 2" xfId="45"/>
    <cellStyle name="Normal 2 2" xfId="69"/>
    <cellStyle name="Normal 2 3" xfId="46"/>
    <cellStyle name="Normal 2_IV-ՀՐԱՏԱՊ ՓՈՒԼԵՐՈՎ" xfId="47"/>
    <cellStyle name="Normal 3" xfId="73"/>
    <cellStyle name="Normal 5" xfId="48"/>
    <cellStyle name="Normal 5 2" xfId="49"/>
    <cellStyle name="Normal 6 2" xfId="50"/>
    <cellStyle name="Normal 8" xfId="70"/>
    <cellStyle name="Normal_General 17.02.04" xfId="51"/>
    <cellStyle name="Normal_tax" xfId="52"/>
    <cellStyle name="Normal_Total quartal 06.12.08" xfId="53"/>
    <cellStyle name="Note" xfId="16" builtinId="10" customBuiltin="1"/>
    <cellStyle name="Note 2" xfId="56"/>
    <cellStyle name="Output" xfId="11" builtinId="21" customBuiltin="1"/>
    <cellStyle name="SN_241" xfId="54"/>
    <cellStyle name="SN_b" xfId="71"/>
    <cellStyle name="SN_it" xfId="72"/>
    <cellStyle name="Title" xfId="2" builtinId="15" customBuiltin="1"/>
    <cellStyle name="Total" xfId="18" builtinId="25" customBuiltin="1"/>
    <cellStyle name="Warning Text" xfId="15" builtinId="11" customBuiltin="1"/>
    <cellStyle name="Обычный 2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ts/AppData/Local/Temp/Rar$DIa10780.44620/2_Havelvacn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-1"/>
      <sheetName val="5-2"/>
      <sheetName val="6"/>
    </sheetNames>
    <sheetDataSet>
      <sheetData sheetId="0">
        <row r="50">
          <cell r="G50">
            <v>12615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view="pageBreakPreview" topLeftCell="A29" zoomScale="90" zoomScaleNormal="91" zoomScaleSheetLayoutView="90" workbookViewId="0">
      <selection activeCell="C6" sqref="C6"/>
    </sheetView>
  </sheetViews>
  <sheetFormatPr defaultRowHeight="16.5" customHeight="1"/>
  <cols>
    <col min="1" max="1" width="7.85546875" style="3" customWidth="1"/>
    <col min="2" max="2" width="11.42578125" style="3" customWidth="1"/>
    <col min="3" max="3" width="81.42578125" style="3" customWidth="1"/>
    <col min="4" max="4" width="14.140625" style="3" bestFit="1" customWidth="1"/>
    <col min="5" max="5" width="17.85546875" style="4" customWidth="1"/>
    <col min="6" max="6" width="18.85546875" style="4" customWidth="1"/>
    <col min="7" max="258" width="9.140625" style="3"/>
    <col min="259" max="260" width="5.7109375" style="3" customWidth="1"/>
    <col min="261" max="261" width="76.28515625" style="3" customWidth="1"/>
    <col min="262" max="262" width="17.85546875" style="3" customWidth="1"/>
    <col min="263" max="514" width="9.140625" style="3"/>
    <col min="515" max="516" width="5.7109375" style="3" customWidth="1"/>
    <col min="517" max="517" width="76.28515625" style="3" customWidth="1"/>
    <col min="518" max="518" width="17.85546875" style="3" customWidth="1"/>
    <col min="519" max="770" width="9.140625" style="3"/>
    <col min="771" max="772" width="5.7109375" style="3" customWidth="1"/>
    <col min="773" max="773" width="76.28515625" style="3" customWidth="1"/>
    <col min="774" max="774" width="17.85546875" style="3" customWidth="1"/>
    <col min="775" max="1026" width="9.140625" style="3"/>
    <col min="1027" max="1028" width="5.7109375" style="3" customWidth="1"/>
    <col min="1029" max="1029" width="76.28515625" style="3" customWidth="1"/>
    <col min="1030" max="1030" width="17.85546875" style="3" customWidth="1"/>
    <col min="1031" max="1282" width="9.140625" style="3"/>
    <col min="1283" max="1284" width="5.7109375" style="3" customWidth="1"/>
    <col min="1285" max="1285" width="76.28515625" style="3" customWidth="1"/>
    <col min="1286" max="1286" width="17.85546875" style="3" customWidth="1"/>
    <col min="1287" max="1538" width="9.140625" style="3"/>
    <col min="1539" max="1540" width="5.7109375" style="3" customWidth="1"/>
    <col min="1541" max="1541" width="76.28515625" style="3" customWidth="1"/>
    <col min="1542" max="1542" width="17.85546875" style="3" customWidth="1"/>
    <col min="1543" max="1794" width="9.140625" style="3"/>
    <col min="1795" max="1796" width="5.7109375" style="3" customWidth="1"/>
    <col min="1797" max="1797" width="76.28515625" style="3" customWidth="1"/>
    <col min="1798" max="1798" width="17.85546875" style="3" customWidth="1"/>
    <col min="1799" max="2050" width="9.140625" style="3"/>
    <col min="2051" max="2052" width="5.7109375" style="3" customWidth="1"/>
    <col min="2053" max="2053" width="76.28515625" style="3" customWidth="1"/>
    <col min="2054" max="2054" width="17.85546875" style="3" customWidth="1"/>
    <col min="2055" max="2306" width="9.140625" style="3"/>
    <col min="2307" max="2308" width="5.7109375" style="3" customWidth="1"/>
    <col min="2309" max="2309" width="76.28515625" style="3" customWidth="1"/>
    <col min="2310" max="2310" width="17.85546875" style="3" customWidth="1"/>
    <col min="2311" max="2562" width="9.140625" style="3"/>
    <col min="2563" max="2564" width="5.7109375" style="3" customWidth="1"/>
    <col min="2565" max="2565" width="76.28515625" style="3" customWidth="1"/>
    <col min="2566" max="2566" width="17.85546875" style="3" customWidth="1"/>
    <col min="2567" max="2818" width="9.140625" style="3"/>
    <col min="2819" max="2820" width="5.7109375" style="3" customWidth="1"/>
    <col min="2821" max="2821" width="76.28515625" style="3" customWidth="1"/>
    <col min="2822" max="2822" width="17.85546875" style="3" customWidth="1"/>
    <col min="2823" max="3074" width="9.140625" style="3"/>
    <col min="3075" max="3076" width="5.7109375" style="3" customWidth="1"/>
    <col min="3077" max="3077" width="76.28515625" style="3" customWidth="1"/>
    <col min="3078" max="3078" width="17.85546875" style="3" customWidth="1"/>
    <col min="3079" max="3330" width="9.140625" style="3"/>
    <col min="3331" max="3332" width="5.7109375" style="3" customWidth="1"/>
    <col min="3333" max="3333" width="76.28515625" style="3" customWidth="1"/>
    <col min="3334" max="3334" width="17.85546875" style="3" customWidth="1"/>
    <col min="3335" max="3586" width="9.140625" style="3"/>
    <col min="3587" max="3588" width="5.7109375" style="3" customWidth="1"/>
    <col min="3589" max="3589" width="76.28515625" style="3" customWidth="1"/>
    <col min="3590" max="3590" width="17.85546875" style="3" customWidth="1"/>
    <col min="3591" max="3842" width="9.140625" style="3"/>
    <col min="3843" max="3844" width="5.7109375" style="3" customWidth="1"/>
    <col min="3845" max="3845" width="76.28515625" style="3" customWidth="1"/>
    <col min="3846" max="3846" width="17.85546875" style="3" customWidth="1"/>
    <col min="3847" max="4098" width="9.140625" style="3"/>
    <col min="4099" max="4100" width="5.7109375" style="3" customWidth="1"/>
    <col min="4101" max="4101" width="76.28515625" style="3" customWidth="1"/>
    <col min="4102" max="4102" width="17.85546875" style="3" customWidth="1"/>
    <col min="4103" max="4354" width="9.140625" style="3"/>
    <col min="4355" max="4356" width="5.7109375" style="3" customWidth="1"/>
    <col min="4357" max="4357" width="76.28515625" style="3" customWidth="1"/>
    <col min="4358" max="4358" width="17.85546875" style="3" customWidth="1"/>
    <col min="4359" max="4610" width="9.140625" style="3"/>
    <col min="4611" max="4612" width="5.7109375" style="3" customWidth="1"/>
    <col min="4613" max="4613" width="76.28515625" style="3" customWidth="1"/>
    <col min="4614" max="4614" width="17.85546875" style="3" customWidth="1"/>
    <col min="4615" max="4866" width="9.140625" style="3"/>
    <col min="4867" max="4868" width="5.7109375" style="3" customWidth="1"/>
    <col min="4869" max="4869" width="76.28515625" style="3" customWidth="1"/>
    <col min="4870" max="4870" width="17.85546875" style="3" customWidth="1"/>
    <col min="4871" max="5122" width="9.140625" style="3"/>
    <col min="5123" max="5124" width="5.7109375" style="3" customWidth="1"/>
    <col min="5125" max="5125" width="76.28515625" style="3" customWidth="1"/>
    <col min="5126" max="5126" width="17.85546875" style="3" customWidth="1"/>
    <col min="5127" max="5378" width="9.140625" style="3"/>
    <col min="5379" max="5380" width="5.7109375" style="3" customWidth="1"/>
    <col min="5381" max="5381" width="76.28515625" style="3" customWidth="1"/>
    <col min="5382" max="5382" width="17.85546875" style="3" customWidth="1"/>
    <col min="5383" max="5634" width="9.140625" style="3"/>
    <col min="5635" max="5636" width="5.7109375" style="3" customWidth="1"/>
    <col min="5637" max="5637" width="76.28515625" style="3" customWidth="1"/>
    <col min="5638" max="5638" width="17.85546875" style="3" customWidth="1"/>
    <col min="5639" max="5890" width="9.140625" style="3"/>
    <col min="5891" max="5892" width="5.7109375" style="3" customWidth="1"/>
    <col min="5893" max="5893" width="76.28515625" style="3" customWidth="1"/>
    <col min="5894" max="5894" width="17.85546875" style="3" customWidth="1"/>
    <col min="5895" max="6146" width="9.140625" style="3"/>
    <col min="6147" max="6148" width="5.7109375" style="3" customWidth="1"/>
    <col min="6149" max="6149" width="76.28515625" style="3" customWidth="1"/>
    <col min="6150" max="6150" width="17.85546875" style="3" customWidth="1"/>
    <col min="6151" max="6402" width="9.140625" style="3"/>
    <col min="6403" max="6404" width="5.7109375" style="3" customWidth="1"/>
    <col min="6405" max="6405" width="76.28515625" style="3" customWidth="1"/>
    <col min="6406" max="6406" width="17.85546875" style="3" customWidth="1"/>
    <col min="6407" max="6658" width="9.140625" style="3"/>
    <col min="6659" max="6660" width="5.7109375" style="3" customWidth="1"/>
    <col min="6661" max="6661" width="76.28515625" style="3" customWidth="1"/>
    <col min="6662" max="6662" width="17.85546875" style="3" customWidth="1"/>
    <col min="6663" max="6914" width="9.140625" style="3"/>
    <col min="6915" max="6916" width="5.7109375" style="3" customWidth="1"/>
    <col min="6917" max="6917" width="76.28515625" style="3" customWidth="1"/>
    <col min="6918" max="6918" width="17.85546875" style="3" customWidth="1"/>
    <col min="6919" max="7170" width="9.140625" style="3"/>
    <col min="7171" max="7172" width="5.7109375" style="3" customWidth="1"/>
    <col min="7173" max="7173" width="76.28515625" style="3" customWidth="1"/>
    <col min="7174" max="7174" width="17.85546875" style="3" customWidth="1"/>
    <col min="7175" max="7426" width="9.140625" style="3"/>
    <col min="7427" max="7428" width="5.7109375" style="3" customWidth="1"/>
    <col min="7429" max="7429" width="76.28515625" style="3" customWidth="1"/>
    <col min="7430" max="7430" width="17.85546875" style="3" customWidth="1"/>
    <col min="7431" max="7682" width="9.140625" style="3"/>
    <col min="7683" max="7684" width="5.7109375" style="3" customWidth="1"/>
    <col min="7685" max="7685" width="76.28515625" style="3" customWidth="1"/>
    <col min="7686" max="7686" width="17.85546875" style="3" customWidth="1"/>
    <col min="7687" max="7938" width="9.140625" style="3"/>
    <col min="7939" max="7940" width="5.7109375" style="3" customWidth="1"/>
    <col min="7941" max="7941" width="76.28515625" style="3" customWidth="1"/>
    <col min="7942" max="7942" width="17.85546875" style="3" customWidth="1"/>
    <col min="7943" max="8194" width="9.140625" style="3"/>
    <col min="8195" max="8196" width="5.7109375" style="3" customWidth="1"/>
    <col min="8197" max="8197" width="76.28515625" style="3" customWidth="1"/>
    <col min="8198" max="8198" width="17.85546875" style="3" customWidth="1"/>
    <col min="8199" max="8450" width="9.140625" style="3"/>
    <col min="8451" max="8452" width="5.7109375" style="3" customWidth="1"/>
    <col min="8453" max="8453" width="76.28515625" style="3" customWidth="1"/>
    <col min="8454" max="8454" width="17.85546875" style="3" customWidth="1"/>
    <col min="8455" max="8706" width="9.140625" style="3"/>
    <col min="8707" max="8708" width="5.7109375" style="3" customWidth="1"/>
    <col min="8709" max="8709" width="76.28515625" style="3" customWidth="1"/>
    <col min="8710" max="8710" width="17.85546875" style="3" customWidth="1"/>
    <col min="8711" max="8962" width="9.140625" style="3"/>
    <col min="8963" max="8964" width="5.7109375" style="3" customWidth="1"/>
    <col min="8965" max="8965" width="76.28515625" style="3" customWidth="1"/>
    <col min="8966" max="8966" width="17.85546875" style="3" customWidth="1"/>
    <col min="8967" max="9218" width="9.140625" style="3"/>
    <col min="9219" max="9220" width="5.7109375" style="3" customWidth="1"/>
    <col min="9221" max="9221" width="76.28515625" style="3" customWidth="1"/>
    <col min="9222" max="9222" width="17.85546875" style="3" customWidth="1"/>
    <col min="9223" max="9474" width="9.140625" style="3"/>
    <col min="9475" max="9476" width="5.7109375" style="3" customWidth="1"/>
    <col min="9477" max="9477" width="76.28515625" style="3" customWidth="1"/>
    <col min="9478" max="9478" width="17.85546875" style="3" customWidth="1"/>
    <col min="9479" max="9730" width="9.140625" style="3"/>
    <col min="9731" max="9732" width="5.7109375" style="3" customWidth="1"/>
    <col min="9733" max="9733" width="76.28515625" style="3" customWidth="1"/>
    <col min="9734" max="9734" width="17.85546875" style="3" customWidth="1"/>
    <col min="9735" max="9986" width="9.140625" style="3"/>
    <col min="9987" max="9988" width="5.7109375" style="3" customWidth="1"/>
    <col min="9989" max="9989" width="76.28515625" style="3" customWidth="1"/>
    <col min="9990" max="9990" width="17.85546875" style="3" customWidth="1"/>
    <col min="9991" max="10242" width="9.140625" style="3"/>
    <col min="10243" max="10244" width="5.7109375" style="3" customWidth="1"/>
    <col min="10245" max="10245" width="76.28515625" style="3" customWidth="1"/>
    <col min="10246" max="10246" width="17.85546875" style="3" customWidth="1"/>
    <col min="10247" max="10498" width="9.140625" style="3"/>
    <col min="10499" max="10500" width="5.7109375" style="3" customWidth="1"/>
    <col min="10501" max="10501" width="76.28515625" style="3" customWidth="1"/>
    <col min="10502" max="10502" width="17.85546875" style="3" customWidth="1"/>
    <col min="10503" max="10754" width="9.140625" style="3"/>
    <col min="10755" max="10756" width="5.7109375" style="3" customWidth="1"/>
    <col min="10757" max="10757" width="76.28515625" style="3" customWidth="1"/>
    <col min="10758" max="10758" width="17.85546875" style="3" customWidth="1"/>
    <col min="10759" max="11010" width="9.140625" style="3"/>
    <col min="11011" max="11012" width="5.7109375" style="3" customWidth="1"/>
    <col min="11013" max="11013" width="76.28515625" style="3" customWidth="1"/>
    <col min="11014" max="11014" width="17.85546875" style="3" customWidth="1"/>
    <col min="11015" max="11266" width="9.140625" style="3"/>
    <col min="11267" max="11268" width="5.7109375" style="3" customWidth="1"/>
    <col min="11269" max="11269" width="76.28515625" style="3" customWidth="1"/>
    <col min="11270" max="11270" width="17.85546875" style="3" customWidth="1"/>
    <col min="11271" max="11522" width="9.140625" style="3"/>
    <col min="11523" max="11524" width="5.7109375" style="3" customWidth="1"/>
    <col min="11525" max="11525" width="76.28515625" style="3" customWidth="1"/>
    <col min="11526" max="11526" width="17.85546875" style="3" customWidth="1"/>
    <col min="11527" max="11778" width="9.140625" style="3"/>
    <col min="11779" max="11780" width="5.7109375" style="3" customWidth="1"/>
    <col min="11781" max="11781" width="76.28515625" style="3" customWidth="1"/>
    <col min="11782" max="11782" width="17.85546875" style="3" customWidth="1"/>
    <col min="11783" max="12034" width="9.140625" style="3"/>
    <col min="12035" max="12036" width="5.7109375" style="3" customWidth="1"/>
    <col min="12037" max="12037" width="76.28515625" style="3" customWidth="1"/>
    <col min="12038" max="12038" width="17.85546875" style="3" customWidth="1"/>
    <col min="12039" max="12290" width="9.140625" style="3"/>
    <col min="12291" max="12292" width="5.7109375" style="3" customWidth="1"/>
    <col min="12293" max="12293" width="76.28515625" style="3" customWidth="1"/>
    <col min="12294" max="12294" width="17.85546875" style="3" customWidth="1"/>
    <col min="12295" max="12546" width="9.140625" style="3"/>
    <col min="12547" max="12548" width="5.7109375" style="3" customWidth="1"/>
    <col min="12549" max="12549" width="76.28515625" style="3" customWidth="1"/>
    <col min="12550" max="12550" width="17.85546875" style="3" customWidth="1"/>
    <col min="12551" max="12802" width="9.140625" style="3"/>
    <col min="12803" max="12804" width="5.7109375" style="3" customWidth="1"/>
    <col min="12805" max="12805" width="76.28515625" style="3" customWidth="1"/>
    <col min="12806" max="12806" width="17.85546875" style="3" customWidth="1"/>
    <col min="12807" max="13058" width="9.140625" style="3"/>
    <col min="13059" max="13060" width="5.7109375" style="3" customWidth="1"/>
    <col min="13061" max="13061" width="76.28515625" style="3" customWidth="1"/>
    <col min="13062" max="13062" width="17.85546875" style="3" customWidth="1"/>
    <col min="13063" max="13314" width="9.140625" style="3"/>
    <col min="13315" max="13316" width="5.7109375" style="3" customWidth="1"/>
    <col min="13317" max="13317" width="76.28515625" style="3" customWidth="1"/>
    <col min="13318" max="13318" width="17.85546875" style="3" customWidth="1"/>
    <col min="13319" max="13570" width="9.140625" style="3"/>
    <col min="13571" max="13572" width="5.7109375" style="3" customWidth="1"/>
    <col min="13573" max="13573" width="76.28515625" style="3" customWidth="1"/>
    <col min="13574" max="13574" width="17.85546875" style="3" customWidth="1"/>
    <col min="13575" max="13826" width="9.140625" style="3"/>
    <col min="13827" max="13828" width="5.7109375" style="3" customWidth="1"/>
    <col min="13829" max="13829" width="76.28515625" style="3" customWidth="1"/>
    <col min="13830" max="13830" width="17.85546875" style="3" customWidth="1"/>
    <col min="13831" max="14082" width="9.140625" style="3"/>
    <col min="14083" max="14084" width="5.7109375" style="3" customWidth="1"/>
    <col min="14085" max="14085" width="76.28515625" style="3" customWidth="1"/>
    <col min="14086" max="14086" width="17.85546875" style="3" customWidth="1"/>
    <col min="14087" max="14338" width="9.140625" style="3"/>
    <col min="14339" max="14340" width="5.7109375" style="3" customWidth="1"/>
    <col min="14341" max="14341" width="76.28515625" style="3" customWidth="1"/>
    <col min="14342" max="14342" width="17.85546875" style="3" customWidth="1"/>
    <col min="14343" max="14594" width="9.140625" style="3"/>
    <col min="14595" max="14596" width="5.7109375" style="3" customWidth="1"/>
    <col min="14597" max="14597" width="76.28515625" style="3" customWidth="1"/>
    <col min="14598" max="14598" width="17.85546875" style="3" customWidth="1"/>
    <col min="14599" max="14850" width="9.140625" style="3"/>
    <col min="14851" max="14852" width="5.7109375" style="3" customWidth="1"/>
    <col min="14853" max="14853" width="76.28515625" style="3" customWidth="1"/>
    <col min="14854" max="14854" width="17.85546875" style="3" customWidth="1"/>
    <col min="14855" max="15106" width="9.140625" style="3"/>
    <col min="15107" max="15108" width="5.7109375" style="3" customWidth="1"/>
    <col min="15109" max="15109" width="76.28515625" style="3" customWidth="1"/>
    <col min="15110" max="15110" width="17.85546875" style="3" customWidth="1"/>
    <col min="15111" max="15362" width="9.140625" style="3"/>
    <col min="15363" max="15364" width="5.7109375" style="3" customWidth="1"/>
    <col min="15365" max="15365" width="76.28515625" style="3" customWidth="1"/>
    <col min="15366" max="15366" width="17.85546875" style="3" customWidth="1"/>
    <col min="15367" max="15618" width="9.140625" style="3"/>
    <col min="15619" max="15620" width="5.7109375" style="3" customWidth="1"/>
    <col min="15621" max="15621" width="76.28515625" style="3" customWidth="1"/>
    <col min="15622" max="15622" width="17.85546875" style="3" customWidth="1"/>
    <col min="15623" max="15874" width="9.140625" style="3"/>
    <col min="15875" max="15876" width="5.7109375" style="3" customWidth="1"/>
    <col min="15877" max="15877" width="76.28515625" style="3" customWidth="1"/>
    <col min="15878" max="15878" width="17.85546875" style="3" customWidth="1"/>
    <col min="15879" max="16130" width="9.140625" style="3"/>
    <col min="16131" max="16132" width="5.7109375" style="3" customWidth="1"/>
    <col min="16133" max="16133" width="76.28515625" style="3" customWidth="1"/>
    <col min="16134" max="16134" width="17.85546875" style="3" customWidth="1"/>
    <col min="16135" max="16384" width="9.140625" style="3"/>
  </cols>
  <sheetData>
    <row r="1" spans="1:6" s="1" customFormat="1" ht="18.75" customHeight="1">
      <c r="A1" s="5"/>
      <c r="B1" s="5"/>
      <c r="C1" s="5"/>
      <c r="D1" s="119"/>
      <c r="E1" s="119"/>
      <c r="F1" s="120" t="s">
        <v>124</v>
      </c>
    </row>
    <row r="2" spans="1:6" s="1" customFormat="1" ht="20.25" customHeight="1">
      <c r="A2" s="6"/>
      <c r="B2" s="6"/>
      <c r="C2" s="6"/>
      <c r="D2" s="119"/>
      <c r="E2" s="119"/>
      <c r="F2" s="7" t="s">
        <v>0</v>
      </c>
    </row>
    <row r="3" spans="1:6" s="1" customFormat="1" ht="19.5" customHeight="1">
      <c r="A3" s="6"/>
      <c r="B3" s="6"/>
      <c r="C3" s="6"/>
      <c r="D3" s="119"/>
      <c r="E3" s="119"/>
      <c r="F3" s="115" t="s">
        <v>1</v>
      </c>
    </row>
    <row r="4" spans="1:6" s="1" customFormat="1" ht="104.25" customHeight="1">
      <c r="A4" s="247" t="s">
        <v>233</v>
      </c>
      <c r="B4" s="247"/>
      <c r="C4" s="247"/>
      <c r="D4" s="247"/>
      <c r="E4" s="247"/>
      <c r="F4" s="247"/>
    </row>
    <row r="5" spans="1:6" s="1" customFormat="1" ht="14.25" customHeight="1">
      <c r="A5" s="6"/>
      <c r="B5" s="6"/>
      <c r="C5" s="6"/>
      <c r="F5" s="8"/>
    </row>
    <row r="6" spans="1:6" ht="16.5" customHeight="1">
      <c r="A6" s="9"/>
      <c r="B6" s="9"/>
      <c r="C6" s="9"/>
      <c r="D6" s="9"/>
      <c r="E6" s="248" t="s">
        <v>5</v>
      </c>
      <c r="F6" s="248"/>
    </row>
    <row r="7" spans="1:6" ht="57" customHeight="1">
      <c r="A7" s="249" t="s">
        <v>6</v>
      </c>
      <c r="B7" s="250"/>
      <c r="C7" s="251" t="s">
        <v>7</v>
      </c>
      <c r="D7" s="253" t="s">
        <v>228</v>
      </c>
      <c r="E7" s="254"/>
      <c r="F7" s="255"/>
    </row>
    <row r="8" spans="1:6" ht="40.5" customHeight="1">
      <c r="A8" s="117" t="s">
        <v>8</v>
      </c>
      <c r="B8" s="117" t="s">
        <v>9</v>
      </c>
      <c r="C8" s="252"/>
      <c r="D8" s="240" t="s">
        <v>3</v>
      </c>
      <c r="E8" s="240" t="s">
        <v>10</v>
      </c>
      <c r="F8" s="240" t="s">
        <v>11</v>
      </c>
    </row>
    <row r="9" spans="1:6" ht="27" customHeight="1">
      <c r="A9" s="256"/>
      <c r="B9" s="256"/>
      <c r="C9" s="118" t="s">
        <v>12</v>
      </c>
      <c r="D9" s="11">
        <f>D10</f>
        <v>0</v>
      </c>
      <c r="E9" s="11">
        <f>E10</f>
        <v>0</v>
      </c>
      <c r="F9" s="11">
        <f>F10</f>
        <v>0</v>
      </c>
    </row>
    <row r="10" spans="1:6" ht="16.5" customHeight="1">
      <c r="A10" s="116">
        <v>1004</v>
      </c>
      <c r="B10" s="20"/>
      <c r="C10" s="13" t="s">
        <v>13</v>
      </c>
      <c r="D10" s="14">
        <f>D23</f>
        <v>0</v>
      </c>
      <c r="E10" s="14">
        <f>E23+E17</f>
        <v>0</v>
      </c>
      <c r="F10" s="14">
        <f>F23+F17</f>
        <v>0</v>
      </c>
    </row>
    <row r="11" spans="1:6" ht="16.5" customHeight="1">
      <c r="A11" s="12"/>
      <c r="B11" s="12"/>
      <c r="C11" s="15" t="s">
        <v>14</v>
      </c>
      <c r="D11" s="13"/>
      <c r="E11" s="10"/>
      <c r="F11" s="10"/>
    </row>
    <row r="12" spans="1:6" ht="16.5" customHeight="1">
      <c r="A12" s="12"/>
      <c r="B12" s="12"/>
      <c r="C12" s="13" t="s">
        <v>15</v>
      </c>
      <c r="D12" s="13"/>
      <c r="E12" s="10"/>
      <c r="F12" s="10"/>
    </row>
    <row r="13" spans="1:6" ht="23.25" customHeight="1">
      <c r="A13" s="12"/>
      <c r="B13" s="12"/>
      <c r="C13" s="15" t="s">
        <v>16</v>
      </c>
      <c r="D13" s="13"/>
      <c r="E13" s="10"/>
      <c r="F13" s="10"/>
    </row>
    <row r="14" spans="1:6" ht="16.5" customHeight="1">
      <c r="A14" s="16"/>
      <c r="B14" s="16"/>
      <c r="C14" s="13" t="s">
        <v>17</v>
      </c>
      <c r="D14" s="13"/>
      <c r="E14" s="10"/>
      <c r="F14" s="10"/>
    </row>
    <row r="15" spans="1:6" ht="33" customHeight="1">
      <c r="A15" s="13"/>
      <c r="B15" s="13"/>
      <c r="C15" s="15" t="s">
        <v>18</v>
      </c>
      <c r="D15" s="13"/>
      <c r="E15" s="10"/>
      <c r="F15" s="10"/>
    </row>
    <row r="16" spans="1:6" ht="16.5" customHeight="1">
      <c r="A16" s="244" t="s">
        <v>19</v>
      </c>
      <c r="B16" s="245"/>
      <c r="C16" s="245"/>
      <c r="D16" s="245"/>
      <c r="E16" s="245"/>
      <c r="F16" s="246"/>
    </row>
    <row r="17" spans="1:6" ht="16.5" customHeight="1">
      <c r="A17" s="17"/>
      <c r="B17" s="13">
        <v>31007</v>
      </c>
      <c r="C17" s="18" t="s">
        <v>20</v>
      </c>
      <c r="D17" s="2">
        <v>0</v>
      </c>
      <c r="E17" s="2">
        <v>-66057.8</v>
      </c>
      <c r="F17" s="2">
        <f>E17</f>
        <v>-66057.8</v>
      </c>
    </row>
    <row r="18" spans="1:6" ht="34.5" customHeight="1">
      <c r="A18" s="19"/>
      <c r="B18" s="20"/>
      <c r="C18" s="13" t="s">
        <v>125</v>
      </c>
      <c r="D18" s="13"/>
      <c r="E18" s="21"/>
      <c r="F18" s="21"/>
    </row>
    <row r="19" spans="1:6" ht="16.5" customHeight="1">
      <c r="A19" s="19"/>
      <c r="B19" s="12"/>
      <c r="C19" s="13" t="s">
        <v>22</v>
      </c>
      <c r="D19" s="13"/>
      <c r="E19" s="21"/>
      <c r="F19" s="21"/>
    </row>
    <row r="20" spans="1:6" ht="33" customHeight="1">
      <c r="A20" s="19"/>
      <c r="B20" s="12"/>
      <c r="C20" s="13" t="s">
        <v>126</v>
      </c>
      <c r="D20" s="13"/>
      <c r="E20" s="21"/>
      <c r="F20" s="21"/>
    </row>
    <row r="21" spans="1:6" ht="16.5" customHeight="1">
      <c r="A21" s="22"/>
      <c r="B21" s="16"/>
      <c r="C21" s="13" t="s">
        <v>24</v>
      </c>
      <c r="D21" s="23"/>
      <c r="E21" s="24"/>
      <c r="F21" s="24"/>
    </row>
    <row r="22" spans="1:6" ht="33" customHeight="1">
      <c r="A22" s="25"/>
      <c r="B22" s="26"/>
      <c r="C22" s="27" t="s">
        <v>127</v>
      </c>
      <c r="D22" s="28"/>
      <c r="E22" s="21"/>
      <c r="F22" s="21"/>
    </row>
    <row r="23" spans="1:6" ht="16.5" customHeight="1">
      <c r="A23" s="17"/>
      <c r="B23" s="13">
        <v>31012</v>
      </c>
      <c r="C23" s="18" t="s">
        <v>20</v>
      </c>
      <c r="D23" s="2">
        <v>0</v>
      </c>
      <c r="E23" s="2">
        <v>66057.8</v>
      </c>
      <c r="F23" s="2">
        <f>E23</f>
        <v>66057.8</v>
      </c>
    </row>
    <row r="24" spans="1:6" ht="23.25" customHeight="1">
      <c r="A24" s="19"/>
      <c r="B24" s="20"/>
      <c r="C24" s="13" t="s">
        <v>21</v>
      </c>
      <c r="D24" s="13"/>
      <c r="E24" s="21"/>
      <c r="F24" s="21"/>
    </row>
    <row r="25" spans="1:6" ht="16.5" customHeight="1">
      <c r="A25" s="19"/>
      <c r="B25" s="12"/>
      <c r="C25" s="13" t="s">
        <v>22</v>
      </c>
      <c r="D25" s="13"/>
      <c r="E25" s="21"/>
      <c r="F25" s="21"/>
    </row>
    <row r="26" spans="1:6" ht="33" customHeight="1">
      <c r="A26" s="19"/>
      <c r="B26" s="12"/>
      <c r="C26" s="13" t="s">
        <v>23</v>
      </c>
      <c r="D26" s="13"/>
      <c r="E26" s="21"/>
      <c r="F26" s="21"/>
    </row>
    <row r="27" spans="1:6" ht="16.5" customHeight="1">
      <c r="A27" s="22"/>
      <c r="B27" s="16"/>
      <c r="C27" s="13" t="s">
        <v>24</v>
      </c>
      <c r="D27" s="23"/>
      <c r="E27" s="24"/>
      <c r="F27" s="24"/>
    </row>
    <row r="28" spans="1:6" ht="33" customHeight="1">
      <c r="A28" s="25"/>
      <c r="B28" s="26"/>
      <c r="C28" s="27" t="s">
        <v>25</v>
      </c>
      <c r="D28" s="28"/>
      <c r="E28" s="21"/>
      <c r="F28" s="21"/>
    </row>
    <row r="29" spans="1:6" ht="27" customHeight="1">
      <c r="A29" s="256"/>
      <c r="B29" s="256"/>
      <c r="C29" s="118" t="s">
        <v>152</v>
      </c>
      <c r="D29" s="11">
        <f>D30</f>
        <v>0</v>
      </c>
      <c r="E29" s="11">
        <f>E30</f>
        <v>0</v>
      </c>
      <c r="F29" s="11">
        <f>F30</f>
        <v>0</v>
      </c>
    </row>
    <row r="30" spans="1:6" ht="16.5" customHeight="1">
      <c r="A30" s="116" t="s">
        <v>129</v>
      </c>
      <c r="B30" s="20"/>
      <c r="C30" s="13" t="s">
        <v>13</v>
      </c>
      <c r="D30" s="14">
        <f>D37+D43</f>
        <v>0</v>
      </c>
      <c r="E30" s="14">
        <f>E37+E43</f>
        <v>0</v>
      </c>
      <c r="F30" s="14">
        <f>F37+F43</f>
        <v>0</v>
      </c>
    </row>
    <row r="31" spans="1:6" ht="16.5" customHeight="1">
      <c r="A31" s="12"/>
      <c r="B31" s="12"/>
      <c r="C31" s="15" t="s">
        <v>130</v>
      </c>
      <c r="D31" s="13"/>
      <c r="E31" s="10"/>
      <c r="F31" s="10"/>
    </row>
    <row r="32" spans="1:6" ht="16.5" customHeight="1">
      <c r="A32" s="12"/>
      <c r="B32" s="12"/>
      <c r="C32" s="13" t="s">
        <v>15</v>
      </c>
      <c r="D32" s="13"/>
      <c r="E32" s="10"/>
      <c r="F32" s="10"/>
    </row>
    <row r="33" spans="1:6" ht="33">
      <c r="A33" s="12"/>
      <c r="B33" s="12"/>
      <c r="C33" s="15" t="s">
        <v>131</v>
      </c>
      <c r="D33" s="13"/>
      <c r="E33" s="10"/>
      <c r="F33" s="10"/>
    </row>
    <row r="34" spans="1:6" ht="16.5" customHeight="1">
      <c r="A34" s="16"/>
      <c r="B34" s="16"/>
      <c r="C34" s="13" t="s">
        <v>17</v>
      </c>
      <c r="D34" s="13"/>
      <c r="E34" s="10"/>
      <c r="F34" s="10"/>
    </row>
    <row r="35" spans="1:6" ht="33" customHeight="1">
      <c r="A35" s="13"/>
      <c r="B35" s="13"/>
      <c r="C35" s="15" t="s">
        <v>132</v>
      </c>
      <c r="D35" s="13"/>
      <c r="E35" s="10"/>
      <c r="F35" s="10"/>
    </row>
    <row r="36" spans="1:6" ht="16.5" customHeight="1">
      <c r="A36" s="244" t="s">
        <v>19</v>
      </c>
      <c r="B36" s="245"/>
      <c r="C36" s="245"/>
      <c r="D36" s="245"/>
      <c r="E36" s="245"/>
      <c r="F36" s="246"/>
    </row>
    <row r="37" spans="1:6" ht="16.5" customHeight="1">
      <c r="A37" s="17"/>
      <c r="B37" s="13" t="s">
        <v>133</v>
      </c>
      <c r="C37" s="18" t="s">
        <v>20</v>
      </c>
      <c r="D37" s="2">
        <f>-D43</f>
        <v>0</v>
      </c>
      <c r="E37" s="2">
        <v>-66057.8</v>
      </c>
      <c r="F37" s="2">
        <f>E37</f>
        <v>-66057.8</v>
      </c>
    </row>
    <row r="38" spans="1:6" ht="22.5" customHeight="1">
      <c r="A38" s="19"/>
      <c r="B38" s="20"/>
      <c r="C38" s="13" t="s">
        <v>130</v>
      </c>
      <c r="D38" s="13"/>
      <c r="E38" s="21"/>
      <c r="F38" s="21"/>
    </row>
    <row r="39" spans="1:6" ht="16.5" customHeight="1">
      <c r="A39" s="19"/>
      <c r="B39" s="12"/>
      <c r="C39" s="13" t="s">
        <v>22</v>
      </c>
      <c r="D39" s="13"/>
      <c r="E39" s="21"/>
      <c r="F39" s="21"/>
    </row>
    <row r="40" spans="1:6" ht="33" customHeight="1">
      <c r="A40" s="19"/>
      <c r="B40" s="12"/>
      <c r="C40" s="13" t="s">
        <v>134</v>
      </c>
      <c r="D40" s="13"/>
      <c r="E40" s="21"/>
      <c r="F40" s="21"/>
    </row>
    <row r="41" spans="1:6" ht="16.5" customHeight="1">
      <c r="A41" s="22"/>
      <c r="B41" s="16"/>
      <c r="C41" s="13" t="s">
        <v>24</v>
      </c>
      <c r="D41" s="23"/>
      <c r="E41" s="24"/>
      <c r="F41" s="24"/>
    </row>
    <row r="42" spans="1:6" ht="19.5" customHeight="1">
      <c r="A42" s="25"/>
      <c r="B42" s="26"/>
      <c r="C42" s="27" t="s">
        <v>135</v>
      </c>
      <c r="D42" s="28"/>
      <c r="E42" s="21"/>
      <c r="F42" s="21"/>
    </row>
    <row r="43" spans="1:6" ht="16.5" customHeight="1">
      <c r="A43" s="17"/>
      <c r="B43" s="13" t="s">
        <v>133</v>
      </c>
      <c r="C43" s="18" t="s">
        <v>20</v>
      </c>
      <c r="D43" s="2">
        <v>0</v>
      </c>
      <c r="E43" s="2">
        <v>66057.8</v>
      </c>
      <c r="F43" s="2">
        <f>E43</f>
        <v>66057.8</v>
      </c>
    </row>
    <row r="44" spans="1:6" ht="23.25" customHeight="1">
      <c r="A44" s="19"/>
      <c r="B44" s="20"/>
      <c r="C44" s="13" t="s">
        <v>130</v>
      </c>
      <c r="D44" s="13"/>
      <c r="E44" s="21"/>
      <c r="F44" s="21"/>
    </row>
    <row r="45" spans="1:6" ht="16.5" customHeight="1">
      <c r="A45" s="19"/>
      <c r="B45" s="12"/>
      <c r="C45" s="13" t="s">
        <v>22</v>
      </c>
      <c r="D45" s="13"/>
      <c r="E45" s="21"/>
      <c r="F45" s="21"/>
    </row>
    <row r="46" spans="1:6" ht="33" customHeight="1">
      <c r="A46" s="19"/>
      <c r="B46" s="12"/>
      <c r="C46" s="13" t="s">
        <v>134</v>
      </c>
      <c r="D46" s="13"/>
      <c r="E46" s="21"/>
      <c r="F46" s="21"/>
    </row>
    <row r="47" spans="1:6" ht="16.5" customHeight="1">
      <c r="A47" s="22"/>
      <c r="B47" s="16"/>
      <c r="C47" s="13" t="s">
        <v>24</v>
      </c>
      <c r="D47" s="23"/>
      <c r="E47" s="24"/>
      <c r="F47" s="24"/>
    </row>
    <row r="48" spans="1:6" ht="23.25" customHeight="1">
      <c r="A48" s="25"/>
      <c r="B48" s="26"/>
      <c r="C48" s="27" t="s">
        <v>135</v>
      </c>
      <c r="D48" s="28"/>
      <c r="E48" s="21"/>
      <c r="F48" s="21"/>
    </row>
  </sheetData>
  <mergeCells count="9">
    <mergeCell ref="A36:F36"/>
    <mergeCell ref="A4:F4"/>
    <mergeCell ref="E6:F6"/>
    <mergeCell ref="A7:B7"/>
    <mergeCell ref="C7:C8"/>
    <mergeCell ref="A16:F16"/>
    <mergeCell ref="D7:F7"/>
    <mergeCell ref="A9:B9"/>
    <mergeCell ref="A29:B29"/>
  </mergeCells>
  <pageMargins left="0.15748031496062992" right="0.23622047244094491" top="0.74803149606299213" bottom="0.74803149606299213" header="0.31496062992125984" footer="0.31496062992125984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topLeftCell="A19" zoomScale="90" zoomScaleNormal="100" zoomScaleSheetLayoutView="90" workbookViewId="0">
      <selection activeCell="C6" sqref="C6:C8"/>
    </sheetView>
  </sheetViews>
  <sheetFormatPr defaultRowHeight="12.75"/>
  <cols>
    <col min="1" max="1" width="7.85546875" customWidth="1"/>
    <col min="2" max="2" width="8.7109375" customWidth="1"/>
    <col min="3" max="3" width="53.28515625" customWidth="1"/>
    <col min="4" max="4" width="16.28515625" style="29" customWidth="1"/>
    <col min="5" max="5" width="18.42578125" customWidth="1"/>
    <col min="6" max="6" width="17.42578125" customWidth="1"/>
    <col min="7" max="7" width="19.42578125" customWidth="1"/>
    <col min="8" max="8" width="15" bestFit="1" customWidth="1"/>
  </cols>
  <sheetData>
    <row r="1" spans="1:10" ht="18.75" customHeight="1">
      <c r="A1" s="257" t="s">
        <v>2</v>
      </c>
      <c r="B1" s="257"/>
      <c r="C1" s="257"/>
      <c r="D1" s="257"/>
      <c r="E1" s="257"/>
      <c r="F1" s="257"/>
      <c r="G1" s="257"/>
      <c r="H1" s="257"/>
    </row>
    <row r="2" spans="1:10" s="30" customFormat="1" ht="16.5" customHeight="1">
      <c r="A2" s="257" t="s">
        <v>0</v>
      </c>
      <c r="B2" s="257"/>
      <c r="C2" s="257"/>
      <c r="D2" s="257"/>
      <c r="E2" s="257"/>
      <c r="F2" s="257"/>
      <c r="G2" s="257"/>
      <c r="H2" s="257"/>
      <c r="I2" s="31"/>
      <c r="J2" s="31"/>
    </row>
    <row r="3" spans="1:10" s="30" customFormat="1" ht="16.5" customHeight="1">
      <c r="A3" s="257" t="s">
        <v>1</v>
      </c>
      <c r="B3" s="257"/>
      <c r="C3" s="257"/>
      <c r="D3" s="257"/>
      <c r="E3" s="257"/>
      <c r="F3" s="257"/>
      <c r="G3" s="257"/>
      <c r="H3" s="257"/>
      <c r="I3" s="31"/>
      <c r="J3" s="31"/>
    </row>
    <row r="4" spans="1:10" s="30" customFormat="1" ht="52.5" customHeight="1">
      <c r="A4" s="258" t="s">
        <v>232</v>
      </c>
      <c r="B4" s="258"/>
      <c r="C4" s="258"/>
      <c r="D4" s="258"/>
      <c r="E4" s="258"/>
      <c r="F4" s="258"/>
      <c r="G4" s="258"/>
      <c r="H4" s="258"/>
      <c r="I4" s="32"/>
      <c r="J4" s="32"/>
    </row>
    <row r="5" spans="1:10" s="33" customFormat="1" ht="17.25" customHeight="1">
      <c r="A5" s="35"/>
      <c r="B5" s="35"/>
      <c r="C5" s="36"/>
      <c r="D5" s="37"/>
      <c r="E5" s="38"/>
      <c r="F5" s="38"/>
      <c r="G5" s="259" t="s">
        <v>27</v>
      </c>
      <c r="H5" s="259"/>
    </row>
    <row r="6" spans="1:10" s="33" customFormat="1" ht="32.25" customHeight="1">
      <c r="A6" s="260" t="s">
        <v>28</v>
      </c>
      <c r="B6" s="261"/>
      <c r="C6" s="264" t="s">
        <v>29</v>
      </c>
      <c r="D6" s="267" t="s">
        <v>228</v>
      </c>
      <c r="E6" s="268"/>
      <c r="F6" s="268"/>
      <c r="G6" s="268"/>
      <c r="H6" s="269"/>
    </row>
    <row r="7" spans="1:10" s="39" customFormat="1" ht="31.5" customHeight="1">
      <c r="A7" s="262"/>
      <c r="B7" s="263"/>
      <c r="C7" s="265"/>
      <c r="D7" s="270" t="s">
        <v>30</v>
      </c>
      <c r="E7" s="272" t="s">
        <v>31</v>
      </c>
      <c r="F7" s="273"/>
      <c r="G7" s="273"/>
      <c r="H7" s="274"/>
    </row>
    <row r="8" spans="1:10" s="39" customFormat="1" ht="96" customHeight="1">
      <c r="A8" s="40" t="s">
        <v>8</v>
      </c>
      <c r="B8" s="40" t="s">
        <v>9</v>
      </c>
      <c r="C8" s="266"/>
      <c r="D8" s="271"/>
      <c r="E8" s="41" t="s">
        <v>32</v>
      </c>
      <c r="F8" s="41" t="s">
        <v>33</v>
      </c>
      <c r="G8" s="41" t="s">
        <v>34</v>
      </c>
      <c r="H8" s="41" t="s">
        <v>35</v>
      </c>
    </row>
    <row r="9" spans="1:10" s="42" customFormat="1" ht="30.75" customHeight="1">
      <c r="A9" s="44"/>
      <c r="B9" s="44"/>
      <c r="C9" s="45" t="s">
        <v>36</v>
      </c>
      <c r="D9" s="46">
        <f>D11</f>
        <v>0</v>
      </c>
      <c r="E9" s="47">
        <f>E11</f>
        <v>-66057.8</v>
      </c>
      <c r="F9" s="47">
        <f>F11</f>
        <v>0</v>
      </c>
      <c r="G9" s="47">
        <f>G11</f>
        <v>66057.8</v>
      </c>
      <c r="H9" s="47">
        <f>H11</f>
        <v>0</v>
      </c>
    </row>
    <row r="10" spans="1:10" s="33" customFormat="1" ht="17.25" customHeight="1">
      <c r="A10" s="44"/>
      <c r="B10" s="44"/>
      <c r="C10" s="45" t="s">
        <v>37</v>
      </c>
      <c r="D10" s="46"/>
      <c r="E10" s="47"/>
      <c r="F10" s="47"/>
      <c r="G10" s="47"/>
      <c r="H10" s="47"/>
    </row>
    <row r="11" spans="1:10" s="43" customFormat="1" ht="51.75" customHeight="1">
      <c r="A11" s="48"/>
      <c r="B11" s="49"/>
      <c r="C11" s="49" t="s">
        <v>38</v>
      </c>
      <c r="D11" s="50">
        <f>D13+D14</f>
        <v>0</v>
      </c>
      <c r="E11" s="138">
        <f>E13+E14</f>
        <v>-66057.8</v>
      </c>
      <c r="F11" s="138">
        <f t="shared" ref="F11:H13" si="0">F13+F14</f>
        <v>0</v>
      </c>
      <c r="G11" s="138">
        <f t="shared" si="0"/>
        <v>66057.8</v>
      </c>
      <c r="H11" s="138">
        <f t="shared" si="0"/>
        <v>0</v>
      </c>
    </row>
    <row r="12" spans="1:10" s="43" customFormat="1" ht="17.25" customHeight="1">
      <c r="A12" s="48"/>
      <c r="B12" s="48"/>
      <c r="C12" s="48" t="s">
        <v>39</v>
      </c>
      <c r="D12" s="51"/>
      <c r="E12" s="51"/>
      <c r="F12" s="51"/>
      <c r="G12" s="51"/>
      <c r="H12" s="51"/>
    </row>
    <row r="13" spans="1:10" s="139" customFormat="1" ht="51" customHeight="1">
      <c r="A13" s="140">
        <v>1004</v>
      </c>
      <c r="B13" s="141">
        <v>31007</v>
      </c>
      <c r="C13" s="204" t="s">
        <v>128</v>
      </c>
      <c r="D13" s="137">
        <f>SUM(E13:H13)</f>
        <v>-66057.8</v>
      </c>
      <c r="E13" s="137">
        <f>'1'!E17</f>
        <v>-66057.8</v>
      </c>
      <c r="F13" s="138">
        <f t="shared" si="0"/>
        <v>0</v>
      </c>
      <c r="G13" s="138">
        <v>0</v>
      </c>
      <c r="H13" s="138">
        <f t="shared" si="0"/>
        <v>0</v>
      </c>
    </row>
    <row r="14" spans="1:10" s="43" customFormat="1" ht="49.5" customHeight="1">
      <c r="A14" s="52">
        <v>1004</v>
      </c>
      <c r="B14" s="52">
        <v>31012</v>
      </c>
      <c r="C14" s="53" t="str">
        <f>'1'!C24</f>
        <v>Գետերի և հեղեղատարների տեղամասերի ամրացման և մաքրման աշխատանքներ</v>
      </c>
      <c r="D14" s="54">
        <f>SUM(E14:H14)</f>
        <v>66057.8</v>
      </c>
      <c r="E14" s="54">
        <v>0</v>
      </c>
      <c r="F14" s="54">
        <v>0</v>
      </c>
      <c r="G14" s="54">
        <f>SUM(G16:G28)</f>
        <v>66057.8</v>
      </c>
      <c r="H14" s="54">
        <v>0</v>
      </c>
    </row>
    <row r="15" spans="1:10" ht="17.25" customHeight="1">
      <c r="A15" s="55"/>
      <c r="B15" s="55"/>
      <c r="C15" s="48" t="s">
        <v>39</v>
      </c>
      <c r="D15" s="54"/>
      <c r="E15" s="55"/>
      <c r="F15" s="55"/>
      <c r="G15" s="55"/>
      <c r="H15" s="55"/>
    </row>
    <row r="16" spans="1:10" ht="17.25" customHeight="1">
      <c r="A16" s="55"/>
      <c r="B16" s="55"/>
      <c r="C16" s="56" t="s">
        <v>40</v>
      </c>
      <c r="D16" s="54">
        <f t="shared" ref="D16:D28" si="1">SUM(E16:H16)</f>
        <v>6533.8</v>
      </c>
      <c r="E16" s="55"/>
      <c r="F16" s="55"/>
      <c r="G16" s="57">
        <v>6533.8</v>
      </c>
      <c r="H16" s="55"/>
    </row>
    <row r="17" spans="1:8" ht="49.5" customHeight="1">
      <c r="A17" s="55"/>
      <c r="B17" s="55"/>
      <c r="C17" s="56" t="s">
        <v>41</v>
      </c>
      <c r="D17" s="54">
        <f t="shared" si="1"/>
        <v>5520</v>
      </c>
      <c r="E17" s="55"/>
      <c r="F17" s="55"/>
      <c r="G17" s="57">
        <v>5520</v>
      </c>
      <c r="H17" s="55"/>
    </row>
    <row r="18" spans="1:8" ht="36" customHeight="1">
      <c r="A18" s="55"/>
      <c r="B18" s="55"/>
      <c r="C18" s="56" t="s">
        <v>230</v>
      </c>
      <c r="D18" s="54">
        <f t="shared" si="1"/>
        <v>3480</v>
      </c>
      <c r="E18" s="55"/>
      <c r="F18" s="55"/>
      <c r="G18" s="57">
        <v>3480</v>
      </c>
      <c r="H18" s="55"/>
    </row>
    <row r="19" spans="1:8" ht="49.5" customHeight="1">
      <c r="A19" s="55"/>
      <c r="B19" s="55"/>
      <c r="C19" s="56" t="s">
        <v>42</v>
      </c>
      <c r="D19" s="54">
        <f t="shared" si="1"/>
        <v>7896</v>
      </c>
      <c r="E19" s="55"/>
      <c r="F19" s="55"/>
      <c r="G19" s="57">
        <v>7896</v>
      </c>
      <c r="H19" s="55"/>
    </row>
    <row r="20" spans="1:8" ht="33" customHeight="1">
      <c r="A20" s="55"/>
      <c r="B20" s="55"/>
      <c r="C20" s="56" t="s">
        <v>43</v>
      </c>
      <c r="D20" s="54">
        <f t="shared" si="1"/>
        <v>1420</v>
      </c>
      <c r="E20" s="55"/>
      <c r="F20" s="55"/>
      <c r="G20" s="57">
        <v>1420</v>
      </c>
      <c r="H20" s="55"/>
    </row>
    <row r="21" spans="1:8" ht="49.5" customHeight="1">
      <c r="A21" s="55"/>
      <c r="B21" s="55"/>
      <c r="C21" s="56" t="s">
        <v>44</v>
      </c>
      <c r="D21" s="54">
        <f t="shared" si="1"/>
        <v>1030</v>
      </c>
      <c r="E21" s="55"/>
      <c r="F21" s="55"/>
      <c r="G21" s="57">
        <v>1030</v>
      </c>
      <c r="H21" s="55"/>
    </row>
    <row r="22" spans="1:8" ht="51.75" customHeight="1">
      <c r="A22" s="55"/>
      <c r="B22" s="55"/>
      <c r="C22" s="56" t="s">
        <v>45</v>
      </c>
      <c r="D22" s="54">
        <f t="shared" si="1"/>
        <v>4120</v>
      </c>
      <c r="E22" s="55"/>
      <c r="F22" s="55"/>
      <c r="G22" s="57">
        <v>4120</v>
      </c>
      <c r="H22" s="55"/>
    </row>
    <row r="23" spans="1:8" ht="49.5" customHeight="1">
      <c r="A23" s="55"/>
      <c r="B23" s="55"/>
      <c r="C23" s="56" t="s">
        <v>46</v>
      </c>
      <c r="D23" s="54">
        <f t="shared" si="1"/>
        <v>4908</v>
      </c>
      <c r="E23" s="55"/>
      <c r="F23" s="55"/>
      <c r="G23" s="57">
        <v>4908</v>
      </c>
      <c r="H23" s="55"/>
    </row>
    <row r="24" spans="1:8" ht="33" customHeight="1">
      <c r="A24" s="55"/>
      <c r="B24" s="55"/>
      <c r="C24" s="56" t="s">
        <v>47</v>
      </c>
      <c r="D24" s="54">
        <f t="shared" si="1"/>
        <v>10080</v>
      </c>
      <c r="E24" s="55"/>
      <c r="F24" s="55"/>
      <c r="G24" s="57">
        <v>10080</v>
      </c>
      <c r="H24" s="55"/>
    </row>
    <row r="25" spans="1:8" ht="33" customHeight="1">
      <c r="A25" s="55"/>
      <c r="B25" s="55"/>
      <c r="C25" s="56" t="s">
        <v>48</v>
      </c>
      <c r="D25" s="54">
        <f t="shared" si="1"/>
        <v>3420</v>
      </c>
      <c r="E25" s="55"/>
      <c r="F25" s="55"/>
      <c r="G25" s="57">
        <v>3420</v>
      </c>
      <c r="H25" s="55"/>
    </row>
    <row r="26" spans="1:8" ht="49.5" customHeight="1">
      <c r="A26" s="55"/>
      <c r="B26" s="55"/>
      <c r="C26" s="56" t="s">
        <v>49</v>
      </c>
      <c r="D26" s="54">
        <f t="shared" si="1"/>
        <v>8800</v>
      </c>
      <c r="E26" s="55"/>
      <c r="F26" s="55"/>
      <c r="G26" s="57">
        <v>8800</v>
      </c>
      <c r="H26" s="55"/>
    </row>
    <row r="27" spans="1:8" ht="33" customHeight="1">
      <c r="A27" s="55"/>
      <c r="B27" s="55"/>
      <c r="C27" s="56" t="s">
        <v>50</v>
      </c>
      <c r="D27" s="54">
        <f t="shared" si="1"/>
        <v>1850</v>
      </c>
      <c r="E27" s="55"/>
      <c r="F27" s="55"/>
      <c r="G27" s="57">
        <v>1850</v>
      </c>
      <c r="H27" s="55"/>
    </row>
    <row r="28" spans="1:8" ht="49.5" customHeight="1">
      <c r="A28" s="55"/>
      <c r="B28" s="55"/>
      <c r="C28" s="56" t="s">
        <v>51</v>
      </c>
      <c r="D28" s="58">
        <f t="shared" si="1"/>
        <v>7000</v>
      </c>
      <c r="E28" s="59"/>
      <c r="F28" s="55"/>
      <c r="G28" s="57">
        <v>7000</v>
      </c>
      <c r="H28" s="55"/>
    </row>
  </sheetData>
  <mergeCells count="10">
    <mergeCell ref="A6:B7"/>
    <mergeCell ref="C6:C8"/>
    <mergeCell ref="D6:H6"/>
    <mergeCell ref="D7:D8"/>
    <mergeCell ref="E7:H7"/>
    <mergeCell ref="A1:H1"/>
    <mergeCell ref="A2:H2"/>
    <mergeCell ref="A3:H3"/>
    <mergeCell ref="A4:H4"/>
    <mergeCell ref="G5:H5"/>
  </mergeCells>
  <pageMargins left="0.16" right="0.16" top="0.74803149606299213" bottom="0.74803149606299213" header="0.31496062992125984" footer="0.31496062992125984"/>
  <pageSetup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view="pageBreakPreview" zoomScale="90" zoomScaleNormal="100" zoomScaleSheetLayoutView="90" workbookViewId="0">
      <selection activeCell="F21" sqref="F21"/>
    </sheetView>
  </sheetViews>
  <sheetFormatPr defaultColWidth="9.140625" defaultRowHeight="16.5" customHeight="1"/>
  <cols>
    <col min="1" max="4" width="9.140625" style="60"/>
    <col min="5" max="5" width="11.28515625" style="60" customWidth="1"/>
    <col min="6" max="6" width="73.42578125" style="60" customWidth="1"/>
    <col min="7" max="7" width="14.42578125" style="60" customWidth="1"/>
    <col min="8" max="8" width="12.42578125" style="60" customWidth="1"/>
    <col min="9" max="9" width="16.42578125" style="60" customWidth="1"/>
    <col min="10" max="16384" width="9.140625" style="60"/>
  </cols>
  <sheetData>
    <row r="1" spans="1:11" ht="21" customHeight="1">
      <c r="H1" s="279" t="s">
        <v>156</v>
      </c>
      <c r="I1" s="279"/>
    </row>
    <row r="2" spans="1:11" s="61" customFormat="1" ht="13.5" customHeight="1">
      <c r="A2" s="280" t="s">
        <v>0</v>
      </c>
      <c r="B2" s="280"/>
      <c r="C2" s="280"/>
      <c r="D2" s="280"/>
      <c r="E2" s="280"/>
      <c r="F2" s="280"/>
      <c r="G2" s="280"/>
      <c r="H2" s="280"/>
      <c r="I2" s="280"/>
      <c r="J2" s="62"/>
      <c r="K2" s="62"/>
    </row>
    <row r="3" spans="1:11" s="61" customFormat="1" ht="18.75" customHeight="1">
      <c r="A3" s="280" t="s">
        <v>1</v>
      </c>
      <c r="B3" s="280"/>
      <c r="C3" s="280"/>
      <c r="D3" s="280"/>
      <c r="E3" s="280"/>
      <c r="F3" s="280"/>
      <c r="G3" s="280"/>
      <c r="H3" s="280"/>
      <c r="I3" s="280"/>
      <c r="J3" s="62"/>
      <c r="K3" s="62"/>
    </row>
    <row r="4" spans="1:11" s="61" customFormat="1" ht="52.5" customHeight="1">
      <c r="A4" s="281" t="s">
        <v>54</v>
      </c>
      <c r="B4" s="281"/>
      <c r="C4" s="281"/>
      <c r="D4" s="281"/>
      <c r="E4" s="281"/>
      <c r="F4" s="281"/>
      <c r="G4" s="281"/>
      <c r="H4" s="281"/>
      <c r="I4" s="281"/>
    </row>
    <row r="5" spans="1:11" s="3" customFormat="1" ht="16.5" customHeight="1">
      <c r="A5" s="4"/>
      <c r="B5" s="4"/>
      <c r="C5" s="4"/>
      <c r="D5" s="4"/>
      <c r="E5" s="4"/>
      <c r="F5" s="4"/>
      <c r="G5" s="4"/>
      <c r="H5" s="4"/>
      <c r="I5" s="4"/>
    </row>
    <row r="6" spans="1:11" s="3" customFormat="1" ht="14.25" customHeight="1">
      <c r="A6" s="4"/>
      <c r="B6" s="4"/>
      <c r="C6" s="4"/>
      <c r="D6" s="4"/>
      <c r="E6" s="4"/>
      <c r="F6" s="4"/>
      <c r="G6" s="4"/>
      <c r="H6" s="277" t="s">
        <v>5</v>
      </c>
      <c r="I6" s="277"/>
    </row>
    <row r="7" spans="1:11" s="121" customFormat="1" ht="46.5" customHeight="1">
      <c r="A7" s="282" t="s">
        <v>55</v>
      </c>
      <c r="B7" s="283"/>
      <c r="C7" s="284"/>
      <c r="D7" s="282" t="s">
        <v>56</v>
      </c>
      <c r="E7" s="284"/>
      <c r="F7" s="283" t="s">
        <v>57</v>
      </c>
      <c r="G7" s="278" t="s">
        <v>136</v>
      </c>
      <c r="H7" s="278"/>
      <c r="I7" s="278"/>
    </row>
    <row r="8" spans="1:11" s="121" customFormat="1" ht="30" customHeight="1">
      <c r="A8" s="285"/>
      <c r="B8" s="286"/>
      <c r="C8" s="287"/>
      <c r="D8" s="285"/>
      <c r="E8" s="287"/>
      <c r="F8" s="288"/>
      <c r="G8" s="275" t="s">
        <v>137</v>
      </c>
      <c r="H8" s="275" t="s">
        <v>10</v>
      </c>
      <c r="I8" s="275" t="s">
        <v>11</v>
      </c>
    </row>
    <row r="9" spans="1:11" s="121" customFormat="1" ht="27.75" customHeight="1">
      <c r="A9" s="205" t="s">
        <v>58</v>
      </c>
      <c r="B9" s="205" t="s">
        <v>59</v>
      </c>
      <c r="C9" s="205" t="s">
        <v>60</v>
      </c>
      <c r="D9" s="205" t="s">
        <v>61</v>
      </c>
      <c r="E9" s="205" t="s">
        <v>62</v>
      </c>
      <c r="F9" s="286"/>
      <c r="G9" s="276"/>
      <c r="H9" s="276"/>
      <c r="I9" s="276"/>
    </row>
    <row r="10" spans="1:11" s="121" customFormat="1">
      <c r="A10" s="152"/>
      <c r="B10" s="152"/>
      <c r="C10" s="152"/>
      <c r="D10" s="152"/>
      <c r="E10" s="152"/>
      <c r="F10" s="151" t="s">
        <v>63</v>
      </c>
      <c r="G10" s="2">
        <f>G12</f>
        <v>0</v>
      </c>
      <c r="H10" s="190">
        <f>H12</f>
        <v>0</v>
      </c>
      <c r="I10" s="190">
        <f>I12</f>
        <v>0</v>
      </c>
    </row>
    <row r="11" spans="1:11" s="121" customFormat="1">
      <c r="A11" s="152"/>
      <c r="B11" s="152"/>
      <c r="C11" s="152"/>
      <c r="D11" s="152"/>
      <c r="E11" s="152"/>
      <c r="F11" s="191" t="s">
        <v>64</v>
      </c>
      <c r="G11" s="2"/>
      <c r="H11" s="191"/>
      <c r="I11" s="191"/>
    </row>
    <row r="12" spans="1:11" s="121" customFormat="1" ht="18.75" customHeight="1">
      <c r="A12" s="151" t="s">
        <v>138</v>
      </c>
      <c r="B12" s="152"/>
      <c r="C12" s="152"/>
      <c r="D12" s="152"/>
      <c r="E12" s="152"/>
      <c r="F12" s="151" t="s">
        <v>65</v>
      </c>
      <c r="G12" s="2">
        <f>G14</f>
        <v>0</v>
      </c>
      <c r="H12" s="153">
        <f>H14</f>
        <v>0</v>
      </c>
      <c r="I12" s="153">
        <f>I14</f>
        <v>0</v>
      </c>
    </row>
    <row r="13" spans="1:11" s="121" customFormat="1" ht="14.25" customHeight="1">
      <c r="A13" s="152"/>
      <c r="B13" s="152"/>
      <c r="C13" s="152"/>
      <c r="D13" s="152"/>
      <c r="E13" s="152"/>
      <c r="F13" s="191" t="s">
        <v>64</v>
      </c>
      <c r="G13" s="2"/>
      <c r="H13" s="191"/>
      <c r="I13" s="191"/>
    </row>
    <row r="14" spans="1:11" s="121" customFormat="1" ht="28.5">
      <c r="A14" s="152"/>
      <c r="B14" s="151" t="s">
        <v>139</v>
      </c>
      <c r="C14" s="152"/>
      <c r="D14" s="152"/>
      <c r="E14" s="152"/>
      <c r="F14" s="151" t="s">
        <v>66</v>
      </c>
      <c r="G14" s="2">
        <f>G16</f>
        <v>0</v>
      </c>
      <c r="H14" s="153">
        <f>H16</f>
        <v>0</v>
      </c>
      <c r="I14" s="153">
        <f>I16</f>
        <v>0</v>
      </c>
    </row>
    <row r="15" spans="1:11" s="121" customFormat="1" ht="17.25" customHeight="1">
      <c r="A15" s="152"/>
      <c r="B15" s="152"/>
      <c r="C15" s="152"/>
      <c r="D15" s="152"/>
      <c r="E15" s="152"/>
      <c r="F15" s="191" t="s">
        <v>64</v>
      </c>
      <c r="G15" s="2"/>
      <c r="H15" s="191"/>
      <c r="I15" s="191"/>
    </row>
    <row r="16" spans="1:11" s="143" customFormat="1" ht="15" customHeight="1">
      <c r="A16" s="123"/>
      <c r="B16" s="123"/>
      <c r="C16" s="124" t="s">
        <v>138</v>
      </c>
      <c r="D16" s="123"/>
      <c r="E16" s="123"/>
      <c r="F16" s="124" t="s">
        <v>67</v>
      </c>
      <c r="G16" s="2">
        <f>G20</f>
        <v>0</v>
      </c>
      <c r="H16" s="125">
        <f>H20</f>
        <v>0</v>
      </c>
      <c r="I16" s="125">
        <f>I20</f>
        <v>0</v>
      </c>
    </row>
    <row r="17" spans="1:9" s="143" customFormat="1">
      <c r="A17" s="123"/>
      <c r="B17" s="123"/>
      <c r="C17" s="123"/>
      <c r="D17" s="123"/>
      <c r="E17" s="123"/>
      <c r="F17" s="128" t="s">
        <v>64</v>
      </c>
      <c r="G17" s="2"/>
      <c r="H17" s="128"/>
      <c r="I17" s="128"/>
    </row>
    <row r="18" spans="1:9" s="143" customFormat="1">
      <c r="A18" s="123"/>
      <c r="B18" s="123"/>
      <c r="C18" s="123"/>
      <c r="D18" s="123"/>
      <c r="E18" s="123"/>
      <c r="F18" s="128" t="s">
        <v>38</v>
      </c>
      <c r="G18" s="2"/>
      <c r="H18" s="128"/>
      <c r="I18" s="128"/>
    </row>
    <row r="19" spans="1:9" s="143" customFormat="1">
      <c r="A19" s="123"/>
      <c r="B19" s="123"/>
      <c r="C19" s="123"/>
      <c r="D19" s="123"/>
      <c r="E19" s="123"/>
      <c r="F19" s="128" t="s">
        <v>64</v>
      </c>
      <c r="G19" s="2"/>
      <c r="H19" s="128"/>
      <c r="I19" s="128"/>
    </row>
    <row r="20" spans="1:9" s="143" customFormat="1" ht="15.75" customHeight="1">
      <c r="A20" s="123"/>
      <c r="B20" s="123"/>
      <c r="C20" s="123"/>
      <c r="D20" s="126" t="s">
        <v>140</v>
      </c>
      <c r="E20" s="123"/>
      <c r="F20" s="128" t="s">
        <v>14</v>
      </c>
      <c r="G20" s="2">
        <v>0</v>
      </c>
      <c r="H20" s="127">
        <f>H22+H31</f>
        <v>0</v>
      </c>
      <c r="I20" s="127">
        <f>I22+I31</f>
        <v>0</v>
      </c>
    </row>
    <row r="21" spans="1:9" s="143" customFormat="1">
      <c r="A21" s="123"/>
      <c r="B21" s="123"/>
      <c r="C21" s="123"/>
      <c r="D21" s="192"/>
      <c r="E21" s="192"/>
      <c r="F21" s="193" t="s">
        <v>64</v>
      </c>
      <c r="G21" s="2">
        <v>0</v>
      </c>
      <c r="H21" s="193"/>
      <c r="I21" s="193"/>
    </row>
    <row r="22" spans="1:9" s="143" customFormat="1" ht="27">
      <c r="A22" s="123"/>
      <c r="B22" s="123"/>
      <c r="C22" s="123"/>
      <c r="D22" s="123"/>
      <c r="E22" s="206">
        <v>31007</v>
      </c>
      <c r="F22" s="128" t="s">
        <v>145</v>
      </c>
      <c r="G22" s="2">
        <v>0</v>
      </c>
      <c r="H22" s="127">
        <f>H26</f>
        <v>-66057.8</v>
      </c>
      <c r="I22" s="127">
        <f>I26</f>
        <v>-66057.8</v>
      </c>
    </row>
    <row r="23" spans="1:9" s="143" customFormat="1">
      <c r="A23" s="123"/>
      <c r="B23" s="123"/>
      <c r="C23" s="123"/>
      <c r="D23" s="123"/>
      <c r="E23" s="207"/>
      <c r="F23" s="128" t="s">
        <v>68</v>
      </c>
      <c r="G23" s="2">
        <v>0</v>
      </c>
      <c r="H23" s="128"/>
      <c r="I23" s="128"/>
    </row>
    <row r="24" spans="1:9" s="143" customFormat="1" ht="27">
      <c r="A24" s="123"/>
      <c r="B24" s="123"/>
      <c r="C24" s="123"/>
      <c r="D24" s="123"/>
      <c r="E24" s="207"/>
      <c r="F24" s="194" t="s">
        <v>141</v>
      </c>
      <c r="G24" s="2">
        <v>0</v>
      </c>
      <c r="H24" s="195">
        <f>H26</f>
        <v>-66057.8</v>
      </c>
      <c r="I24" s="195">
        <f>I26</f>
        <v>-66057.8</v>
      </c>
    </row>
    <row r="25" spans="1:9" s="143" customFormat="1" ht="27">
      <c r="A25" s="123"/>
      <c r="B25" s="123"/>
      <c r="C25" s="123"/>
      <c r="D25" s="123"/>
      <c r="E25" s="207"/>
      <c r="F25" s="129" t="s">
        <v>69</v>
      </c>
      <c r="G25" s="2">
        <v>0</v>
      </c>
      <c r="H25" s="196"/>
      <c r="I25" s="196"/>
    </row>
    <row r="26" spans="1:9" s="143" customFormat="1">
      <c r="A26" s="123"/>
      <c r="B26" s="123"/>
      <c r="C26" s="123"/>
      <c r="D26" s="123"/>
      <c r="E26" s="207"/>
      <c r="F26" s="197" t="s">
        <v>63</v>
      </c>
      <c r="G26" s="2">
        <v>0</v>
      </c>
      <c r="H26" s="198">
        <f t="shared" ref="H26:I27" si="0">H27</f>
        <v>-66057.8</v>
      </c>
      <c r="I26" s="198">
        <f t="shared" si="0"/>
        <v>-66057.8</v>
      </c>
    </row>
    <row r="27" spans="1:9" s="143" customFormat="1">
      <c r="A27" s="123"/>
      <c r="B27" s="123"/>
      <c r="C27" s="123"/>
      <c r="D27" s="123"/>
      <c r="E27" s="207"/>
      <c r="F27" s="197" t="s">
        <v>70</v>
      </c>
      <c r="G27" s="2">
        <v>0</v>
      </c>
      <c r="H27" s="199">
        <f t="shared" si="0"/>
        <v>-66057.8</v>
      </c>
      <c r="I27" s="199">
        <f t="shared" si="0"/>
        <v>-66057.8</v>
      </c>
    </row>
    <row r="28" spans="1:9" s="143" customFormat="1">
      <c r="A28" s="123"/>
      <c r="B28" s="123"/>
      <c r="C28" s="123"/>
      <c r="D28" s="123"/>
      <c r="E28" s="207"/>
      <c r="F28" s="197" t="s">
        <v>142</v>
      </c>
      <c r="G28" s="2">
        <v>0</v>
      </c>
      <c r="H28" s="199">
        <f>H29</f>
        <v>-66057.8</v>
      </c>
      <c r="I28" s="199">
        <f>I29</f>
        <v>-66057.8</v>
      </c>
    </row>
    <row r="29" spans="1:9" s="143" customFormat="1">
      <c r="A29" s="123"/>
      <c r="B29" s="123"/>
      <c r="C29" s="123"/>
      <c r="D29" s="123"/>
      <c r="E29" s="207"/>
      <c r="F29" s="197" t="s">
        <v>146</v>
      </c>
      <c r="G29" s="2">
        <v>0</v>
      </c>
      <c r="H29" s="199">
        <f>H30</f>
        <v>-66057.8</v>
      </c>
      <c r="I29" s="199">
        <f>I30</f>
        <v>-66057.8</v>
      </c>
    </row>
    <row r="30" spans="1:9" s="143" customFormat="1">
      <c r="A30" s="123"/>
      <c r="B30" s="123"/>
      <c r="C30" s="123"/>
      <c r="D30" s="123"/>
      <c r="E30" s="207"/>
      <c r="F30" s="129" t="s">
        <v>147</v>
      </c>
      <c r="G30" s="2">
        <v>0</v>
      </c>
      <c r="H30" s="199">
        <f>'1'!E17</f>
        <v>-66057.8</v>
      </c>
      <c r="I30" s="199">
        <f>'1'!F17</f>
        <v>-66057.8</v>
      </c>
    </row>
    <row r="31" spans="1:9" s="143" customFormat="1" ht="27">
      <c r="A31" s="123"/>
      <c r="B31" s="123"/>
      <c r="C31" s="123"/>
      <c r="D31" s="123"/>
      <c r="E31" s="206">
        <v>31012</v>
      </c>
      <c r="F31" s="128" t="s">
        <v>21</v>
      </c>
      <c r="G31" s="2">
        <f>G35</f>
        <v>0</v>
      </c>
      <c r="H31" s="127">
        <f>H35</f>
        <v>66057.8</v>
      </c>
      <c r="I31" s="127">
        <f>I35</f>
        <v>66057.8</v>
      </c>
    </row>
    <row r="32" spans="1:9" s="143" customFormat="1">
      <c r="A32" s="123"/>
      <c r="B32" s="123"/>
      <c r="C32" s="123"/>
      <c r="D32" s="123"/>
      <c r="E32" s="123"/>
      <c r="F32" s="128" t="s">
        <v>68</v>
      </c>
      <c r="G32" s="2"/>
      <c r="H32" s="128"/>
      <c r="I32" s="128"/>
    </row>
    <row r="33" spans="1:9" s="143" customFormat="1" ht="27">
      <c r="A33" s="123"/>
      <c r="B33" s="123"/>
      <c r="C33" s="123"/>
      <c r="D33" s="123"/>
      <c r="E33" s="123"/>
      <c r="F33" s="194" t="s">
        <v>141</v>
      </c>
      <c r="G33" s="2">
        <f>G35</f>
        <v>0</v>
      </c>
      <c r="H33" s="195">
        <f>H35</f>
        <v>66057.8</v>
      </c>
      <c r="I33" s="195">
        <f>I35</f>
        <v>66057.8</v>
      </c>
    </row>
    <row r="34" spans="1:9" s="143" customFormat="1" ht="27">
      <c r="A34" s="123"/>
      <c r="B34" s="123"/>
      <c r="C34" s="123"/>
      <c r="D34" s="123"/>
      <c r="E34" s="123"/>
      <c r="F34" s="129" t="s">
        <v>69</v>
      </c>
      <c r="G34" s="2"/>
      <c r="H34" s="196"/>
      <c r="I34" s="196"/>
    </row>
    <row r="35" spans="1:9" s="143" customFormat="1">
      <c r="A35" s="123"/>
      <c r="B35" s="123"/>
      <c r="C35" s="123"/>
      <c r="D35" s="123"/>
      <c r="E35" s="123"/>
      <c r="F35" s="197" t="s">
        <v>63</v>
      </c>
      <c r="G35" s="2">
        <f t="shared" ref="G35:I39" si="1">G36</f>
        <v>0</v>
      </c>
      <c r="H35" s="198">
        <f t="shared" si="1"/>
        <v>66057.8</v>
      </c>
      <c r="I35" s="198">
        <f t="shared" si="1"/>
        <v>66057.8</v>
      </c>
    </row>
    <row r="36" spans="1:9" s="143" customFormat="1">
      <c r="A36" s="123"/>
      <c r="B36" s="123"/>
      <c r="C36" s="123"/>
      <c r="D36" s="123"/>
      <c r="E36" s="123"/>
      <c r="F36" s="197" t="s">
        <v>70</v>
      </c>
      <c r="G36" s="2">
        <f t="shared" si="1"/>
        <v>0</v>
      </c>
      <c r="H36" s="199">
        <f t="shared" si="1"/>
        <v>66057.8</v>
      </c>
      <c r="I36" s="199">
        <f t="shared" si="1"/>
        <v>66057.8</v>
      </c>
    </row>
    <row r="37" spans="1:9" s="143" customFormat="1">
      <c r="A37" s="123"/>
      <c r="B37" s="123"/>
      <c r="C37" s="123"/>
      <c r="D37" s="123"/>
      <c r="E37" s="123"/>
      <c r="F37" s="197" t="s">
        <v>142</v>
      </c>
      <c r="G37" s="2">
        <f t="shared" si="1"/>
        <v>0</v>
      </c>
      <c r="H37" s="199">
        <f t="shared" si="1"/>
        <v>66057.8</v>
      </c>
      <c r="I37" s="199">
        <f t="shared" si="1"/>
        <v>66057.8</v>
      </c>
    </row>
    <row r="38" spans="1:9" s="143" customFormat="1">
      <c r="A38" s="123"/>
      <c r="B38" s="123"/>
      <c r="C38" s="123"/>
      <c r="D38" s="123"/>
      <c r="E38" s="123"/>
      <c r="F38" s="129" t="s">
        <v>143</v>
      </c>
      <c r="G38" s="2">
        <f t="shared" si="1"/>
        <v>0</v>
      </c>
      <c r="H38" s="199">
        <f t="shared" si="1"/>
        <v>66057.8</v>
      </c>
      <c r="I38" s="199">
        <f t="shared" si="1"/>
        <v>66057.8</v>
      </c>
    </row>
    <row r="39" spans="1:9" s="143" customFormat="1">
      <c r="A39" s="123"/>
      <c r="B39" s="123"/>
      <c r="C39" s="123"/>
      <c r="D39" s="123"/>
      <c r="E39" s="123"/>
      <c r="F39" s="129" t="s">
        <v>144</v>
      </c>
      <c r="G39" s="2">
        <f t="shared" si="1"/>
        <v>0</v>
      </c>
      <c r="H39" s="200">
        <f>'1'!E23</f>
        <v>66057.8</v>
      </c>
      <c r="I39" s="200">
        <f>'1'!F23</f>
        <v>66057.8</v>
      </c>
    </row>
    <row r="40" spans="1:9" s="121" customFormat="1" ht="14.25" customHeight="1">
      <c r="A40" s="151" t="s">
        <v>148</v>
      </c>
      <c r="B40" s="152"/>
      <c r="C40" s="152"/>
      <c r="D40" s="152"/>
      <c r="E40" s="152"/>
      <c r="F40" s="151" t="s">
        <v>149</v>
      </c>
      <c r="G40" s="2">
        <f>G42</f>
        <v>0</v>
      </c>
      <c r="H40" s="153">
        <f>H42</f>
        <v>0</v>
      </c>
      <c r="I40" s="153">
        <f>I42</f>
        <v>0</v>
      </c>
    </row>
    <row r="41" spans="1:9" s="121" customFormat="1" ht="13.5" customHeight="1">
      <c r="A41" s="152"/>
      <c r="B41" s="152"/>
      <c r="C41" s="152"/>
      <c r="D41" s="152"/>
      <c r="E41" s="152"/>
      <c r="F41" s="191" t="s">
        <v>64</v>
      </c>
      <c r="G41" s="2"/>
      <c r="H41" s="127"/>
      <c r="I41" s="127"/>
    </row>
    <row r="42" spans="1:9" s="121" customFormat="1" ht="14.25" customHeight="1">
      <c r="A42" s="152"/>
      <c r="B42" s="151" t="s">
        <v>150</v>
      </c>
      <c r="C42" s="152"/>
      <c r="D42" s="152"/>
      <c r="E42" s="152"/>
      <c r="F42" s="151" t="s">
        <v>151</v>
      </c>
      <c r="G42" s="2">
        <f>G44</f>
        <v>0</v>
      </c>
      <c r="H42" s="153">
        <f>H44</f>
        <v>0</v>
      </c>
      <c r="I42" s="153">
        <f>I44</f>
        <v>0</v>
      </c>
    </row>
    <row r="43" spans="1:9" s="121" customFormat="1" ht="13.5" customHeight="1">
      <c r="A43" s="152"/>
      <c r="B43" s="152"/>
      <c r="C43" s="152"/>
      <c r="D43" s="152"/>
      <c r="E43" s="152"/>
      <c r="F43" s="191" t="s">
        <v>64</v>
      </c>
      <c r="G43" s="2"/>
      <c r="H43" s="127"/>
      <c r="I43" s="127"/>
    </row>
    <row r="44" spans="1:9" s="143" customFormat="1" ht="14.25" customHeight="1">
      <c r="A44" s="123"/>
      <c r="B44" s="123"/>
      <c r="C44" s="124" t="s">
        <v>150</v>
      </c>
      <c r="D44" s="123"/>
      <c r="E44" s="123"/>
      <c r="F44" s="124" t="s">
        <v>130</v>
      </c>
      <c r="G44" s="2">
        <f>G48</f>
        <v>0</v>
      </c>
      <c r="H44" s="125">
        <f>H48</f>
        <v>0</v>
      </c>
      <c r="I44" s="125">
        <f>I48</f>
        <v>0</v>
      </c>
    </row>
    <row r="45" spans="1:9" s="121" customFormat="1" ht="13.5" customHeight="1">
      <c r="A45" s="152"/>
      <c r="B45" s="152"/>
      <c r="C45" s="152"/>
      <c r="D45" s="152"/>
      <c r="E45" s="152"/>
      <c r="F45" s="191" t="s">
        <v>64</v>
      </c>
      <c r="G45" s="2"/>
      <c r="H45" s="127"/>
      <c r="I45" s="127"/>
    </row>
    <row r="46" spans="1:9" s="121" customFormat="1" ht="13.5" customHeight="1">
      <c r="A46" s="152"/>
      <c r="B46" s="152"/>
      <c r="C46" s="152"/>
      <c r="D46" s="152"/>
      <c r="E46" s="152"/>
      <c r="F46" s="124" t="s">
        <v>152</v>
      </c>
      <c r="G46" s="2"/>
      <c r="H46" s="127"/>
      <c r="I46" s="127"/>
    </row>
    <row r="47" spans="1:9" s="121" customFormat="1" ht="13.5" customHeight="1">
      <c r="A47" s="152"/>
      <c r="B47" s="152"/>
      <c r="C47" s="152"/>
      <c r="D47" s="152"/>
      <c r="E47" s="152"/>
      <c r="F47" s="191" t="s">
        <v>64</v>
      </c>
      <c r="G47" s="2"/>
      <c r="H47" s="127"/>
      <c r="I47" s="127"/>
    </row>
    <row r="48" spans="1:9" s="143" customFormat="1" ht="13.5" customHeight="1">
      <c r="A48" s="123"/>
      <c r="B48" s="123"/>
      <c r="C48" s="123"/>
      <c r="D48" s="126" t="s">
        <v>129</v>
      </c>
      <c r="E48" s="123"/>
      <c r="F48" s="128" t="s">
        <v>130</v>
      </c>
      <c r="G48" s="2">
        <f>G50+G58</f>
        <v>0</v>
      </c>
      <c r="H48" s="127">
        <f>H50+H58</f>
        <v>0</v>
      </c>
      <c r="I48" s="127">
        <f>I50+I58</f>
        <v>0</v>
      </c>
    </row>
    <row r="49" spans="1:9" s="121" customFormat="1" ht="13.5" customHeight="1">
      <c r="A49" s="201"/>
      <c r="B49" s="201"/>
      <c r="C49" s="201"/>
      <c r="D49" s="152"/>
      <c r="E49" s="152"/>
      <c r="F49" s="191" t="s">
        <v>64</v>
      </c>
      <c r="G49" s="2"/>
      <c r="H49" s="127"/>
      <c r="I49" s="127"/>
    </row>
    <row r="50" spans="1:9" s="143" customFormat="1" ht="13.5" customHeight="1">
      <c r="A50" s="123"/>
      <c r="B50" s="123"/>
      <c r="C50" s="123"/>
      <c r="D50" s="123"/>
      <c r="E50" s="206" t="s">
        <v>133</v>
      </c>
      <c r="F50" s="128" t="s">
        <v>130</v>
      </c>
      <c r="G50" s="2">
        <f>G52</f>
        <v>0</v>
      </c>
      <c r="H50" s="127">
        <f>H52</f>
        <v>-66057.8</v>
      </c>
      <c r="I50" s="127">
        <f>I52</f>
        <v>-66057.8</v>
      </c>
    </row>
    <row r="51" spans="1:9" s="121" customFormat="1" ht="13.5" customHeight="1">
      <c r="A51" s="152"/>
      <c r="B51" s="152"/>
      <c r="C51" s="152"/>
      <c r="D51" s="202"/>
      <c r="E51" s="122"/>
      <c r="F51" s="191" t="s">
        <v>68</v>
      </c>
      <c r="G51" s="2"/>
      <c r="H51" s="127"/>
      <c r="I51" s="127"/>
    </row>
    <row r="52" spans="1:9" s="121" customFormat="1" ht="13.5" customHeight="1">
      <c r="A52" s="152"/>
      <c r="B52" s="152"/>
      <c r="C52" s="152"/>
      <c r="D52" s="202"/>
      <c r="E52" s="122"/>
      <c r="F52" s="203" t="s">
        <v>152</v>
      </c>
      <c r="G52" s="2">
        <f>G57</f>
        <v>0</v>
      </c>
      <c r="H52" s="127">
        <f>H57</f>
        <v>-66057.8</v>
      </c>
      <c r="I52" s="127">
        <f>I57</f>
        <v>-66057.8</v>
      </c>
    </row>
    <row r="53" spans="1:9" s="121" customFormat="1" ht="13.5" customHeight="1">
      <c r="A53" s="152"/>
      <c r="B53" s="152"/>
      <c r="C53" s="152"/>
      <c r="D53" s="202"/>
      <c r="E53" s="122"/>
      <c r="F53" s="191" t="s">
        <v>69</v>
      </c>
      <c r="G53" s="2">
        <f t="shared" ref="G53:I56" si="2">G54</f>
        <v>0</v>
      </c>
      <c r="H53" s="127">
        <f t="shared" si="2"/>
        <v>-66057.8</v>
      </c>
      <c r="I53" s="127">
        <f t="shared" si="2"/>
        <v>-66057.8</v>
      </c>
    </row>
    <row r="54" spans="1:9" s="121" customFormat="1" ht="13.5" customHeight="1">
      <c r="A54" s="152"/>
      <c r="B54" s="152"/>
      <c r="C54" s="152"/>
      <c r="D54" s="202"/>
      <c r="E54" s="122"/>
      <c r="F54" s="197" t="s">
        <v>63</v>
      </c>
      <c r="G54" s="2">
        <f t="shared" si="2"/>
        <v>0</v>
      </c>
      <c r="H54" s="127">
        <f t="shared" si="2"/>
        <v>-66057.8</v>
      </c>
      <c r="I54" s="127">
        <f t="shared" si="2"/>
        <v>-66057.8</v>
      </c>
    </row>
    <row r="55" spans="1:9" s="121" customFormat="1" ht="13.5" customHeight="1">
      <c r="A55" s="152"/>
      <c r="B55" s="152"/>
      <c r="C55" s="152"/>
      <c r="D55" s="202"/>
      <c r="E55" s="122"/>
      <c r="F55" s="197" t="s">
        <v>153</v>
      </c>
      <c r="G55" s="2">
        <f t="shared" si="2"/>
        <v>0</v>
      </c>
      <c r="H55" s="127">
        <f t="shared" si="2"/>
        <v>-66057.8</v>
      </c>
      <c r="I55" s="127">
        <f t="shared" si="2"/>
        <v>-66057.8</v>
      </c>
    </row>
    <row r="56" spans="1:9" s="121" customFormat="1" ht="13.5" customHeight="1">
      <c r="A56" s="152"/>
      <c r="B56" s="152"/>
      <c r="C56" s="152"/>
      <c r="D56" s="202"/>
      <c r="E56" s="122"/>
      <c r="F56" s="197" t="s">
        <v>154</v>
      </c>
      <c r="G56" s="2">
        <f t="shared" si="2"/>
        <v>0</v>
      </c>
      <c r="H56" s="127">
        <f t="shared" si="2"/>
        <v>-66057.8</v>
      </c>
      <c r="I56" s="127">
        <f t="shared" si="2"/>
        <v>-66057.8</v>
      </c>
    </row>
    <row r="57" spans="1:9" s="121" customFormat="1" ht="13.5" customHeight="1">
      <c r="A57" s="152"/>
      <c r="B57" s="152"/>
      <c r="C57" s="152"/>
      <c r="D57" s="202"/>
      <c r="E57" s="122"/>
      <c r="F57" s="191" t="s">
        <v>155</v>
      </c>
      <c r="G57" s="2">
        <v>0</v>
      </c>
      <c r="H57" s="127">
        <f>H30</f>
        <v>-66057.8</v>
      </c>
      <c r="I57" s="127">
        <f>I30</f>
        <v>-66057.8</v>
      </c>
    </row>
    <row r="58" spans="1:9" s="143" customFormat="1" ht="13.5" customHeight="1">
      <c r="A58" s="123"/>
      <c r="B58" s="123"/>
      <c r="C58" s="123"/>
      <c r="D58" s="123"/>
      <c r="E58" s="206" t="s">
        <v>133</v>
      </c>
      <c r="F58" s="128" t="s">
        <v>130</v>
      </c>
      <c r="G58" s="2">
        <f>G60</f>
        <v>0</v>
      </c>
      <c r="H58" s="127">
        <f>H60</f>
        <v>66057.8</v>
      </c>
      <c r="I58" s="127">
        <f>I60</f>
        <v>66057.8</v>
      </c>
    </row>
    <row r="59" spans="1:9" s="121" customFormat="1" ht="13.5" customHeight="1">
      <c r="A59" s="152"/>
      <c r="B59" s="152"/>
      <c r="C59" s="152"/>
      <c r="D59" s="202"/>
      <c r="E59" s="152"/>
      <c r="F59" s="191" t="s">
        <v>68</v>
      </c>
      <c r="G59" s="2"/>
      <c r="H59" s="127"/>
      <c r="I59" s="127"/>
    </row>
    <row r="60" spans="1:9" s="121" customFormat="1" ht="13.5" customHeight="1">
      <c r="A60" s="152"/>
      <c r="B60" s="152"/>
      <c r="C60" s="152"/>
      <c r="D60" s="202"/>
      <c r="E60" s="152"/>
      <c r="F60" s="203" t="s">
        <v>152</v>
      </c>
      <c r="G60" s="2">
        <f>G65</f>
        <v>0</v>
      </c>
      <c r="H60" s="127">
        <f>H65</f>
        <v>66057.8</v>
      </c>
      <c r="I60" s="127">
        <f>H60</f>
        <v>66057.8</v>
      </c>
    </row>
    <row r="61" spans="1:9" s="121" customFormat="1" ht="13.5" customHeight="1">
      <c r="A61" s="152"/>
      <c r="B61" s="152"/>
      <c r="C61" s="152"/>
      <c r="D61" s="202"/>
      <c r="E61" s="152"/>
      <c r="F61" s="191" t="s">
        <v>69</v>
      </c>
      <c r="G61" s="2">
        <f t="shared" ref="G61:H64" si="3">G62</f>
        <v>0</v>
      </c>
      <c r="H61" s="127">
        <f t="shared" si="3"/>
        <v>66057.8</v>
      </c>
      <c r="I61" s="127">
        <f>H61</f>
        <v>66057.8</v>
      </c>
    </row>
    <row r="62" spans="1:9" s="121" customFormat="1" ht="13.5" customHeight="1">
      <c r="A62" s="152"/>
      <c r="B62" s="152"/>
      <c r="C62" s="152"/>
      <c r="D62" s="202"/>
      <c r="E62" s="152"/>
      <c r="F62" s="197" t="s">
        <v>63</v>
      </c>
      <c r="G62" s="2">
        <f t="shared" si="3"/>
        <v>0</v>
      </c>
      <c r="H62" s="127">
        <f t="shared" si="3"/>
        <v>66057.8</v>
      </c>
      <c r="I62" s="127">
        <f>H62</f>
        <v>66057.8</v>
      </c>
    </row>
    <row r="63" spans="1:9" s="121" customFormat="1" ht="13.5" customHeight="1">
      <c r="A63" s="152"/>
      <c r="B63" s="152"/>
      <c r="C63" s="152"/>
      <c r="D63" s="202"/>
      <c r="E63" s="152"/>
      <c r="F63" s="197" t="s">
        <v>153</v>
      </c>
      <c r="G63" s="2">
        <f t="shared" si="3"/>
        <v>0</v>
      </c>
      <c r="H63" s="127">
        <f t="shared" si="3"/>
        <v>66057.8</v>
      </c>
      <c r="I63" s="127">
        <f>H63</f>
        <v>66057.8</v>
      </c>
    </row>
    <row r="64" spans="1:9" s="121" customFormat="1" ht="13.5" customHeight="1">
      <c r="A64" s="152"/>
      <c r="B64" s="152"/>
      <c r="C64" s="152"/>
      <c r="D64" s="202"/>
      <c r="E64" s="152"/>
      <c r="F64" s="197" t="s">
        <v>154</v>
      </c>
      <c r="G64" s="2">
        <f t="shared" si="3"/>
        <v>0</v>
      </c>
      <c r="H64" s="127">
        <f t="shared" si="3"/>
        <v>66057.8</v>
      </c>
      <c r="I64" s="127">
        <f>H64</f>
        <v>66057.8</v>
      </c>
    </row>
    <row r="65" spans="1:9" s="121" customFormat="1" ht="13.5" customHeight="1">
      <c r="A65" s="152"/>
      <c r="B65" s="152"/>
      <c r="C65" s="152"/>
      <c r="D65" s="202"/>
      <c r="E65" s="152"/>
      <c r="F65" s="191" t="s">
        <v>155</v>
      </c>
      <c r="G65" s="2">
        <v>0</v>
      </c>
      <c r="H65" s="127">
        <f>H39</f>
        <v>66057.8</v>
      </c>
      <c r="I65" s="127">
        <f>'[1]1'!G50</f>
        <v>12615</v>
      </c>
    </row>
  </sheetData>
  <mergeCells count="12">
    <mergeCell ref="H8:H9"/>
    <mergeCell ref="I8:I9"/>
    <mergeCell ref="H6:I6"/>
    <mergeCell ref="G7:I7"/>
    <mergeCell ref="H1:I1"/>
    <mergeCell ref="A2:I2"/>
    <mergeCell ref="A3:I3"/>
    <mergeCell ref="A4:I4"/>
    <mergeCell ref="A7:C8"/>
    <mergeCell ref="D7:E8"/>
    <mergeCell ref="F7:F9"/>
    <mergeCell ref="G8:G9"/>
  </mergeCells>
  <pageMargins left="0.23622047244094491" right="0.23622047244094491" top="0.15748031496062992" bottom="0.15748031496062992" header="0.15748031496062992" footer="0.15748031496062992"/>
  <pageSetup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BreakPreview" topLeftCell="A19" zoomScale="90" zoomScaleNormal="100" zoomScaleSheetLayoutView="90" workbookViewId="0">
      <selection activeCell="H16" sqref="H16"/>
    </sheetView>
  </sheetViews>
  <sheetFormatPr defaultColWidth="9.140625" defaultRowHeight="17.25" customHeight="1"/>
  <cols>
    <col min="1" max="1" width="7.42578125" style="42" customWidth="1"/>
    <col min="2" max="2" width="8.7109375" style="42" customWidth="1"/>
    <col min="3" max="3" width="66.28515625" style="33" customWidth="1"/>
    <col min="4" max="4" width="18.42578125" style="33" customWidth="1"/>
    <col min="5" max="5" width="19.28515625" style="63" customWidth="1"/>
    <col min="6" max="6" width="17.7109375" style="63" customWidth="1"/>
    <col min="7" max="7" width="16.42578125" style="64" bestFit="1" customWidth="1"/>
    <col min="8" max="9" width="18.28515625" style="64" bestFit="1" customWidth="1"/>
    <col min="10" max="10" width="18.42578125" style="64" bestFit="1" customWidth="1"/>
    <col min="11" max="11" width="16.42578125" style="33" customWidth="1"/>
    <col min="12" max="16384" width="9.140625" style="33"/>
  </cols>
  <sheetData>
    <row r="1" spans="1:11" ht="17.25" customHeight="1">
      <c r="A1" s="280" t="s">
        <v>26</v>
      </c>
      <c r="B1" s="280"/>
      <c r="C1" s="280"/>
      <c r="D1" s="280"/>
      <c r="E1" s="280"/>
      <c r="F1" s="280"/>
    </row>
    <row r="2" spans="1:11" s="61" customFormat="1" ht="16.5" customHeight="1">
      <c r="A2" s="280" t="s">
        <v>0</v>
      </c>
      <c r="B2" s="280"/>
      <c r="C2" s="280"/>
      <c r="D2" s="280"/>
      <c r="E2" s="280"/>
      <c r="F2" s="280"/>
      <c r="G2" s="62"/>
      <c r="H2" s="62"/>
      <c r="I2" s="65"/>
      <c r="J2" s="65"/>
    </row>
    <row r="3" spans="1:11" s="61" customFormat="1" ht="16.5" customHeight="1">
      <c r="A3" s="280" t="s">
        <v>1</v>
      </c>
      <c r="B3" s="280"/>
      <c r="C3" s="280"/>
      <c r="D3" s="280"/>
      <c r="E3" s="280"/>
      <c r="F3" s="280"/>
      <c r="G3" s="62"/>
      <c r="H3" s="62"/>
      <c r="I3" s="65"/>
      <c r="J3" s="65"/>
    </row>
    <row r="4" spans="1:11" s="61" customFormat="1" ht="52.5" customHeight="1">
      <c r="A4" s="294" t="s">
        <v>71</v>
      </c>
      <c r="B4" s="294"/>
      <c r="C4" s="294"/>
      <c r="D4" s="294"/>
      <c r="E4" s="294"/>
      <c r="F4" s="294"/>
      <c r="G4" s="66"/>
      <c r="H4" s="66"/>
      <c r="I4" s="65"/>
      <c r="J4" s="65"/>
    </row>
    <row r="5" spans="1:11" ht="17.25" customHeight="1">
      <c r="A5" s="35"/>
      <c r="B5" s="35"/>
      <c r="C5" s="36"/>
      <c r="D5" s="36"/>
      <c r="E5" s="259" t="s">
        <v>27</v>
      </c>
      <c r="F5" s="259"/>
    </row>
    <row r="6" spans="1:11" ht="42" customHeight="1">
      <c r="A6" s="295" t="s">
        <v>28</v>
      </c>
      <c r="B6" s="296"/>
      <c r="C6" s="299" t="s">
        <v>72</v>
      </c>
      <c r="D6" s="291" t="s">
        <v>228</v>
      </c>
      <c r="E6" s="292"/>
      <c r="F6" s="293"/>
    </row>
    <row r="7" spans="1:11" s="39" customFormat="1" ht="17.25" customHeight="1">
      <c r="A7" s="297"/>
      <c r="B7" s="298"/>
      <c r="C7" s="300"/>
      <c r="D7" s="289" t="s">
        <v>3</v>
      </c>
      <c r="E7" s="289" t="s">
        <v>73</v>
      </c>
      <c r="F7" s="289" t="s">
        <v>4</v>
      </c>
      <c r="G7" s="67"/>
      <c r="H7" s="67"/>
      <c r="I7" s="67"/>
      <c r="J7" s="67"/>
    </row>
    <row r="8" spans="1:11" s="39" customFormat="1" ht="38.25" customHeight="1">
      <c r="A8" s="68" t="s">
        <v>8</v>
      </c>
      <c r="B8" s="68" t="s">
        <v>9</v>
      </c>
      <c r="C8" s="301"/>
      <c r="D8" s="290"/>
      <c r="E8" s="290"/>
      <c r="F8" s="290"/>
      <c r="G8" s="67"/>
      <c r="H8" s="67"/>
      <c r="I8" s="67"/>
      <c r="J8" s="67"/>
    </row>
    <row r="9" spans="1:11" s="42" customFormat="1" ht="17.25" customHeight="1">
      <c r="A9" s="44"/>
      <c r="B9" s="44"/>
      <c r="C9" s="45" t="s">
        <v>36</v>
      </c>
      <c r="D9" s="57">
        <f>D11</f>
        <v>0</v>
      </c>
      <c r="E9" s="58">
        <f>E11</f>
        <v>0</v>
      </c>
      <c r="F9" s="58">
        <f>F11</f>
        <v>0</v>
      </c>
      <c r="G9" s="69"/>
      <c r="H9" s="69"/>
      <c r="I9" s="69"/>
      <c r="J9" s="69"/>
    </row>
    <row r="10" spans="1:11" ht="17.25" customHeight="1">
      <c r="A10" s="44"/>
      <c r="B10" s="44"/>
      <c r="C10" s="45" t="s">
        <v>37</v>
      </c>
      <c r="D10" s="57"/>
      <c r="E10" s="70"/>
      <c r="F10" s="70"/>
    </row>
    <row r="11" spans="1:11" s="43" customFormat="1" ht="34.5" customHeight="1">
      <c r="A11" s="48"/>
      <c r="B11" s="49"/>
      <c r="C11" s="49" t="s">
        <v>53</v>
      </c>
      <c r="D11" s="57">
        <f>D18</f>
        <v>0</v>
      </c>
      <c r="E11" s="58">
        <f>E13+E16</f>
        <v>0</v>
      </c>
      <c r="F11" s="137">
        <f>F13+F16</f>
        <v>0</v>
      </c>
      <c r="G11" s="71"/>
      <c r="H11" s="71"/>
      <c r="I11" s="71"/>
      <c r="J11" s="71"/>
    </row>
    <row r="12" spans="1:11" s="43" customFormat="1" ht="17.25" customHeight="1">
      <c r="A12" s="48"/>
      <c r="B12" s="48"/>
      <c r="C12" s="48" t="s">
        <v>39</v>
      </c>
      <c r="D12" s="57"/>
      <c r="E12" s="51"/>
      <c r="F12" s="51"/>
      <c r="G12" s="71"/>
      <c r="H12" s="71"/>
      <c r="I12" s="71"/>
      <c r="J12" s="71"/>
    </row>
    <row r="13" spans="1:11" s="135" customFormat="1" ht="42.75" customHeight="1">
      <c r="A13" s="160">
        <v>1004</v>
      </c>
      <c r="B13" s="160">
        <v>31007</v>
      </c>
      <c r="C13" s="204" t="s">
        <v>128</v>
      </c>
      <c r="D13" s="208"/>
      <c r="E13" s="137">
        <f>E15</f>
        <v>-66057.8</v>
      </c>
      <c r="F13" s="137">
        <f>F15</f>
        <v>-66057.8</v>
      </c>
      <c r="H13" s="64"/>
      <c r="I13" s="64"/>
      <c r="J13" s="64"/>
      <c r="K13" s="64"/>
    </row>
    <row r="14" spans="1:11" s="139" customFormat="1" ht="17.25" customHeight="1">
      <c r="A14" s="140"/>
      <c r="B14" s="140"/>
      <c r="C14" s="136" t="s">
        <v>74</v>
      </c>
      <c r="D14" s="156"/>
      <c r="E14" s="136"/>
      <c r="F14" s="137"/>
      <c r="H14" s="74"/>
      <c r="I14" s="74"/>
      <c r="J14" s="74"/>
      <c r="K14" s="74"/>
    </row>
    <row r="15" spans="1:11" s="157" customFormat="1" ht="43.5" customHeight="1">
      <c r="A15" s="158"/>
      <c r="B15" s="158"/>
      <c r="C15" s="209" t="s">
        <v>75</v>
      </c>
      <c r="D15" s="156"/>
      <c r="E15" s="159">
        <f>'1'!E17</f>
        <v>-66057.8</v>
      </c>
      <c r="F15" s="159">
        <f>'1'!F17</f>
        <v>-66057.8</v>
      </c>
      <c r="H15" s="77"/>
      <c r="I15" s="77"/>
      <c r="J15" s="77"/>
      <c r="K15" s="77"/>
    </row>
    <row r="16" spans="1:11" s="34" customFormat="1" ht="51.75" customHeight="1">
      <c r="A16" s="140">
        <v>1004</v>
      </c>
      <c r="B16" s="140">
        <v>31012</v>
      </c>
      <c r="C16" s="204" t="str">
        <f>'2'!C14</f>
        <v>Գետերի և հեղեղատարների տեղամասերի ամրացման և մաքրման աշխատանքներ</v>
      </c>
      <c r="D16" s="57">
        <f>D18</f>
        <v>0</v>
      </c>
      <c r="E16" s="137">
        <f>E18</f>
        <v>66057.8</v>
      </c>
      <c r="F16" s="137">
        <f>F18</f>
        <v>66057.8</v>
      </c>
      <c r="G16" s="72"/>
      <c r="H16" s="72"/>
      <c r="I16" s="72"/>
      <c r="J16" s="72"/>
    </row>
    <row r="17" spans="1:10" s="73" customFormat="1" ht="17.25" customHeight="1">
      <c r="A17" s="75"/>
      <c r="B17" s="75"/>
      <c r="C17" s="48" t="s">
        <v>74</v>
      </c>
      <c r="D17" s="57"/>
      <c r="E17" s="58"/>
      <c r="F17" s="58"/>
      <c r="G17" s="74"/>
      <c r="H17" s="74"/>
      <c r="I17" s="74"/>
      <c r="J17" s="74"/>
    </row>
    <row r="18" spans="1:10" s="76" customFormat="1" ht="39.75" customHeight="1">
      <c r="A18" s="78"/>
      <c r="B18" s="78"/>
      <c r="C18" s="209" t="s">
        <v>75</v>
      </c>
      <c r="D18" s="57">
        <f>SUM(D20:D32)</f>
        <v>0</v>
      </c>
      <c r="E18" s="161">
        <f>SUM(E20:E32)</f>
        <v>66057.8</v>
      </c>
      <c r="F18" s="161">
        <f>SUM(F20:F32)</f>
        <v>66057.8</v>
      </c>
      <c r="G18" s="77"/>
      <c r="H18" s="77"/>
      <c r="I18" s="77"/>
      <c r="J18" s="77"/>
    </row>
    <row r="19" spans="1:10" s="76" customFormat="1" ht="17.25" customHeight="1">
      <c r="A19" s="79"/>
      <c r="B19" s="79"/>
      <c r="C19" s="48" t="s">
        <v>76</v>
      </c>
      <c r="D19" s="80"/>
      <c r="E19" s="80"/>
      <c r="F19" s="80"/>
      <c r="G19" s="77"/>
      <c r="H19" s="77"/>
      <c r="I19" s="77"/>
      <c r="J19" s="77"/>
    </row>
    <row r="20" spans="1:10" s="76" customFormat="1" ht="17.25" customHeight="1">
      <c r="A20" s="79"/>
      <c r="B20" s="79"/>
      <c r="C20" s="81" t="s">
        <v>40</v>
      </c>
      <c r="D20" s="57">
        <v>0</v>
      </c>
      <c r="E20" s="241">
        <f>'2'!G16</f>
        <v>6533.8</v>
      </c>
      <c r="F20" s="241">
        <f>E20</f>
        <v>6533.8</v>
      </c>
      <c r="G20" s="77"/>
      <c r="H20" s="77"/>
      <c r="I20" s="77"/>
      <c r="J20" s="77"/>
    </row>
    <row r="21" spans="1:10" s="76" customFormat="1" ht="33" customHeight="1">
      <c r="A21" s="79"/>
      <c r="B21" s="79"/>
      <c r="C21" s="81" t="s">
        <v>41</v>
      </c>
      <c r="D21" s="57">
        <v>0</v>
      </c>
      <c r="E21" s="241">
        <f>'2'!G17</f>
        <v>5520</v>
      </c>
      <c r="F21" s="241">
        <f t="shared" ref="F21:F32" si="0">E21</f>
        <v>5520</v>
      </c>
      <c r="G21" s="77"/>
      <c r="H21" s="77"/>
      <c r="I21" s="77"/>
      <c r="J21" s="77"/>
    </row>
    <row r="22" spans="1:10" s="76" customFormat="1" ht="33" customHeight="1">
      <c r="A22" s="79"/>
      <c r="B22" s="79"/>
      <c r="C22" s="81" t="s">
        <v>230</v>
      </c>
      <c r="D22" s="57">
        <v>0</v>
      </c>
      <c r="E22" s="241">
        <f>'2'!G18</f>
        <v>3480</v>
      </c>
      <c r="F22" s="241">
        <f t="shared" si="0"/>
        <v>3480</v>
      </c>
      <c r="G22" s="77"/>
      <c r="H22" s="77"/>
      <c r="I22" s="77"/>
      <c r="J22" s="77"/>
    </row>
    <row r="23" spans="1:10" s="76" customFormat="1" ht="33" customHeight="1">
      <c r="A23" s="79"/>
      <c r="B23" s="79"/>
      <c r="C23" s="81" t="s">
        <v>42</v>
      </c>
      <c r="D23" s="57">
        <v>0</v>
      </c>
      <c r="E23" s="241">
        <f>'2'!G19</f>
        <v>7896</v>
      </c>
      <c r="F23" s="241">
        <f t="shared" si="0"/>
        <v>7896</v>
      </c>
      <c r="G23" s="77"/>
      <c r="H23" s="77"/>
      <c r="I23" s="77"/>
      <c r="J23" s="77"/>
    </row>
    <row r="24" spans="1:10" s="76" customFormat="1" ht="33">
      <c r="A24" s="79"/>
      <c r="B24" s="79"/>
      <c r="C24" s="81" t="s">
        <v>43</v>
      </c>
      <c r="D24" s="57">
        <v>0</v>
      </c>
      <c r="E24" s="241">
        <f>'2'!G20</f>
        <v>1420</v>
      </c>
      <c r="F24" s="241">
        <f t="shared" si="0"/>
        <v>1420</v>
      </c>
      <c r="G24" s="77"/>
      <c r="H24" s="77"/>
      <c r="I24" s="77"/>
      <c r="J24" s="77"/>
    </row>
    <row r="25" spans="1:10" s="76" customFormat="1" ht="33" customHeight="1">
      <c r="A25" s="79"/>
      <c r="B25" s="79"/>
      <c r="C25" s="81" t="s">
        <v>44</v>
      </c>
      <c r="D25" s="57">
        <v>0</v>
      </c>
      <c r="E25" s="241">
        <f>'2'!G21</f>
        <v>1030</v>
      </c>
      <c r="F25" s="241">
        <f t="shared" si="0"/>
        <v>1030</v>
      </c>
      <c r="G25" s="77"/>
      <c r="H25" s="77"/>
      <c r="I25" s="77"/>
      <c r="J25" s="77"/>
    </row>
    <row r="26" spans="1:10" s="76" customFormat="1" ht="49.5" customHeight="1">
      <c r="A26" s="79"/>
      <c r="B26" s="79"/>
      <c r="C26" s="81" t="s">
        <v>45</v>
      </c>
      <c r="D26" s="57">
        <v>0</v>
      </c>
      <c r="E26" s="241">
        <f>'2'!G22</f>
        <v>4120</v>
      </c>
      <c r="F26" s="241">
        <f t="shared" si="0"/>
        <v>4120</v>
      </c>
      <c r="G26" s="77"/>
      <c r="H26" s="77"/>
      <c r="I26" s="77"/>
      <c r="J26" s="77"/>
    </row>
    <row r="27" spans="1:10" s="76" customFormat="1" ht="33" customHeight="1">
      <c r="A27" s="79"/>
      <c r="B27" s="79"/>
      <c r="C27" s="81" t="s">
        <v>46</v>
      </c>
      <c r="D27" s="57">
        <v>0</v>
      </c>
      <c r="E27" s="241">
        <f>'2'!G23</f>
        <v>4908</v>
      </c>
      <c r="F27" s="241">
        <f t="shared" si="0"/>
        <v>4908</v>
      </c>
      <c r="G27" s="77"/>
      <c r="H27" s="77"/>
      <c r="I27" s="77"/>
      <c r="J27" s="77"/>
    </row>
    <row r="28" spans="1:10" s="76" customFormat="1" ht="33" customHeight="1">
      <c r="A28" s="79"/>
      <c r="B28" s="79"/>
      <c r="C28" s="81" t="s">
        <v>47</v>
      </c>
      <c r="D28" s="57">
        <v>0</v>
      </c>
      <c r="E28" s="241">
        <f>'2'!G24</f>
        <v>10080</v>
      </c>
      <c r="F28" s="241">
        <f t="shared" si="0"/>
        <v>10080</v>
      </c>
      <c r="G28" s="77"/>
      <c r="H28" s="77"/>
      <c r="I28" s="77"/>
      <c r="J28" s="77"/>
    </row>
    <row r="29" spans="1:10" s="76" customFormat="1" ht="33" customHeight="1">
      <c r="A29" s="79"/>
      <c r="B29" s="79"/>
      <c r="C29" s="81" t="s">
        <v>48</v>
      </c>
      <c r="D29" s="57">
        <v>0</v>
      </c>
      <c r="E29" s="241">
        <f>'2'!G25</f>
        <v>3420</v>
      </c>
      <c r="F29" s="241">
        <f t="shared" si="0"/>
        <v>3420</v>
      </c>
      <c r="G29" s="77"/>
      <c r="H29" s="77"/>
      <c r="I29" s="77"/>
      <c r="J29" s="77"/>
    </row>
    <row r="30" spans="1:10" s="76" customFormat="1" ht="33" customHeight="1">
      <c r="A30" s="79"/>
      <c r="B30" s="79"/>
      <c r="C30" s="81" t="s">
        <v>49</v>
      </c>
      <c r="D30" s="57">
        <v>0</v>
      </c>
      <c r="E30" s="241">
        <f>'2'!G26</f>
        <v>8800</v>
      </c>
      <c r="F30" s="241">
        <f t="shared" si="0"/>
        <v>8800</v>
      </c>
      <c r="G30" s="77"/>
      <c r="H30" s="77"/>
      <c r="I30" s="77"/>
      <c r="J30" s="77"/>
    </row>
    <row r="31" spans="1:10" s="76" customFormat="1" ht="17.25" customHeight="1">
      <c r="A31" s="79"/>
      <c r="B31" s="79"/>
      <c r="C31" s="81" t="s">
        <v>50</v>
      </c>
      <c r="D31" s="57">
        <v>0</v>
      </c>
      <c r="E31" s="241">
        <f>'2'!G27</f>
        <v>1850</v>
      </c>
      <c r="F31" s="241">
        <f t="shared" si="0"/>
        <v>1850</v>
      </c>
      <c r="G31" s="77"/>
      <c r="H31" s="77"/>
      <c r="I31" s="77"/>
      <c r="J31" s="77"/>
    </row>
    <row r="32" spans="1:10" s="76" customFormat="1" ht="33" customHeight="1">
      <c r="A32" s="79"/>
      <c r="B32" s="79"/>
      <c r="C32" s="81" t="s">
        <v>51</v>
      </c>
      <c r="D32" s="57">
        <v>0</v>
      </c>
      <c r="E32" s="241">
        <f>'2'!G28</f>
        <v>7000</v>
      </c>
      <c r="F32" s="241">
        <f t="shared" si="0"/>
        <v>7000</v>
      </c>
      <c r="G32" s="77"/>
      <c r="H32" s="77"/>
      <c r="I32" s="77"/>
      <c r="J32" s="77"/>
    </row>
  </sheetData>
  <mergeCells count="11">
    <mergeCell ref="E7:E8"/>
    <mergeCell ref="F7:F8"/>
    <mergeCell ref="D6:F6"/>
    <mergeCell ref="A1:F1"/>
    <mergeCell ref="A2:F2"/>
    <mergeCell ref="A3:F3"/>
    <mergeCell ref="A4:F4"/>
    <mergeCell ref="E5:F5"/>
    <mergeCell ref="A6:B7"/>
    <mergeCell ref="C6:C8"/>
    <mergeCell ref="D7:D8"/>
  </mergeCells>
  <pageMargins left="0.27" right="0.16" top="0.74803149606299213" bottom="0.74803149606299213" header="0.31496062992125984" footer="0.31496062992125984"/>
  <pageSetup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view="pageBreakPreview" topLeftCell="A48" zoomScaleNormal="100" zoomScaleSheetLayoutView="100" workbookViewId="0">
      <selection activeCell="C26" sqref="C26:E26"/>
    </sheetView>
  </sheetViews>
  <sheetFormatPr defaultColWidth="8" defaultRowHeight="11.25" customHeight="1"/>
  <cols>
    <col min="1" max="1" width="28.42578125" style="121" customWidth="1"/>
    <col min="2" max="2" width="47.42578125" style="121" customWidth="1"/>
    <col min="3" max="3" width="17.7109375" style="121" customWidth="1"/>
    <col min="4" max="4" width="13.7109375" style="121" customWidth="1"/>
    <col min="5" max="5" width="13.85546875" style="142" customWidth="1"/>
    <col min="6" max="6" width="34.140625" style="121" customWidth="1"/>
    <col min="7" max="16384" width="8" style="121"/>
  </cols>
  <sheetData>
    <row r="1" spans="1:11" s="135" customFormat="1" ht="17.25" customHeight="1">
      <c r="A1" s="338" t="s">
        <v>52</v>
      </c>
      <c r="B1" s="338"/>
      <c r="C1" s="338"/>
      <c r="D1" s="338"/>
      <c r="E1" s="338"/>
      <c r="F1" s="163"/>
      <c r="H1" s="64"/>
      <c r="I1" s="64"/>
      <c r="J1" s="64"/>
      <c r="K1" s="64"/>
    </row>
    <row r="2" spans="1:11" s="135" customFormat="1" ht="17.25" customHeight="1">
      <c r="A2" s="338" t="s">
        <v>157</v>
      </c>
      <c r="B2" s="338"/>
      <c r="C2" s="338"/>
      <c r="D2" s="338"/>
      <c r="E2" s="338"/>
      <c r="F2" s="162"/>
      <c r="H2" s="64"/>
      <c r="I2" s="64"/>
      <c r="J2" s="64"/>
      <c r="K2" s="64"/>
    </row>
    <row r="3" spans="1:11" s="154" customFormat="1" ht="16.5" customHeight="1">
      <c r="A3" s="339" t="s">
        <v>0</v>
      </c>
      <c r="B3" s="339"/>
      <c r="C3" s="339"/>
      <c r="D3" s="339"/>
      <c r="E3" s="339"/>
      <c r="F3" s="164"/>
      <c r="G3" s="155"/>
      <c r="H3" s="155"/>
      <c r="I3" s="155"/>
    </row>
    <row r="4" spans="1:11" s="132" customFormat="1" ht="16.5" customHeight="1">
      <c r="A4" s="338" t="s">
        <v>1</v>
      </c>
      <c r="B4" s="338"/>
      <c r="C4" s="338"/>
      <c r="D4" s="338"/>
      <c r="E4" s="338"/>
      <c r="F4" s="162"/>
      <c r="G4" s="133"/>
      <c r="H4" s="133"/>
      <c r="I4" s="133"/>
    </row>
    <row r="5" spans="1:11" s="132" customFormat="1" ht="48.75" customHeight="1">
      <c r="A5" s="340" t="s">
        <v>158</v>
      </c>
      <c r="B5" s="340"/>
      <c r="C5" s="340"/>
      <c r="D5" s="340"/>
      <c r="E5" s="340"/>
      <c r="F5" s="165"/>
      <c r="G5" s="134"/>
      <c r="H5" s="134"/>
      <c r="I5" s="134"/>
    </row>
    <row r="8" spans="1:11" s="143" customFormat="1" ht="20.25" customHeight="1">
      <c r="A8" s="322" t="s">
        <v>77</v>
      </c>
      <c r="B8" s="322"/>
      <c r="C8" s="322"/>
      <c r="D8" s="322"/>
      <c r="E8" s="322"/>
    </row>
    <row r="9" spans="1:11" s="143" customFormat="1" ht="11.25" customHeight="1">
      <c r="A9" s="323" t="s">
        <v>78</v>
      </c>
      <c r="B9" s="323"/>
      <c r="C9" s="323"/>
      <c r="D9" s="323"/>
      <c r="E9" s="323"/>
    </row>
    <row r="10" spans="1:11" s="143" customFormat="1" ht="11.25" customHeight="1">
      <c r="E10" s="166">
        <v>9.8000000000000007</v>
      </c>
    </row>
    <row r="11" spans="1:11" s="143" customFormat="1" ht="11.25" customHeight="1">
      <c r="A11" s="146" t="s">
        <v>79</v>
      </c>
      <c r="B11" s="331" t="s">
        <v>80</v>
      </c>
      <c r="C11" s="332"/>
      <c r="D11" s="332"/>
      <c r="E11" s="333"/>
    </row>
    <row r="12" spans="1:11" s="143" customFormat="1" ht="11.25" customHeight="1">
      <c r="A12" s="149" t="s">
        <v>81</v>
      </c>
      <c r="B12" s="320" t="s">
        <v>82</v>
      </c>
      <c r="C12" s="334"/>
      <c r="D12" s="334"/>
      <c r="E12" s="321"/>
    </row>
    <row r="13" spans="1:11" s="143" customFormat="1" ht="11.25" customHeight="1">
      <c r="A13" s="306"/>
      <c r="B13" s="307"/>
      <c r="C13" s="307"/>
      <c r="D13" s="307"/>
      <c r="E13" s="308"/>
    </row>
    <row r="14" spans="1:11" s="143" customFormat="1" ht="11.25" customHeight="1">
      <c r="A14" s="335" t="s">
        <v>83</v>
      </c>
      <c r="B14" s="336"/>
      <c r="C14" s="336"/>
      <c r="D14" s="336"/>
      <c r="E14" s="337"/>
    </row>
    <row r="15" spans="1:11" s="170" customFormat="1" ht="11.25" customHeight="1">
      <c r="A15" s="171"/>
      <c r="B15" s="171"/>
      <c r="C15" s="172"/>
      <c r="D15" s="172"/>
      <c r="E15" s="172"/>
    </row>
    <row r="16" spans="1:11" s="143" customFormat="1" ht="22.5" customHeight="1">
      <c r="A16" s="326" t="s">
        <v>84</v>
      </c>
      <c r="B16" s="328" t="s">
        <v>81</v>
      </c>
      <c r="C16" s="306" t="s">
        <v>159</v>
      </c>
      <c r="D16" s="307"/>
      <c r="E16" s="308"/>
    </row>
    <row r="17" spans="1:5" s="143" customFormat="1" ht="42.75" customHeight="1">
      <c r="A17" s="327"/>
      <c r="B17" s="329"/>
      <c r="C17" s="306" t="s">
        <v>235</v>
      </c>
      <c r="D17" s="307"/>
      <c r="E17" s="308"/>
    </row>
    <row r="18" spans="1:5" s="143" customFormat="1" ht="11.25" customHeight="1">
      <c r="A18" s="130" t="s">
        <v>85</v>
      </c>
      <c r="B18" s="173">
        <v>31007</v>
      </c>
      <c r="C18" s="330" t="s">
        <v>3</v>
      </c>
      <c r="D18" s="330" t="s">
        <v>10</v>
      </c>
      <c r="E18" s="330" t="s">
        <v>87</v>
      </c>
    </row>
    <row r="19" spans="1:5" s="143" customFormat="1" ht="25.5" customHeight="1">
      <c r="A19" s="130" t="s">
        <v>88</v>
      </c>
      <c r="B19" s="150" t="s">
        <v>145</v>
      </c>
      <c r="C19" s="312"/>
      <c r="D19" s="312"/>
      <c r="E19" s="312"/>
    </row>
    <row r="20" spans="1:5" s="143" customFormat="1" ht="25.5" customHeight="1">
      <c r="A20" s="130" t="s">
        <v>89</v>
      </c>
      <c r="B20" s="150" t="s">
        <v>163</v>
      </c>
      <c r="C20" s="312"/>
      <c r="D20" s="312"/>
      <c r="E20" s="312"/>
    </row>
    <row r="21" spans="1:5" s="143" customFormat="1" ht="28.5" customHeight="1">
      <c r="A21" s="130" t="s">
        <v>90</v>
      </c>
      <c r="B21" s="149" t="s">
        <v>164</v>
      </c>
      <c r="C21" s="312"/>
      <c r="D21" s="312"/>
      <c r="E21" s="312"/>
    </row>
    <row r="22" spans="1:5" s="143" customFormat="1" ht="38.25" customHeight="1">
      <c r="A22" s="130" t="s">
        <v>161</v>
      </c>
      <c r="B22" s="149" t="s">
        <v>162</v>
      </c>
      <c r="C22" s="313"/>
      <c r="D22" s="313"/>
      <c r="E22" s="313"/>
    </row>
    <row r="23" spans="1:5" s="143" customFormat="1" ht="11.25" customHeight="1">
      <c r="A23" s="324" t="s">
        <v>92</v>
      </c>
      <c r="B23" s="325"/>
      <c r="C23" s="174"/>
      <c r="D23" s="174"/>
      <c r="E23" s="175"/>
    </row>
    <row r="24" spans="1:5" s="143" customFormat="1" ht="19.5" customHeight="1">
      <c r="A24" s="304" t="s">
        <v>94</v>
      </c>
      <c r="B24" s="305"/>
      <c r="C24" s="147">
        <v>0</v>
      </c>
      <c r="D24" s="147">
        <f>'1'!E17</f>
        <v>-66057.8</v>
      </c>
      <c r="E24" s="147">
        <f>'1'!F17</f>
        <v>-66057.8</v>
      </c>
    </row>
    <row r="25" spans="1:5" s="170" customFormat="1" ht="11.25" customHeight="1">
      <c r="A25" s="171"/>
      <c r="B25" s="171"/>
      <c r="C25" s="177"/>
      <c r="D25" s="177"/>
      <c r="E25" s="177"/>
    </row>
    <row r="26" spans="1:5" s="143" customFormat="1" ht="25.5" customHeight="1">
      <c r="A26" s="326" t="s">
        <v>84</v>
      </c>
      <c r="B26" s="328" t="s">
        <v>81</v>
      </c>
      <c r="C26" s="306" t="s">
        <v>159</v>
      </c>
      <c r="D26" s="307"/>
      <c r="E26" s="308"/>
    </row>
    <row r="27" spans="1:5" s="143" customFormat="1" ht="29.25" customHeight="1">
      <c r="A27" s="327"/>
      <c r="B27" s="329"/>
      <c r="C27" s="306" t="s">
        <v>234</v>
      </c>
      <c r="D27" s="307"/>
      <c r="E27" s="308"/>
    </row>
    <row r="28" spans="1:5" s="143" customFormat="1" ht="11.25" customHeight="1">
      <c r="A28" s="148" t="s">
        <v>85</v>
      </c>
      <c r="B28" s="168">
        <v>31012</v>
      </c>
      <c r="C28" s="312" t="s">
        <v>160</v>
      </c>
      <c r="D28" s="312" t="s">
        <v>86</v>
      </c>
      <c r="E28" s="312" t="s">
        <v>87</v>
      </c>
    </row>
    <row r="29" spans="1:5" s="143" customFormat="1" ht="25.5" customHeight="1">
      <c r="A29" s="130" t="s">
        <v>88</v>
      </c>
      <c r="B29" s="150" t="s">
        <v>21</v>
      </c>
      <c r="C29" s="312"/>
      <c r="D29" s="312"/>
      <c r="E29" s="312"/>
    </row>
    <row r="30" spans="1:5" s="143" customFormat="1" ht="38.25" customHeight="1">
      <c r="A30" s="130" t="s">
        <v>89</v>
      </c>
      <c r="B30" s="150" t="s">
        <v>23</v>
      </c>
      <c r="C30" s="312"/>
      <c r="D30" s="312"/>
      <c r="E30" s="312"/>
    </row>
    <row r="31" spans="1:5" s="143" customFormat="1" ht="30.75" customHeight="1">
      <c r="A31" s="130" t="s">
        <v>90</v>
      </c>
      <c r="B31" s="149" t="s">
        <v>164</v>
      </c>
      <c r="C31" s="312"/>
      <c r="D31" s="312"/>
      <c r="E31" s="312"/>
    </row>
    <row r="32" spans="1:5" s="143" customFormat="1" ht="38.25" customHeight="1">
      <c r="A32" s="130" t="s">
        <v>161</v>
      </c>
      <c r="B32" s="149" t="s">
        <v>162</v>
      </c>
      <c r="C32" s="313"/>
      <c r="D32" s="313"/>
      <c r="E32" s="313"/>
    </row>
    <row r="33" spans="1:6" s="143" customFormat="1" ht="11.25" customHeight="1">
      <c r="A33" s="302" t="s">
        <v>92</v>
      </c>
      <c r="B33" s="303"/>
      <c r="C33" s="169"/>
      <c r="D33" s="169"/>
      <c r="E33" s="130"/>
    </row>
    <row r="34" spans="1:6" s="143" customFormat="1" ht="11.25" customHeight="1">
      <c r="A34" s="320" t="s">
        <v>93</v>
      </c>
      <c r="B34" s="321"/>
      <c r="C34" s="131">
        <v>0</v>
      </c>
      <c r="D34" s="176">
        <v>12</v>
      </c>
      <c r="E34" s="176">
        <v>12</v>
      </c>
    </row>
    <row r="35" spans="1:6" s="143" customFormat="1" ht="11.25" customHeight="1">
      <c r="A35" s="304" t="s">
        <v>94</v>
      </c>
      <c r="B35" s="305"/>
      <c r="C35" s="131">
        <v>0</v>
      </c>
      <c r="D35" s="131">
        <f>'1'!E23</f>
        <v>66057.8</v>
      </c>
      <c r="E35" s="131">
        <f>'1'!F23</f>
        <v>66057.8</v>
      </c>
    </row>
    <row r="36" spans="1:6" s="143" customFormat="1" ht="11.25" customHeight="1">
      <c r="A36" s="171"/>
      <c r="B36" s="171"/>
      <c r="C36" s="171"/>
      <c r="D36" s="171"/>
      <c r="E36" s="177"/>
    </row>
    <row r="38" spans="1:6" s="143" customFormat="1" ht="11.25" customHeight="1">
      <c r="E38" s="166">
        <v>9.4700000000000006</v>
      </c>
      <c r="F38" s="144"/>
    </row>
    <row r="39" spans="1:6" s="143" customFormat="1" ht="20.25" customHeight="1">
      <c r="A39" s="322" t="s">
        <v>165</v>
      </c>
      <c r="B39" s="322"/>
      <c r="C39" s="322"/>
      <c r="D39" s="322"/>
      <c r="E39" s="322"/>
      <c r="F39" s="178"/>
    </row>
    <row r="40" spans="1:6" s="143" customFormat="1" ht="11.25" customHeight="1">
      <c r="A40" s="323" t="s">
        <v>78</v>
      </c>
      <c r="B40" s="323"/>
      <c r="C40" s="323"/>
      <c r="D40" s="323"/>
      <c r="E40" s="323"/>
      <c r="F40" s="323"/>
    </row>
    <row r="41" spans="1:6" s="143" customFormat="1" ht="11.25" customHeight="1">
      <c r="E41" s="144"/>
      <c r="F41" s="144"/>
    </row>
    <row r="42" spans="1:6" s="143" customFormat="1" ht="11.25" customHeight="1">
      <c r="A42" s="146" t="s">
        <v>79</v>
      </c>
      <c r="B42" s="314" t="s">
        <v>80</v>
      </c>
      <c r="C42" s="315"/>
      <c r="D42" s="315"/>
      <c r="E42" s="316"/>
      <c r="F42" s="179"/>
    </row>
    <row r="43" spans="1:6" s="143" customFormat="1" ht="11.25" customHeight="1">
      <c r="A43" s="149" t="s">
        <v>166</v>
      </c>
      <c r="B43" s="317" t="s">
        <v>167</v>
      </c>
      <c r="C43" s="318"/>
      <c r="D43" s="318"/>
      <c r="E43" s="319"/>
      <c r="F43" s="180"/>
    </row>
    <row r="44" spans="1:6" s="143" customFormat="1" ht="11.25" customHeight="1">
      <c r="A44" s="181"/>
      <c r="B44" s="307"/>
      <c r="C44" s="307"/>
      <c r="D44" s="307"/>
      <c r="E44" s="308"/>
      <c r="F44" s="182"/>
    </row>
    <row r="45" spans="1:6" s="143" customFormat="1" ht="11.25" customHeight="1">
      <c r="A45" s="183" t="s">
        <v>83</v>
      </c>
      <c r="B45" s="315"/>
      <c r="C45" s="315"/>
      <c r="D45" s="315"/>
      <c r="E45" s="316"/>
      <c r="F45" s="179"/>
    </row>
    <row r="46" spans="1:6" s="143" customFormat="1" ht="19.5" customHeight="1">
      <c r="A46" s="145"/>
      <c r="B46" s="145"/>
      <c r="C46" s="306" t="s">
        <v>159</v>
      </c>
      <c r="D46" s="307"/>
      <c r="E46" s="308"/>
      <c r="F46" s="184"/>
    </row>
    <row r="47" spans="1:6" s="143" customFormat="1" ht="44.25" customHeight="1">
      <c r="A47" s="130" t="s">
        <v>84</v>
      </c>
      <c r="B47" s="167" t="s">
        <v>166</v>
      </c>
      <c r="C47" s="306" t="s">
        <v>235</v>
      </c>
      <c r="D47" s="307"/>
      <c r="E47" s="308"/>
      <c r="F47" s="182"/>
    </row>
    <row r="48" spans="1:6" s="143" customFormat="1" ht="11.25" customHeight="1">
      <c r="A48" s="130" t="s">
        <v>85</v>
      </c>
      <c r="B48" s="149" t="s">
        <v>168</v>
      </c>
      <c r="C48" s="312" t="s">
        <v>3</v>
      </c>
      <c r="D48" s="312" t="s">
        <v>10</v>
      </c>
      <c r="E48" s="312" t="s">
        <v>87</v>
      </c>
      <c r="F48" s="170"/>
    </row>
    <row r="49" spans="1:6" s="143" customFormat="1" ht="11.25" customHeight="1">
      <c r="A49" s="130" t="s">
        <v>88</v>
      </c>
      <c r="B49" s="149" t="s">
        <v>167</v>
      </c>
      <c r="C49" s="312"/>
      <c r="D49" s="312"/>
      <c r="E49" s="312"/>
      <c r="F49" s="171"/>
    </row>
    <row r="50" spans="1:6" s="143" customFormat="1" ht="51" customHeight="1">
      <c r="A50" s="130" t="s">
        <v>89</v>
      </c>
      <c r="B50" s="149" t="s">
        <v>169</v>
      </c>
      <c r="C50" s="312"/>
      <c r="D50" s="312"/>
      <c r="E50" s="312"/>
      <c r="F50" s="171"/>
    </row>
    <row r="51" spans="1:6" s="143" customFormat="1" ht="11.25" customHeight="1">
      <c r="A51" s="130" t="s">
        <v>90</v>
      </c>
      <c r="B51" s="149" t="s">
        <v>170</v>
      </c>
      <c r="C51" s="312"/>
      <c r="D51" s="312"/>
      <c r="E51" s="312"/>
      <c r="F51" s="171"/>
    </row>
    <row r="52" spans="1:6" s="143" customFormat="1" ht="25.5" customHeight="1">
      <c r="A52" s="130" t="s">
        <v>91</v>
      </c>
      <c r="B52" s="149" t="s">
        <v>165</v>
      </c>
      <c r="C52" s="313"/>
      <c r="D52" s="313"/>
      <c r="E52" s="313"/>
      <c r="F52" s="171"/>
    </row>
    <row r="53" spans="1:6" s="143" customFormat="1" ht="11.25" customHeight="1">
      <c r="A53" s="302" t="s">
        <v>92</v>
      </c>
      <c r="B53" s="303"/>
      <c r="C53" s="169"/>
      <c r="D53" s="169"/>
      <c r="E53" s="130"/>
      <c r="F53" s="171"/>
    </row>
    <row r="54" spans="1:6" s="143" customFormat="1" ht="11.25" customHeight="1">
      <c r="A54" s="304" t="s">
        <v>94</v>
      </c>
      <c r="B54" s="305"/>
      <c r="C54" s="131">
        <v>0</v>
      </c>
      <c r="D54" s="131">
        <f>'1'!E37</f>
        <v>-66057.8</v>
      </c>
      <c r="E54" s="131">
        <f>'1'!F37</f>
        <v>-66057.8</v>
      </c>
      <c r="F54" s="185"/>
    </row>
    <row r="56" spans="1:6" s="143" customFormat="1" ht="11.25" customHeight="1">
      <c r="E56" s="144"/>
      <c r="F56" s="144"/>
    </row>
    <row r="57" spans="1:6" s="143" customFormat="1" ht="11.25" customHeight="1">
      <c r="A57" s="146" t="s">
        <v>79</v>
      </c>
      <c r="B57" s="314" t="s">
        <v>80</v>
      </c>
      <c r="C57" s="315"/>
      <c r="D57" s="315"/>
      <c r="E57" s="316"/>
      <c r="F57" s="179"/>
    </row>
    <row r="58" spans="1:6" s="143" customFormat="1" ht="11.25" customHeight="1">
      <c r="A58" s="149" t="s">
        <v>166</v>
      </c>
      <c r="B58" s="317" t="s">
        <v>167</v>
      </c>
      <c r="C58" s="318"/>
      <c r="D58" s="318"/>
      <c r="E58" s="319"/>
      <c r="F58" s="180"/>
    </row>
    <row r="59" spans="1:6" s="143" customFormat="1" ht="11.25" customHeight="1">
      <c r="A59" s="181"/>
      <c r="B59" s="307"/>
      <c r="C59" s="307"/>
      <c r="D59" s="307"/>
      <c r="E59" s="308"/>
      <c r="F59" s="182"/>
    </row>
    <row r="60" spans="1:6" s="143" customFormat="1" ht="11.25" customHeight="1">
      <c r="A60" s="183" t="s">
        <v>83</v>
      </c>
      <c r="B60" s="315"/>
      <c r="C60" s="315"/>
      <c r="D60" s="315"/>
      <c r="E60" s="316"/>
      <c r="F60" s="179"/>
    </row>
    <row r="61" spans="1:6" s="143" customFormat="1" ht="21.75" customHeight="1">
      <c r="A61" s="145"/>
      <c r="B61" s="145"/>
      <c r="C61" s="309" t="s">
        <v>159</v>
      </c>
      <c r="D61" s="310"/>
      <c r="E61" s="311"/>
      <c r="F61" s="184"/>
    </row>
    <row r="62" spans="1:6" s="143" customFormat="1" ht="44.25" customHeight="1">
      <c r="A62" s="130" t="s">
        <v>84</v>
      </c>
      <c r="B62" s="167" t="s">
        <v>166</v>
      </c>
      <c r="C62" s="306" t="s">
        <v>234</v>
      </c>
      <c r="D62" s="307"/>
      <c r="E62" s="308"/>
      <c r="F62" s="182"/>
    </row>
    <row r="63" spans="1:6" s="143" customFormat="1" ht="11.25" customHeight="1">
      <c r="A63" s="130" t="s">
        <v>85</v>
      </c>
      <c r="B63" s="149" t="s">
        <v>168</v>
      </c>
      <c r="C63" s="312" t="s">
        <v>3</v>
      </c>
      <c r="D63" s="312" t="s">
        <v>10</v>
      </c>
      <c r="E63" s="312" t="s">
        <v>87</v>
      </c>
      <c r="F63" s="170"/>
    </row>
    <row r="64" spans="1:6" s="143" customFormat="1" ht="11.25" customHeight="1">
      <c r="A64" s="130" t="s">
        <v>88</v>
      </c>
      <c r="B64" s="149" t="s">
        <v>167</v>
      </c>
      <c r="C64" s="312"/>
      <c r="D64" s="312"/>
      <c r="E64" s="312"/>
      <c r="F64" s="171"/>
    </row>
    <row r="65" spans="1:6" s="143" customFormat="1" ht="51" customHeight="1">
      <c r="A65" s="130" t="s">
        <v>89</v>
      </c>
      <c r="B65" s="149" t="s">
        <v>169</v>
      </c>
      <c r="C65" s="312"/>
      <c r="D65" s="312"/>
      <c r="E65" s="312"/>
      <c r="F65" s="171"/>
    </row>
    <row r="66" spans="1:6" s="143" customFormat="1" ht="11.25" customHeight="1">
      <c r="A66" s="130" t="s">
        <v>90</v>
      </c>
      <c r="B66" s="149" t="s">
        <v>170</v>
      </c>
      <c r="C66" s="312"/>
      <c r="D66" s="312"/>
      <c r="E66" s="312"/>
      <c r="F66" s="171"/>
    </row>
    <row r="67" spans="1:6" s="143" customFormat="1" ht="25.5" customHeight="1">
      <c r="A67" s="130" t="s">
        <v>91</v>
      </c>
      <c r="B67" s="149" t="s">
        <v>165</v>
      </c>
      <c r="C67" s="313"/>
      <c r="D67" s="313"/>
      <c r="E67" s="313"/>
      <c r="F67" s="171"/>
    </row>
    <row r="68" spans="1:6" s="143" customFormat="1" ht="11.25" customHeight="1">
      <c r="A68" s="302" t="s">
        <v>92</v>
      </c>
      <c r="B68" s="303"/>
      <c r="C68" s="169"/>
      <c r="D68" s="169"/>
      <c r="E68" s="130"/>
      <c r="F68" s="171"/>
    </row>
    <row r="69" spans="1:6" s="143" customFormat="1" ht="15.75" customHeight="1">
      <c r="A69" s="304" t="s">
        <v>94</v>
      </c>
      <c r="B69" s="305"/>
      <c r="C69" s="131">
        <v>0</v>
      </c>
      <c r="D69" s="131">
        <f>'1'!E43</f>
        <v>66057.8</v>
      </c>
      <c r="E69" s="131">
        <f>'1'!F43</f>
        <v>66057.8</v>
      </c>
      <c r="F69" s="185"/>
    </row>
  </sheetData>
  <mergeCells count="54">
    <mergeCell ref="A8:E8"/>
    <mergeCell ref="A1:E1"/>
    <mergeCell ref="A2:E2"/>
    <mergeCell ref="A3:E3"/>
    <mergeCell ref="A4:E4"/>
    <mergeCell ref="A5:E5"/>
    <mergeCell ref="C18:C22"/>
    <mergeCell ref="D18:D22"/>
    <mergeCell ref="E18:E22"/>
    <mergeCell ref="A9:E9"/>
    <mergeCell ref="B11:E11"/>
    <mergeCell ref="B12:E12"/>
    <mergeCell ref="A13:E13"/>
    <mergeCell ref="A14:E14"/>
    <mergeCell ref="A23:B23"/>
    <mergeCell ref="A24:B24"/>
    <mergeCell ref="A26:A27"/>
    <mergeCell ref="B26:B27"/>
    <mergeCell ref="A16:A17"/>
    <mergeCell ref="B16:B17"/>
    <mergeCell ref="B44:E44"/>
    <mergeCell ref="C28:C32"/>
    <mergeCell ref="D28:D32"/>
    <mergeCell ref="E28:E32"/>
    <mergeCell ref="A33:B33"/>
    <mergeCell ref="A34:B34"/>
    <mergeCell ref="A35:B35"/>
    <mergeCell ref="A39:E39"/>
    <mergeCell ref="A40:F40"/>
    <mergeCell ref="B42:E42"/>
    <mergeCell ref="B43:E43"/>
    <mergeCell ref="B58:E58"/>
    <mergeCell ref="B59:E59"/>
    <mergeCell ref="B60:E60"/>
    <mergeCell ref="B45:E45"/>
    <mergeCell ref="C48:C52"/>
    <mergeCell ref="D48:D52"/>
    <mergeCell ref="E48:E52"/>
    <mergeCell ref="A68:B68"/>
    <mergeCell ref="A69:B69"/>
    <mergeCell ref="C16:E16"/>
    <mergeCell ref="C17:E17"/>
    <mergeCell ref="C26:E26"/>
    <mergeCell ref="C27:E27"/>
    <mergeCell ref="C46:E46"/>
    <mergeCell ref="C47:E47"/>
    <mergeCell ref="C61:E61"/>
    <mergeCell ref="C62:E62"/>
    <mergeCell ref="C63:C67"/>
    <mergeCell ref="D63:D67"/>
    <mergeCell ref="E63:E67"/>
    <mergeCell ref="A53:B53"/>
    <mergeCell ref="A54:B54"/>
    <mergeCell ref="B57:E57"/>
  </mergeCells>
  <pageMargins left="0.70866141732283472" right="0.70866141732283472" top="0.74803149606299213" bottom="0.74803149606299213" header="0.31496062992125984" footer="0.31496062992125984"/>
  <pageSetup scale="66" orientation="landscape" r:id="rId1"/>
  <rowBreaks count="1" manualBreakCount="1">
    <brk id="3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view="pageBreakPreview" topLeftCell="A48" zoomScaleNormal="100" zoomScaleSheetLayoutView="100" workbookViewId="0">
      <selection activeCell="B57" sqref="B57:E57"/>
    </sheetView>
  </sheetViews>
  <sheetFormatPr defaultColWidth="8" defaultRowHeight="11.25" customHeight="1"/>
  <cols>
    <col min="1" max="1" width="28.42578125" style="121" customWidth="1"/>
    <col min="2" max="2" width="52.42578125" style="121" customWidth="1"/>
    <col min="3" max="3" width="16.42578125" style="121" customWidth="1"/>
    <col min="4" max="4" width="15.7109375" style="121" customWidth="1"/>
    <col min="5" max="5" width="15.42578125" style="142" customWidth="1"/>
    <col min="6" max="6" width="35.7109375" style="121" customWidth="1"/>
    <col min="7" max="16384" width="8" style="121"/>
  </cols>
  <sheetData>
    <row r="1" spans="1:11" s="135" customFormat="1" ht="17.25" customHeight="1">
      <c r="A1" s="338" t="s">
        <v>52</v>
      </c>
      <c r="B1" s="338"/>
      <c r="C1" s="338"/>
      <c r="D1" s="338"/>
      <c r="E1" s="338"/>
      <c r="F1" s="163"/>
      <c r="H1" s="64"/>
      <c r="I1" s="64"/>
      <c r="J1" s="64"/>
      <c r="K1" s="64"/>
    </row>
    <row r="2" spans="1:11" s="135" customFormat="1" ht="17.25" customHeight="1">
      <c r="A2" s="338" t="s">
        <v>171</v>
      </c>
      <c r="B2" s="338"/>
      <c r="C2" s="338"/>
      <c r="D2" s="338"/>
      <c r="E2" s="338"/>
      <c r="F2" s="162"/>
      <c r="H2" s="64"/>
      <c r="I2" s="64"/>
      <c r="J2" s="64"/>
      <c r="K2" s="64"/>
    </row>
    <row r="3" spans="1:11" s="154" customFormat="1" ht="16.5" customHeight="1">
      <c r="A3" s="339" t="s">
        <v>0</v>
      </c>
      <c r="B3" s="339"/>
      <c r="C3" s="339"/>
      <c r="D3" s="339"/>
      <c r="E3" s="339"/>
      <c r="F3" s="164"/>
      <c r="G3" s="155"/>
      <c r="H3" s="155"/>
      <c r="I3" s="155"/>
    </row>
    <row r="4" spans="1:11" s="154" customFormat="1" ht="16.5" customHeight="1">
      <c r="A4" s="339" t="s">
        <v>1</v>
      </c>
      <c r="B4" s="339"/>
      <c r="C4" s="339"/>
      <c r="D4" s="339"/>
      <c r="E4" s="339"/>
      <c r="F4" s="164"/>
      <c r="G4" s="155"/>
      <c r="H4" s="155"/>
      <c r="I4" s="155"/>
    </row>
    <row r="5" spans="1:11" s="132" customFormat="1" ht="54.75" customHeight="1">
      <c r="A5" s="340" t="s">
        <v>172</v>
      </c>
      <c r="B5" s="340"/>
      <c r="C5" s="340"/>
      <c r="D5" s="340"/>
      <c r="E5" s="340"/>
      <c r="F5" s="165"/>
      <c r="G5" s="134"/>
      <c r="H5" s="134"/>
      <c r="I5" s="134"/>
    </row>
    <row r="8" spans="1:11" ht="22.5" customHeight="1">
      <c r="E8" s="166" t="s">
        <v>173</v>
      </c>
    </row>
    <row r="9" spans="1:11" s="143" customFormat="1" ht="42" customHeight="1">
      <c r="A9" s="341" t="s">
        <v>174</v>
      </c>
      <c r="B9" s="341"/>
      <c r="C9" s="341"/>
      <c r="D9" s="341"/>
      <c r="E9" s="341"/>
    </row>
    <row r="10" spans="1:11" s="143" customFormat="1" ht="11.25" customHeight="1">
      <c r="A10" s="331" t="s">
        <v>175</v>
      </c>
      <c r="B10" s="332"/>
      <c r="C10" s="332"/>
      <c r="D10" s="332"/>
      <c r="E10" s="333"/>
    </row>
    <row r="11" spans="1:11" s="143" customFormat="1" ht="11.25" customHeight="1">
      <c r="A11" s="146" t="s">
        <v>79</v>
      </c>
      <c r="B11" s="331" t="s">
        <v>80</v>
      </c>
      <c r="C11" s="332"/>
      <c r="D11" s="332"/>
      <c r="E11" s="333"/>
    </row>
    <row r="12" spans="1:11" s="143" customFormat="1" ht="11.25" customHeight="1">
      <c r="A12" s="149" t="s">
        <v>81</v>
      </c>
      <c r="B12" s="320" t="s">
        <v>82</v>
      </c>
      <c r="C12" s="334"/>
      <c r="D12" s="334"/>
      <c r="E12" s="321"/>
    </row>
    <row r="13" spans="1:11" s="143" customFormat="1" ht="11.25" customHeight="1">
      <c r="A13" s="306"/>
      <c r="B13" s="307"/>
      <c r="C13" s="307"/>
      <c r="D13" s="307"/>
      <c r="E13" s="308"/>
    </row>
    <row r="14" spans="1:11" s="143" customFormat="1" ht="11.25" customHeight="1">
      <c r="A14" s="335" t="s">
        <v>83</v>
      </c>
      <c r="B14" s="336"/>
      <c r="C14" s="336"/>
      <c r="D14" s="336"/>
      <c r="E14" s="337"/>
    </row>
    <row r="15" spans="1:11" s="170" customFormat="1" ht="11.25" customHeight="1">
      <c r="A15" s="171"/>
      <c r="B15" s="171"/>
      <c r="C15" s="172"/>
      <c r="D15" s="172"/>
      <c r="E15" s="172"/>
    </row>
    <row r="16" spans="1:11" s="143" customFormat="1" ht="16.5" customHeight="1">
      <c r="A16" s="326" t="s">
        <v>84</v>
      </c>
      <c r="B16" s="328" t="s">
        <v>81</v>
      </c>
      <c r="C16" s="306" t="s">
        <v>159</v>
      </c>
      <c r="D16" s="307"/>
      <c r="E16" s="308"/>
    </row>
    <row r="17" spans="1:5" s="143" customFormat="1" ht="29.25" customHeight="1">
      <c r="A17" s="327"/>
      <c r="B17" s="329"/>
      <c r="C17" s="306" t="s">
        <v>236</v>
      </c>
      <c r="D17" s="307"/>
      <c r="E17" s="308"/>
    </row>
    <row r="18" spans="1:5" s="143" customFormat="1" ht="11.25" customHeight="1">
      <c r="A18" s="130" t="s">
        <v>85</v>
      </c>
      <c r="B18" s="173">
        <v>31007</v>
      </c>
      <c r="C18" s="330" t="s">
        <v>3</v>
      </c>
      <c r="D18" s="330" t="s">
        <v>10</v>
      </c>
      <c r="E18" s="330" t="s">
        <v>87</v>
      </c>
    </row>
    <row r="19" spans="1:5" s="143" customFormat="1" ht="25.5" customHeight="1">
      <c r="A19" s="130" t="s">
        <v>88</v>
      </c>
      <c r="B19" s="150" t="s">
        <v>145</v>
      </c>
      <c r="C19" s="312"/>
      <c r="D19" s="312"/>
      <c r="E19" s="312"/>
    </row>
    <row r="20" spans="1:5" s="143" customFormat="1" ht="25.5" customHeight="1">
      <c r="A20" s="130" t="s">
        <v>89</v>
      </c>
      <c r="B20" s="150" t="s">
        <v>163</v>
      </c>
      <c r="C20" s="312"/>
      <c r="D20" s="312"/>
      <c r="E20" s="312"/>
    </row>
    <row r="21" spans="1:5" s="143" customFormat="1" ht="28.5" customHeight="1">
      <c r="A21" s="130" t="s">
        <v>90</v>
      </c>
      <c r="B21" s="149" t="s">
        <v>164</v>
      </c>
      <c r="C21" s="312"/>
      <c r="D21" s="312"/>
      <c r="E21" s="312"/>
    </row>
    <row r="22" spans="1:5" s="143" customFormat="1" ht="38.25" customHeight="1">
      <c r="A22" s="130" t="s">
        <v>161</v>
      </c>
      <c r="B22" s="149" t="s">
        <v>162</v>
      </c>
      <c r="C22" s="313"/>
      <c r="D22" s="313"/>
      <c r="E22" s="313"/>
    </row>
    <row r="23" spans="1:5" s="143" customFormat="1" ht="11.25" customHeight="1">
      <c r="A23" s="324" t="s">
        <v>92</v>
      </c>
      <c r="B23" s="325"/>
      <c r="C23" s="174"/>
      <c r="D23" s="174"/>
      <c r="E23" s="175"/>
    </row>
    <row r="24" spans="1:5" s="143" customFormat="1" ht="11.25" customHeight="1">
      <c r="A24" s="304" t="s">
        <v>94</v>
      </c>
      <c r="B24" s="305"/>
      <c r="C24" s="147">
        <v>0</v>
      </c>
      <c r="D24" s="147">
        <f>'5-1'!D24</f>
        <v>-66057.8</v>
      </c>
      <c r="E24" s="147">
        <f>'5-1'!E24</f>
        <v>-66057.8</v>
      </c>
    </row>
    <row r="25" spans="1:5" s="170" customFormat="1" ht="11.25" customHeight="1">
      <c r="A25" s="171"/>
      <c r="B25" s="171"/>
      <c r="C25" s="177"/>
      <c r="D25" s="177"/>
      <c r="E25" s="177"/>
    </row>
    <row r="26" spans="1:5" s="143" customFormat="1" ht="11.25" customHeight="1">
      <c r="A26" s="326" t="s">
        <v>84</v>
      </c>
      <c r="B26" s="328" t="s">
        <v>81</v>
      </c>
      <c r="C26" s="306" t="s">
        <v>159</v>
      </c>
      <c r="D26" s="307"/>
      <c r="E26" s="308"/>
    </row>
    <row r="27" spans="1:5" s="143" customFormat="1" ht="29.25" customHeight="1">
      <c r="A27" s="327"/>
      <c r="B27" s="329"/>
      <c r="C27" s="306" t="s">
        <v>234</v>
      </c>
      <c r="D27" s="307"/>
      <c r="E27" s="308"/>
    </row>
    <row r="28" spans="1:5" s="143" customFormat="1" ht="11.25" customHeight="1">
      <c r="A28" s="148" t="s">
        <v>85</v>
      </c>
      <c r="B28" s="168">
        <v>31012</v>
      </c>
      <c r="C28" s="312" t="s">
        <v>160</v>
      </c>
      <c r="D28" s="312" t="s">
        <v>86</v>
      </c>
      <c r="E28" s="312" t="s">
        <v>87</v>
      </c>
    </row>
    <row r="29" spans="1:5" s="143" customFormat="1" ht="25.5" customHeight="1">
      <c r="A29" s="130" t="s">
        <v>88</v>
      </c>
      <c r="B29" s="150" t="str">
        <f>'5-1'!B29</f>
        <v>Գետերի և հեղեղատարների տեղամասերի ամրացման և մաքրման աշխատանքներ</v>
      </c>
      <c r="C29" s="312"/>
      <c r="D29" s="312"/>
      <c r="E29" s="312"/>
    </row>
    <row r="30" spans="1:5" s="143" customFormat="1" ht="38.25" customHeight="1">
      <c r="A30" s="130" t="s">
        <v>89</v>
      </c>
      <c r="B30" s="150" t="str">
        <f>'5-1'!B30</f>
        <v>Գետերի և հեղեղատարների տեղամասերի ամրացման և մաքրման համար նախագծերի և աշխատանքների ձեռքբերում</v>
      </c>
      <c r="C30" s="312"/>
      <c r="D30" s="312"/>
      <c r="E30" s="312"/>
    </row>
    <row r="31" spans="1:5" s="143" customFormat="1" ht="25.5" customHeight="1">
      <c r="A31" s="130" t="s">
        <v>90</v>
      </c>
      <c r="B31" s="149" t="s">
        <v>164</v>
      </c>
      <c r="C31" s="312"/>
      <c r="D31" s="312"/>
      <c r="E31" s="312"/>
    </row>
    <row r="32" spans="1:5" s="143" customFormat="1" ht="38.25" customHeight="1">
      <c r="A32" s="130" t="s">
        <v>161</v>
      </c>
      <c r="B32" s="149" t="s">
        <v>162</v>
      </c>
      <c r="C32" s="313"/>
      <c r="D32" s="313"/>
      <c r="E32" s="313"/>
    </row>
    <row r="33" spans="1:6" s="143" customFormat="1" ht="11.25" customHeight="1">
      <c r="A33" s="302" t="s">
        <v>92</v>
      </c>
      <c r="B33" s="303"/>
      <c r="C33" s="169"/>
      <c r="D33" s="169"/>
      <c r="E33" s="130"/>
    </row>
    <row r="34" spans="1:6" s="143" customFormat="1" ht="11.25" customHeight="1">
      <c r="A34" s="320" t="s">
        <v>93</v>
      </c>
      <c r="B34" s="321"/>
      <c r="C34" s="131">
        <v>0</v>
      </c>
      <c r="D34" s="210">
        <f>'5-1'!D34</f>
        <v>12</v>
      </c>
      <c r="E34" s="210">
        <f>'5-1'!E34</f>
        <v>12</v>
      </c>
    </row>
    <row r="35" spans="1:6" s="143" customFormat="1" ht="11.25" customHeight="1">
      <c r="A35" s="304" t="s">
        <v>94</v>
      </c>
      <c r="B35" s="305"/>
      <c r="C35" s="131">
        <v>0</v>
      </c>
      <c r="D35" s="131">
        <f>'5-1'!D35</f>
        <v>66057.8</v>
      </c>
      <c r="E35" s="131">
        <f>'5-1'!E35</f>
        <v>66057.8</v>
      </c>
    </row>
    <row r="36" spans="1:6" s="143" customFormat="1" ht="11.25" customHeight="1">
      <c r="A36" s="171"/>
      <c r="B36" s="171"/>
      <c r="C36" s="171"/>
      <c r="D36" s="171"/>
      <c r="E36" s="177"/>
    </row>
    <row r="38" spans="1:6" s="143" customFormat="1" ht="22.5" customHeight="1">
      <c r="E38" s="166" t="s">
        <v>176</v>
      </c>
      <c r="F38" s="144"/>
    </row>
    <row r="39" spans="1:6" s="143" customFormat="1" ht="20.25" customHeight="1">
      <c r="A39" s="322" t="s">
        <v>165</v>
      </c>
      <c r="B39" s="322"/>
      <c r="C39" s="322"/>
      <c r="D39" s="322"/>
      <c r="E39" s="322"/>
      <c r="F39" s="178"/>
    </row>
    <row r="40" spans="1:6" s="143" customFormat="1" ht="11.25" customHeight="1">
      <c r="A40" s="323" t="s">
        <v>78</v>
      </c>
      <c r="B40" s="323"/>
      <c r="C40" s="323"/>
      <c r="D40" s="323"/>
      <c r="E40" s="323"/>
      <c r="F40" s="323"/>
    </row>
    <row r="41" spans="1:6" s="143" customFormat="1" ht="11.25" customHeight="1">
      <c r="E41" s="144"/>
      <c r="F41" s="144"/>
    </row>
    <row r="42" spans="1:6" s="143" customFormat="1" ht="11.25" customHeight="1">
      <c r="A42" s="146" t="s">
        <v>79</v>
      </c>
      <c r="B42" s="314" t="s">
        <v>80</v>
      </c>
      <c r="C42" s="315"/>
      <c r="D42" s="315"/>
      <c r="E42" s="316"/>
      <c r="F42" s="179"/>
    </row>
    <row r="43" spans="1:6" s="143" customFormat="1" ht="11.25" customHeight="1">
      <c r="A43" s="149" t="s">
        <v>166</v>
      </c>
      <c r="B43" s="317" t="s">
        <v>167</v>
      </c>
      <c r="C43" s="318"/>
      <c r="D43" s="318"/>
      <c r="E43" s="319"/>
      <c r="F43" s="180"/>
    </row>
    <row r="44" spans="1:6" s="143" customFormat="1" ht="11.25" customHeight="1">
      <c r="A44" s="181"/>
      <c r="B44" s="307"/>
      <c r="C44" s="307"/>
      <c r="D44" s="307"/>
      <c r="E44" s="308"/>
      <c r="F44" s="182"/>
    </row>
    <row r="45" spans="1:6" s="143" customFormat="1" ht="11.25" customHeight="1">
      <c r="A45" s="183" t="s">
        <v>83</v>
      </c>
      <c r="B45" s="315"/>
      <c r="C45" s="315"/>
      <c r="D45" s="315"/>
      <c r="E45" s="316"/>
      <c r="F45" s="179"/>
    </row>
    <row r="46" spans="1:6" s="143" customFormat="1" ht="11.25" customHeight="1">
      <c r="A46" s="145"/>
      <c r="B46" s="145"/>
      <c r="C46" s="306" t="s">
        <v>159</v>
      </c>
      <c r="D46" s="307"/>
      <c r="E46" s="308"/>
      <c r="F46" s="184"/>
    </row>
    <row r="47" spans="1:6" s="143" customFormat="1" ht="44.25" customHeight="1">
      <c r="A47" s="130" t="s">
        <v>84</v>
      </c>
      <c r="B47" s="167" t="s">
        <v>166</v>
      </c>
      <c r="C47" s="306" t="s">
        <v>235</v>
      </c>
      <c r="D47" s="307"/>
      <c r="E47" s="308"/>
      <c r="F47" s="182"/>
    </row>
    <row r="48" spans="1:6" s="143" customFormat="1" ht="11.25" customHeight="1">
      <c r="A48" s="130" t="s">
        <v>85</v>
      </c>
      <c r="B48" s="149" t="s">
        <v>168</v>
      </c>
      <c r="C48" s="312" t="s">
        <v>3</v>
      </c>
      <c r="D48" s="312" t="s">
        <v>10</v>
      </c>
      <c r="E48" s="312" t="s">
        <v>87</v>
      </c>
      <c r="F48" s="170"/>
    </row>
    <row r="49" spans="1:6" s="143" customFormat="1" ht="11.25" customHeight="1">
      <c r="A49" s="130" t="s">
        <v>88</v>
      </c>
      <c r="B49" s="149" t="s">
        <v>167</v>
      </c>
      <c r="C49" s="312"/>
      <c r="D49" s="312"/>
      <c r="E49" s="312"/>
      <c r="F49" s="171"/>
    </row>
    <row r="50" spans="1:6" s="143" customFormat="1" ht="51" customHeight="1">
      <c r="A50" s="130" t="s">
        <v>89</v>
      </c>
      <c r="B50" s="149" t="s">
        <v>169</v>
      </c>
      <c r="C50" s="312"/>
      <c r="D50" s="312"/>
      <c r="E50" s="312"/>
      <c r="F50" s="171"/>
    </row>
    <row r="51" spans="1:6" s="143" customFormat="1" ht="11.25" customHeight="1">
      <c r="A51" s="130" t="s">
        <v>90</v>
      </c>
      <c r="B51" s="149" t="s">
        <v>170</v>
      </c>
      <c r="C51" s="312"/>
      <c r="D51" s="312"/>
      <c r="E51" s="312"/>
      <c r="F51" s="171"/>
    </row>
    <row r="52" spans="1:6" s="143" customFormat="1" ht="25.5" customHeight="1">
      <c r="A52" s="130" t="s">
        <v>91</v>
      </c>
      <c r="B52" s="149" t="s">
        <v>165</v>
      </c>
      <c r="C52" s="313"/>
      <c r="D52" s="313"/>
      <c r="E52" s="313"/>
      <c r="F52" s="171"/>
    </row>
    <row r="53" spans="1:6" s="143" customFormat="1" ht="11.25" customHeight="1">
      <c r="A53" s="302" t="s">
        <v>92</v>
      </c>
      <c r="B53" s="303"/>
      <c r="C53" s="169"/>
      <c r="D53" s="169"/>
      <c r="E53" s="130"/>
      <c r="F53" s="171"/>
    </row>
    <row r="54" spans="1:6" s="143" customFormat="1" ht="16.5" customHeight="1">
      <c r="A54" s="304" t="s">
        <v>94</v>
      </c>
      <c r="B54" s="305"/>
      <c r="C54" s="131">
        <v>0</v>
      </c>
      <c r="D54" s="131">
        <f>'5-1'!D54</f>
        <v>-66057.8</v>
      </c>
      <c r="E54" s="131">
        <f>'5-1'!E54</f>
        <v>-66057.8</v>
      </c>
      <c r="F54" s="185"/>
    </row>
    <row r="56" spans="1:6" s="143" customFormat="1" ht="11.25" customHeight="1">
      <c r="E56" s="144"/>
      <c r="F56" s="144"/>
    </row>
    <row r="57" spans="1:6" s="143" customFormat="1" ht="11.25" customHeight="1">
      <c r="A57" s="146" t="s">
        <v>79</v>
      </c>
      <c r="B57" s="314" t="s">
        <v>80</v>
      </c>
      <c r="C57" s="315"/>
      <c r="D57" s="315"/>
      <c r="E57" s="316"/>
      <c r="F57" s="179"/>
    </row>
    <row r="58" spans="1:6" s="143" customFormat="1" ht="11.25" customHeight="1">
      <c r="A58" s="149" t="s">
        <v>166</v>
      </c>
      <c r="B58" s="317" t="s">
        <v>167</v>
      </c>
      <c r="C58" s="318"/>
      <c r="D58" s="318"/>
      <c r="E58" s="319"/>
      <c r="F58" s="180"/>
    </row>
    <row r="59" spans="1:6" s="143" customFormat="1" ht="11.25" customHeight="1">
      <c r="A59" s="181"/>
      <c r="B59" s="307"/>
      <c r="C59" s="307"/>
      <c r="D59" s="307"/>
      <c r="E59" s="308"/>
      <c r="F59" s="182"/>
    </row>
    <row r="60" spans="1:6" s="143" customFormat="1" ht="11.25" customHeight="1">
      <c r="A60" s="183" t="s">
        <v>83</v>
      </c>
      <c r="B60" s="315"/>
      <c r="C60" s="315"/>
      <c r="D60" s="315"/>
      <c r="E60" s="316"/>
      <c r="F60" s="179"/>
    </row>
    <row r="61" spans="1:6" s="143" customFormat="1" ht="11.25" customHeight="1">
      <c r="A61" s="145"/>
      <c r="B61" s="145"/>
      <c r="C61" s="306" t="s">
        <v>159</v>
      </c>
      <c r="D61" s="307"/>
      <c r="E61" s="308"/>
      <c r="F61" s="184"/>
    </row>
    <row r="62" spans="1:6" s="143" customFormat="1" ht="44.25" customHeight="1">
      <c r="A62" s="130" t="s">
        <v>84</v>
      </c>
      <c r="B62" s="167" t="s">
        <v>166</v>
      </c>
      <c r="C62" s="306" t="s">
        <v>234</v>
      </c>
      <c r="D62" s="307"/>
      <c r="E62" s="308"/>
      <c r="F62" s="182"/>
    </row>
    <row r="63" spans="1:6" s="143" customFormat="1" ht="11.25" customHeight="1">
      <c r="A63" s="130" t="s">
        <v>85</v>
      </c>
      <c r="B63" s="149" t="s">
        <v>168</v>
      </c>
      <c r="C63" s="312" t="s">
        <v>3</v>
      </c>
      <c r="D63" s="312" t="s">
        <v>10</v>
      </c>
      <c r="E63" s="312" t="s">
        <v>87</v>
      </c>
      <c r="F63" s="170"/>
    </row>
    <row r="64" spans="1:6" s="143" customFormat="1" ht="11.25" customHeight="1">
      <c r="A64" s="130" t="s">
        <v>88</v>
      </c>
      <c r="B64" s="149" t="s">
        <v>167</v>
      </c>
      <c r="C64" s="312"/>
      <c r="D64" s="312"/>
      <c r="E64" s="312"/>
      <c r="F64" s="171"/>
    </row>
    <row r="65" spans="1:6" s="143" customFormat="1" ht="51" customHeight="1">
      <c r="A65" s="130" t="s">
        <v>89</v>
      </c>
      <c r="B65" s="149" t="s">
        <v>169</v>
      </c>
      <c r="C65" s="312"/>
      <c r="D65" s="312"/>
      <c r="E65" s="312"/>
      <c r="F65" s="171"/>
    </row>
    <row r="66" spans="1:6" s="143" customFormat="1" ht="11.25" customHeight="1">
      <c r="A66" s="130" t="s">
        <v>90</v>
      </c>
      <c r="B66" s="149" t="s">
        <v>170</v>
      </c>
      <c r="C66" s="312"/>
      <c r="D66" s="312"/>
      <c r="E66" s="312"/>
      <c r="F66" s="171"/>
    </row>
    <row r="67" spans="1:6" s="143" customFormat="1" ht="25.5" customHeight="1">
      <c r="A67" s="130" t="s">
        <v>91</v>
      </c>
      <c r="B67" s="149" t="s">
        <v>165</v>
      </c>
      <c r="C67" s="313"/>
      <c r="D67" s="313"/>
      <c r="E67" s="313"/>
      <c r="F67" s="171"/>
    </row>
    <row r="68" spans="1:6" s="143" customFormat="1" ht="11.25" customHeight="1">
      <c r="A68" s="302" t="s">
        <v>92</v>
      </c>
      <c r="B68" s="303"/>
      <c r="C68" s="169"/>
      <c r="D68" s="169"/>
      <c r="E68" s="130"/>
      <c r="F68" s="171"/>
    </row>
    <row r="69" spans="1:6" s="143" customFormat="1" ht="11.25" customHeight="1">
      <c r="A69" s="304" t="s">
        <v>94</v>
      </c>
      <c r="B69" s="305"/>
      <c r="C69" s="131">
        <v>0</v>
      </c>
      <c r="D69" s="131">
        <f>'5-1'!D69</f>
        <v>66057.8</v>
      </c>
      <c r="E69" s="131">
        <f>'5-1'!E69</f>
        <v>66057.8</v>
      </c>
      <c r="F69" s="185"/>
    </row>
  </sheetData>
  <mergeCells count="54">
    <mergeCell ref="A9:E9"/>
    <mergeCell ref="A1:E1"/>
    <mergeCell ref="A2:E2"/>
    <mergeCell ref="A3:E3"/>
    <mergeCell ref="A4:E4"/>
    <mergeCell ref="A5:E5"/>
    <mergeCell ref="A10:E10"/>
    <mergeCell ref="B11:E11"/>
    <mergeCell ref="B12:E12"/>
    <mergeCell ref="A13:E13"/>
    <mergeCell ref="A14:E14"/>
    <mergeCell ref="A16:A17"/>
    <mergeCell ref="B16:B17"/>
    <mergeCell ref="C18:C22"/>
    <mergeCell ref="D18:D22"/>
    <mergeCell ref="E18:E22"/>
    <mergeCell ref="C16:E16"/>
    <mergeCell ref="C17:E17"/>
    <mergeCell ref="A23:B23"/>
    <mergeCell ref="A24:B24"/>
    <mergeCell ref="A26:A27"/>
    <mergeCell ref="B26:B27"/>
    <mergeCell ref="C26:E26"/>
    <mergeCell ref="C27:E27"/>
    <mergeCell ref="C28:C32"/>
    <mergeCell ref="D28:D32"/>
    <mergeCell ref="E28:E32"/>
    <mergeCell ref="A33:B33"/>
    <mergeCell ref="A34:B34"/>
    <mergeCell ref="B45:E45"/>
    <mergeCell ref="C48:C52"/>
    <mergeCell ref="D48:D52"/>
    <mergeCell ref="E48:E52"/>
    <mergeCell ref="A35:B35"/>
    <mergeCell ref="A39:E39"/>
    <mergeCell ref="A40:F40"/>
    <mergeCell ref="B42:E42"/>
    <mergeCell ref="B43:E43"/>
    <mergeCell ref="B44:E44"/>
    <mergeCell ref="A68:B68"/>
    <mergeCell ref="A69:B69"/>
    <mergeCell ref="C61:E61"/>
    <mergeCell ref="C62:E62"/>
    <mergeCell ref="C46:E46"/>
    <mergeCell ref="C47:E47"/>
    <mergeCell ref="C63:C67"/>
    <mergeCell ref="D63:D67"/>
    <mergeCell ref="E63:E67"/>
    <mergeCell ref="A53:B53"/>
    <mergeCell ref="A54:B54"/>
    <mergeCell ref="B57:E57"/>
    <mergeCell ref="B58:E58"/>
    <mergeCell ref="B59:E59"/>
    <mergeCell ref="B60:E60"/>
  </mergeCells>
  <pageMargins left="0.70866141732283472" right="0.70866141732283472" top="0.74803149606299213" bottom="0.74803149606299213" header="0.31496062992125984" footer="0.31496062992125984"/>
  <pageSetup scale="72" orientation="landscape" r:id="rId1"/>
  <rowBreaks count="1" manualBreakCount="1">
    <brk id="37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0"/>
  <sheetViews>
    <sheetView tabSelected="1" view="pageBreakPreview" zoomScaleNormal="100" zoomScaleSheetLayoutView="100" workbookViewId="0">
      <selection activeCell="G15" sqref="G15"/>
    </sheetView>
  </sheetViews>
  <sheetFormatPr defaultRowHeight="12.75"/>
  <cols>
    <col min="1" max="1" width="16.28515625" customWidth="1"/>
    <col min="2" max="2" width="39.28515625" customWidth="1"/>
    <col min="3" max="3" width="15.42578125" customWidth="1"/>
    <col min="4" max="4" width="19.28515625" customWidth="1"/>
    <col min="5" max="5" width="18" customWidth="1"/>
    <col min="6" max="6" width="17.42578125" customWidth="1"/>
    <col min="7" max="7" width="16.42578125" customWidth="1"/>
  </cols>
  <sheetData>
    <row r="3" spans="1:7" ht="17.25" customHeight="1">
      <c r="A3" s="349" t="s">
        <v>95</v>
      </c>
      <c r="B3" s="349"/>
      <c r="C3" s="349"/>
      <c r="D3" s="349"/>
      <c r="E3" s="349"/>
      <c r="F3" s="349"/>
      <c r="G3" s="349"/>
    </row>
    <row r="4" spans="1:7" ht="17.25" customHeight="1">
      <c r="A4" s="350" t="s">
        <v>0</v>
      </c>
      <c r="B4" s="350"/>
      <c r="C4" s="350"/>
      <c r="D4" s="350"/>
      <c r="E4" s="350"/>
      <c r="F4" s="350"/>
      <c r="G4" s="350"/>
    </row>
    <row r="5" spans="1:7" ht="17.25" customHeight="1">
      <c r="A5" s="350" t="s">
        <v>96</v>
      </c>
      <c r="B5" s="350"/>
      <c r="C5" s="350"/>
      <c r="D5" s="350"/>
      <c r="E5" s="350"/>
      <c r="F5" s="350"/>
      <c r="G5" s="350"/>
    </row>
    <row r="6" spans="1:7" ht="17.25" customHeight="1">
      <c r="A6" s="82"/>
      <c r="B6" s="83"/>
      <c r="C6" s="84"/>
      <c r="D6" s="84"/>
      <c r="E6" s="84"/>
      <c r="F6" s="84"/>
      <c r="G6" s="83"/>
    </row>
    <row r="7" spans="1:7" ht="36.75" customHeight="1">
      <c r="A7" s="351" t="s">
        <v>97</v>
      </c>
      <c r="B7" s="351"/>
      <c r="C7" s="351"/>
      <c r="D7" s="351"/>
      <c r="E7" s="351"/>
      <c r="F7" s="351"/>
      <c r="G7" s="351"/>
    </row>
    <row r="8" spans="1:7" ht="15.75" customHeight="1">
      <c r="A8" s="85"/>
      <c r="B8" s="85"/>
      <c r="C8" s="86"/>
      <c r="D8" s="86"/>
      <c r="E8" s="86"/>
      <c r="F8" s="86"/>
      <c r="G8" s="87"/>
    </row>
    <row r="9" spans="1:7" s="85" customFormat="1" ht="102.75" customHeight="1">
      <c r="A9" s="352" t="s">
        <v>98</v>
      </c>
      <c r="B9" s="354" t="s">
        <v>99</v>
      </c>
      <c r="C9" s="356" t="s">
        <v>100</v>
      </c>
      <c r="D9" s="356" t="s">
        <v>101</v>
      </c>
      <c r="E9" s="354" t="s">
        <v>102</v>
      </c>
      <c r="F9" s="358" t="s">
        <v>103</v>
      </c>
      <c r="G9" s="359"/>
    </row>
    <row r="10" spans="1:7" s="85" customFormat="1" ht="47.25" customHeight="1">
      <c r="A10" s="353"/>
      <c r="B10" s="355"/>
      <c r="C10" s="357"/>
      <c r="D10" s="357"/>
      <c r="E10" s="355"/>
      <c r="F10" s="88" t="s">
        <v>104</v>
      </c>
      <c r="G10" s="89" t="s">
        <v>105</v>
      </c>
    </row>
    <row r="11" spans="1:7" s="90" customFormat="1" ht="42" customHeight="1">
      <c r="A11" s="342" t="s">
        <v>106</v>
      </c>
      <c r="B11" s="343"/>
      <c r="C11" s="343"/>
      <c r="D11" s="343"/>
      <c r="E11" s="343"/>
      <c r="F11" s="344"/>
      <c r="G11" s="91">
        <f>G12+G15</f>
        <v>0</v>
      </c>
    </row>
    <row r="12" spans="1:7" s="189" customFormat="1" ht="80.25" customHeight="1">
      <c r="A12" s="348" t="s">
        <v>181</v>
      </c>
      <c r="B12" s="346"/>
      <c r="C12" s="346"/>
      <c r="D12" s="346"/>
      <c r="E12" s="346"/>
      <c r="F12" s="347"/>
      <c r="G12" s="231">
        <f>G14</f>
        <v>-66057.8</v>
      </c>
    </row>
    <row r="13" spans="1:7" s="186" customFormat="1" ht="17.25" customHeight="1">
      <c r="A13" s="232"/>
      <c r="B13" s="233" t="s">
        <v>177</v>
      </c>
      <c r="C13" s="234"/>
      <c r="D13" s="234"/>
      <c r="E13" s="235"/>
      <c r="F13" s="236"/>
      <c r="G13" s="230">
        <f>G14</f>
        <v>-66057.8</v>
      </c>
    </row>
    <row r="14" spans="1:7" s="186" customFormat="1" ht="57" customHeight="1">
      <c r="A14" s="237" t="s">
        <v>178</v>
      </c>
      <c r="B14" s="238" t="s">
        <v>179</v>
      </c>
      <c r="C14" s="236" t="s">
        <v>180</v>
      </c>
      <c r="D14" s="114" t="s">
        <v>110</v>
      </c>
      <c r="E14" s="239"/>
      <c r="F14" s="236"/>
      <c r="G14" s="231">
        <v>-66057.8</v>
      </c>
    </row>
    <row r="15" spans="1:7" s="85" customFormat="1" ht="62.25" customHeight="1">
      <c r="A15" s="345" t="s">
        <v>107</v>
      </c>
      <c r="B15" s="346"/>
      <c r="C15" s="346"/>
      <c r="D15" s="346"/>
      <c r="E15" s="346"/>
      <c r="F15" s="347"/>
      <c r="G15" s="230">
        <f>G16</f>
        <v>66057.8</v>
      </c>
    </row>
    <row r="16" spans="1:7" s="85" customFormat="1" ht="34.5" customHeight="1">
      <c r="A16" s="92"/>
      <c r="B16" s="242" t="s">
        <v>108</v>
      </c>
      <c r="C16" s="93"/>
      <c r="D16" s="93"/>
      <c r="E16" s="94"/>
      <c r="F16" s="95"/>
      <c r="G16" s="96">
        <f>SUM(G17:G40)</f>
        <v>66057.8</v>
      </c>
    </row>
    <row r="17" spans="1:7" s="121" customFormat="1" ht="17.25" customHeight="1">
      <c r="A17" s="97" t="s">
        <v>231</v>
      </c>
      <c r="B17" s="98" t="s">
        <v>40</v>
      </c>
      <c r="C17" s="99" t="s">
        <v>109</v>
      </c>
      <c r="D17" s="188" t="s">
        <v>110</v>
      </c>
      <c r="E17" s="101">
        <v>555800</v>
      </c>
      <c r="F17" s="101">
        <v>1</v>
      </c>
      <c r="G17" s="102">
        <f t="shared" ref="G17:G40" si="0">E17*F17/1000</f>
        <v>555.79999999999995</v>
      </c>
    </row>
    <row r="18" spans="1:7" s="121" customFormat="1" ht="17.25" customHeight="1">
      <c r="A18" s="97" t="s">
        <v>231</v>
      </c>
      <c r="B18" s="98" t="s">
        <v>40</v>
      </c>
      <c r="C18" s="99" t="s">
        <v>109</v>
      </c>
      <c r="D18" s="188" t="s">
        <v>110</v>
      </c>
      <c r="E18" s="107">
        <v>338000</v>
      </c>
      <c r="F18" s="243">
        <v>1</v>
      </c>
      <c r="G18" s="102">
        <f t="shared" si="0"/>
        <v>338</v>
      </c>
    </row>
    <row r="19" spans="1:7" s="121" customFormat="1" ht="17.25" customHeight="1">
      <c r="A19" s="97" t="s">
        <v>231</v>
      </c>
      <c r="B19" s="98" t="s">
        <v>40</v>
      </c>
      <c r="C19" s="99" t="s">
        <v>109</v>
      </c>
      <c r="D19" s="188" t="s">
        <v>110</v>
      </c>
      <c r="E19" s="107">
        <v>810000</v>
      </c>
      <c r="F19" s="243">
        <v>1</v>
      </c>
      <c r="G19" s="102">
        <f t="shared" si="0"/>
        <v>810</v>
      </c>
    </row>
    <row r="20" spans="1:7" s="121" customFormat="1" ht="17.25" customHeight="1">
      <c r="A20" s="97" t="s">
        <v>231</v>
      </c>
      <c r="B20" s="98" t="s">
        <v>40</v>
      </c>
      <c r="C20" s="99" t="s">
        <v>109</v>
      </c>
      <c r="D20" s="188" t="s">
        <v>110</v>
      </c>
      <c r="E20" s="107">
        <v>195000</v>
      </c>
      <c r="F20" s="243">
        <v>1</v>
      </c>
      <c r="G20" s="102">
        <f t="shared" si="0"/>
        <v>195</v>
      </c>
    </row>
    <row r="21" spans="1:7" s="121" customFormat="1" ht="17.25" customHeight="1">
      <c r="A21" s="97" t="s">
        <v>231</v>
      </c>
      <c r="B21" s="98" t="s">
        <v>40</v>
      </c>
      <c r="C21" s="99" t="s">
        <v>109</v>
      </c>
      <c r="D21" s="188" t="s">
        <v>110</v>
      </c>
      <c r="E21" s="107">
        <v>195000</v>
      </c>
      <c r="F21" s="243">
        <v>1</v>
      </c>
      <c r="G21" s="102">
        <f t="shared" si="0"/>
        <v>195</v>
      </c>
    </row>
    <row r="22" spans="1:7" s="121" customFormat="1" ht="17.25" customHeight="1">
      <c r="A22" s="97" t="s">
        <v>231</v>
      </c>
      <c r="B22" s="98" t="s">
        <v>40</v>
      </c>
      <c r="C22" s="99" t="s">
        <v>109</v>
      </c>
      <c r="D22" s="188" t="s">
        <v>110</v>
      </c>
      <c r="E22" s="107">
        <v>481000</v>
      </c>
      <c r="F22" s="243">
        <v>1</v>
      </c>
      <c r="G22" s="102">
        <f t="shared" si="0"/>
        <v>481</v>
      </c>
    </row>
    <row r="23" spans="1:7" s="121" customFormat="1" ht="17.25" customHeight="1">
      <c r="A23" s="97" t="s">
        <v>231</v>
      </c>
      <c r="B23" s="98" t="s">
        <v>40</v>
      </c>
      <c r="C23" s="99" t="s">
        <v>109</v>
      </c>
      <c r="D23" s="188" t="s">
        <v>110</v>
      </c>
      <c r="E23" s="107">
        <v>621000</v>
      </c>
      <c r="F23" s="243">
        <v>1</v>
      </c>
      <c r="G23" s="102">
        <f t="shared" si="0"/>
        <v>621</v>
      </c>
    </row>
    <row r="24" spans="1:7" s="121" customFormat="1" ht="17.25" customHeight="1">
      <c r="A24" s="97" t="s">
        <v>231</v>
      </c>
      <c r="B24" s="98" t="s">
        <v>40</v>
      </c>
      <c r="C24" s="99" t="s">
        <v>109</v>
      </c>
      <c r="D24" s="188" t="s">
        <v>110</v>
      </c>
      <c r="E24" s="107">
        <v>1100000</v>
      </c>
      <c r="F24" s="243">
        <v>1</v>
      </c>
      <c r="G24" s="102">
        <f t="shared" si="0"/>
        <v>1100</v>
      </c>
    </row>
    <row r="25" spans="1:7" s="121" customFormat="1" ht="17.25" customHeight="1">
      <c r="A25" s="97" t="s">
        <v>231</v>
      </c>
      <c r="B25" s="98" t="s">
        <v>40</v>
      </c>
      <c r="C25" s="99" t="s">
        <v>109</v>
      </c>
      <c r="D25" s="188" t="s">
        <v>110</v>
      </c>
      <c r="E25" s="107">
        <v>585000</v>
      </c>
      <c r="F25" s="243">
        <v>1</v>
      </c>
      <c r="G25" s="102">
        <f t="shared" si="0"/>
        <v>585</v>
      </c>
    </row>
    <row r="26" spans="1:7" s="121" customFormat="1" ht="17.25" customHeight="1">
      <c r="A26" s="97" t="s">
        <v>231</v>
      </c>
      <c r="B26" s="98" t="s">
        <v>40</v>
      </c>
      <c r="C26" s="99" t="s">
        <v>109</v>
      </c>
      <c r="D26" s="188" t="s">
        <v>110</v>
      </c>
      <c r="E26" s="107">
        <v>810000</v>
      </c>
      <c r="F26" s="243">
        <v>1</v>
      </c>
      <c r="G26" s="102">
        <f t="shared" si="0"/>
        <v>810</v>
      </c>
    </row>
    <row r="27" spans="1:7" s="121" customFormat="1" ht="17.25" customHeight="1">
      <c r="A27" s="97" t="s">
        <v>231</v>
      </c>
      <c r="B27" s="98" t="s">
        <v>40</v>
      </c>
      <c r="C27" s="99" t="s">
        <v>109</v>
      </c>
      <c r="D27" s="188" t="s">
        <v>110</v>
      </c>
      <c r="E27" s="107">
        <v>195000</v>
      </c>
      <c r="F27" s="243">
        <v>1</v>
      </c>
      <c r="G27" s="102">
        <f t="shared" si="0"/>
        <v>195</v>
      </c>
    </row>
    <row r="28" spans="1:7" s="121" customFormat="1" ht="17.25" customHeight="1">
      <c r="A28" s="97" t="s">
        <v>231</v>
      </c>
      <c r="B28" s="98" t="s">
        <v>40</v>
      </c>
      <c r="C28" s="99" t="s">
        <v>109</v>
      </c>
      <c r="D28" s="188" t="s">
        <v>110</v>
      </c>
      <c r="E28" s="107">
        <v>648000</v>
      </c>
      <c r="F28" s="243">
        <v>1</v>
      </c>
      <c r="G28" s="102">
        <f t="shared" si="0"/>
        <v>648</v>
      </c>
    </row>
    <row r="29" spans="1:7" s="85" customFormat="1" ht="48.75" customHeight="1">
      <c r="A29" s="103" t="s">
        <v>111</v>
      </c>
      <c r="B29" s="104" t="s">
        <v>112</v>
      </c>
      <c r="C29" s="105" t="s">
        <v>109</v>
      </c>
      <c r="D29" s="187" t="s">
        <v>110</v>
      </c>
      <c r="E29" s="107">
        <v>5520000</v>
      </c>
      <c r="F29" s="108">
        <v>1</v>
      </c>
      <c r="G29" s="109">
        <f t="shared" si="0"/>
        <v>5520</v>
      </c>
    </row>
    <row r="30" spans="1:7" s="85" customFormat="1" ht="39" customHeight="1">
      <c r="A30" s="103" t="s">
        <v>113</v>
      </c>
      <c r="B30" s="104" t="s">
        <v>112</v>
      </c>
      <c r="C30" s="105" t="s">
        <v>109</v>
      </c>
      <c r="D30" s="106" t="s">
        <v>110</v>
      </c>
      <c r="E30" s="107">
        <v>3480000</v>
      </c>
      <c r="F30" s="108">
        <v>1</v>
      </c>
      <c r="G30" s="109">
        <f t="shared" si="0"/>
        <v>3480</v>
      </c>
    </row>
    <row r="31" spans="1:7" s="85" customFormat="1" ht="39" customHeight="1">
      <c r="A31" s="103" t="s">
        <v>114</v>
      </c>
      <c r="B31" s="104" t="s">
        <v>112</v>
      </c>
      <c r="C31" s="105" t="s">
        <v>109</v>
      </c>
      <c r="D31" s="187" t="s">
        <v>110</v>
      </c>
      <c r="E31" s="107">
        <v>7896000</v>
      </c>
      <c r="F31" s="108">
        <v>1</v>
      </c>
      <c r="G31" s="109">
        <f t="shared" si="0"/>
        <v>7896</v>
      </c>
    </row>
    <row r="32" spans="1:7" s="85" customFormat="1" ht="39" customHeight="1">
      <c r="A32" s="103" t="s">
        <v>115</v>
      </c>
      <c r="B32" s="104" t="s">
        <v>112</v>
      </c>
      <c r="C32" s="105" t="s">
        <v>109</v>
      </c>
      <c r="D32" s="187" t="s">
        <v>110</v>
      </c>
      <c r="E32" s="107">
        <v>1420000</v>
      </c>
      <c r="F32" s="108">
        <v>1</v>
      </c>
      <c r="G32" s="109">
        <f t="shared" si="0"/>
        <v>1420</v>
      </c>
    </row>
    <row r="33" spans="1:7" s="85" customFormat="1" ht="39" customHeight="1">
      <c r="A33" s="103" t="s">
        <v>116</v>
      </c>
      <c r="B33" s="104" t="s">
        <v>112</v>
      </c>
      <c r="C33" s="105" t="s">
        <v>109</v>
      </c>
      <c r="D33" s="187" t="s">
        <v>110</v>
      </c>
      <c r="E33" s="107">
        <v>1030000</v>
      </c>
      <c r="F33" s="108">
        <v>1</v>
      </c>
      <c r="G33" s="109">
        <f t="shared" si="0"/>
        <v>1030</v>
      </c>
    </row>
    <row r="34" spans="1:7" s="85" customFormat="1" ht="39" customHeight="1">
      <c r="A34" s="103" t="s">
        <v>117</v>
      </c>
      <c r="B34" s="104" t="s">
        <v>112</v>
      </c>
      <c r="C34" s="105" t="s">
        <v>109</v>
      </c>
      <c r="D34" s="187" t="s">
        <v>110</v>
      </c>
      <c r="E34" s="107">
        <v>4120000</v>
      </c>
      <c r="F34" s="108">
        <v>1</v>
      </c>
      <c r="G34" s="109">
        <f t="shared" si="0"/>
        <v>4120</v>
      </c>
    </row>
    <row r="35" spans="1:7" s="85" customFormat="1" ht="39" customHeight="1">
      <c r="A35" s="103" t="s">
        <v>118</v>
      </c>
      <c r="B35" s="104" t="s">
        <v>112</v>
      </c>
      <c r="C35" s="105" t="s">
        <v>109</v>
      </c>
      <c r="D35" s="187" t="s">
        <v>110</v>
      </c>
      <c r="E35" s="107">
        <v>4908000</v>
      </c>
      <c r="F35" s="108">
        <v>1</v>
      </c>
      <c r="G35" s="109">
        <f t="shared" si="0"/>
        <v>4908</v>
      </c>
    </row>
    <row r="36" spans="1:7" s="85" customFormat="1" ht="39" customHeight="1">
      <c r="A36" s="103" t="s">
        <v>119</v>
      </c>
      <c r="B36" s="104" t="s">
        <v>112</v>
      </c>
      <c r="C36" s="105" t="s">
        <v>109</v>
      </c>
      <c r="D36" s="187" t="s">
        <v>110</v>
      </c>
      <c r="E36" s="107">
        <v>10080000</v>
      </c>
      <c r="F36" s="108">
        <v>1</v>
      </c>
      <c r="G36" s="109">
        <f t="shared" si="0"/>
        <v>10080</v>
      </c>
    </row>
    <row r="37" spans="1:7" s="85" customFormat="1" ht="39" customHeight="1">
      <c r="A37" s="103" t="s">
        <v>120</v>
      </c>
      <c r="B37" s="104" t="s">
        <v>112</v>
      </c>
      <c r="C37" s="105" t="s">
        <v>109</v>
      </c>
      <c r="D37" s="187" t="s">
        <v>110</v>
      </c>
      <c r="E37" s="107">
        <v>3420000</v>
      </c>
      <c r="F37" s="108">
        <v>1</v>
      </c>
      <c r="G37" s="109">
        <f t="shared" si="0"/>
        <v>3420</v>
      </c>
    </row>
    <row r="38" spans="1:7" s="85" customFormat="1" ht="35.25" customHeight="1">
      <c r="A38" s="103" t="s">
        <v>121</v>
      </c>
      <c r="B38" s="110" t="s">
        <v>112</v>
      </c>
      <c r="C38" s="111" t="s">
        <v>109</v>
      </c>
      <c r="D38" s="112" t="s">
        <v>110</v>
      </c>
      <c r="E38" s="101">
        <v>8800000</v>
      </c>
      <c r="F38" s="108">
        <v>1</v>
      </c>
      <c r="G38" s="109">
        <f t="shared" si="0"/>
        <v>8800</v>
      </c>
    </row>
    <row r="39" spans="1:7" s="85" customFormat="1" ht="30.75" customHeight="1">
      <c r="A39" s="97" t="s">
        <v>122</v>
      </c>
      <c r="B39" s="98" t="s">
        <v>112</v>
      </c>
      <c r="C39" s="113" t="s">
        <v>109</v>
      </c>
      <c r="D39" s="114" t="s">
        <v>110</v>
      </c>
      <c r="E39" s="228">
        <v>1850000</v>
      </c>
      <c r="F39" s="95">
        <v>1</v>
      </c>
      <c r="G39" s="229">
        <f t="shared" si="0"/>
        <v>1850</v>
      </c>
    </row>
    <row r="40" spans="1:7" s="85" customFormat="1" ht="36.75" customHeight="1">
      <c r="A40" s="97" t="s">
        <v>123</v>
      </c>
      <c r="B40" s="98" t="s">
        <v>112</v>
      </c>
      <c r="C40" s="113" t="s">
        <v>109</v>
      </c>
      <c r="D40" s="100" t="s">
        <v>110</v>
      </c>
      <c r="E40" s="101">
        <v>7000000</v>
      </c>
      <c r="F40" s="101">
        <v>1</v>
      </c>
      <c r="G40" s="102">
        <f t="shared" si="0"/>
        <v>7000</v>
      </c>
    </row>
  </sheetData>
  <mergeCells count="13">
    <mergeCell ref="A11:F11"/>
    <mergeCell ref="A15:F15"/>
    <mergeCell ref="A12:F12"/>
    <mergeCell ref="A3:G3"/>
    <mergeCell ref="A4:G4"/>
    <mergeCell ref="A5:G5"/>
    <mergeCell ref="A7:G7"/>
    <mergeCell ref="A9:A10"/>
    <mergeCell ref="B9:B10"/>
    <mergeCell ref="C9:C10"/>
    <mergeCell ref="D9:D10"/>
    <mergeCell ref="E9:E10"/>
    <mergeCell ref="F9:G9"/>
  </mergeCells>
  <pageMargins left="0.7" right="0.7" top="0.75" bottom="0.75" header="0.3" footer="0.3"/>
  <pageSetup scale="5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topLeftCell="A7" zoomScaleNormal="100" zoomScaleSheetLayoutView="100" workbookViewId="0">
      <selection activeCell="H6" sqref="H6"/>
    </sheetView>
  </sheetViews>
  <sheetFormatPr defaultColWidth="9.140625" defaultRowHeight="16.5"/>
  <cols>
    <col min="1" max="1" width="6.42578125" style="211" customWidth="1"/>
    <col min="2" max="2" width="19.42578125" style="211" customWidth="1"/>
    <col min="3" max="3" width="18.140625" style="211" customWidth="1"/>
    <col min="4" max="4" width="62.28515625" style="211" customWidth="1"/>
    <col min="5" max="5" width="17" style="211" customWidth="1"/>
    <col min="6" max="6" width="18.28515625" style="211" customWidth="1"/>
    <col min="7" max="7" width="16.42578125" style="211" customWidth="1"/>
    <col min="8" max="8" width="18.7109375" style="211" customWidth="1"/>
    <col min="9" max="9" width="18.28515625" style="211" customWidth="1"/>
    <col min="10" max="10" width="18.7109375" style="211" customWidth="1"/>
    <col min="11" max="16384" width="9.140625" style="211"/>
  </cols>
  <sheetData>
    <row r="1" spans="1:10" ht="31.5" customHeight="1">
      <c r="A1" s="363" t="s">
        <v>226</v>
      </c>
      <c r="B1" s="363"/>
      <c r="C1" s="363"/>
      <c r="D1" s="363"/>
      <c r="E1" s="363"/>
      <c r="F1" s="363"/>
      <c r="G1" s="363"/>
      <c r="H1" s="363"/>
      <c r="I1" s="363"/>
      <c r="J1" s="363"/>
    </row>
    <row r="2" spans="1:10" ht="26.25" customHeight="1">
      <c r="A2" s="364" t="s">
        <v>227</v>
      </c>
      <c r="B2" s="364"/>
      <c r="C2" s="364"/>
      <c r="D2" s="364"/>
      <c r="E2" s="364"/>
      <c r="F2" s="364"/>
      <c r="G2" s="364"/>
      <c r="H2" s="364"/>
      <c r="I2" s="364"/>
      <c r="J2" s="364"/>
    </row>
    <row r="3" spans="1:10">
      <c r="J3" s="211" t="s">
        <v>225</v>
      </c>
    </row>
    <row r="4" spans="1:10" ht="105.75" customHeight="1">
      <c r="A4" s="218" t="s">
        <v>224</v>
      </c>
      <c r="B4" s="227" t="s">
        <v>223</v>
      </c>
      <c r="C4" s="227" t="s">
        <v>222</v>
      </c>
      <c r="D4" s="217" t="s">
        <v>221</v>
      </c>
      <c r="E4" s="226" t="s">
        <v>183</v>
      </c>
      <c r="F4" s="225" t="s">
        <v>220</v>
      </c>
      <c r="G4" s="225" t="s">
        <v>219</v>
      </c>
      <c r="H4" s="225" t="s">
        <v>218</v>
      </c>
      <c r="I4" s="225" t="s">
        <v>217</v>
      </c>
      <c r="J4" s="225" t="s">
        <v>216</v>
      </c>
    </row>
    <row r="5" spans="1:10" ht="24" customHeight="1">
      <c r="A5" s="218">
        <v>1</v>
      </c>
      <c r="B5" s="219" t="s">
        <v>215</v>
      </c>
      <c r="C5" s="219" t="s">
        <v>190</v>
      </c>
      <c r="D5" s="219" t="s">
        <v>214</v>
      </c>
      <c r="E5" s="215">
        <f t="shared" ref="E5:E17" si="0">SUM(F5:J5)</f>
        <v>103165.75</v>
      </c>
      <c r="F5" s="216">
        <v>95000</v>
      </c>
      <c r="G5" s="216">
        <f>F5*1.8/100</f>
        <v>1710</v>
      </c>
      <c r="H5" s="216">
        <v>5520</v>
      </c>
      <c r="I5" s="216">
        <v>555.75</v>
      </c>
      <c r="J5" s="216">
        <f t="shared" ref="J5:J16" si="1">F5*0.4/100</f>
        <v>380</v>
      </c>
    </row>
    <row r="6" spans="1:10" ht="33">
      <c r="A6" s="223">
        <v>2</v>
      </c>
      <c r="B6" s="222" t="s">
        <v>229</v>
      </c>
      <c r="C6" s="222" t="s">
        <v>190</v>
      </c>
      <c r="D6" s="221" t="s">
        <v>213</v>
      </c>
      <c r="E6" s="220">
        <f t="shared" si="0"/>
        <v>56962</v>
      </c>
      <c r="F6" s="216">
        <v>52000</v>
      </c>
      <c r="G6" s="216">
        <f>F6*1.8/100</f>
        <v>936</v>
      </c>
      <c r="H6" s="216">
        <v>3480</v>
      </c>
      <c r="I6" s="216">
        <v>338</v>
      </c>
      <c r="J6" s="216">
        <f t="shared" ref="J6" si="2">F6*0.4/100</f>
        <v>208</v>
      </c>
    </row>
    <row r="7" spans="1:10" ht="33">
      <c r="A7" s="218">
        <v>3</v>
      </c>
      <c r="B7" s="219" t="s">
        <v>211</v>
      </c>
      <c r="C7" s="219" t="s">
        <v>190</v>
      </c>
      <c r="D7" s="217" t="s">
        <v>212</v>
      </c>
      <c r="E7" s="215">
        <f t="shared" si="0"/>
        <v>161556</v>
      </c>
      <c r="F7" s="216">
        <v>150000</v>
      </c>
      <c r="G7" s="216">
        <f>F7*1.5/100</f>
        <v>2250</v>
      </c>
      <c r="H7" s="216">
        <v>7896</v>
      </c>
      <c r="I7" s="216">
        <v>810</v>
      </c>
      <c r="J7" s="216">
        <f t="shared" si="1"/>
        <v>600</v>
      </c>
    </row>
    <row r="8" spans="1:10" ht="29.25" customHeight="1">
      <c r="A8" s="218">
        <v>4</v>
      </c>
      <c r="B8" s="219" t="s">
        <v>211</v>
      </c>
      <c r="C8" s="219" t="s">
        <v>210</v>
      </c>
      <c r="D8" s="219" t="s">
        <v>209</v>
      </c>
      <c r="E8" s="215">
        <f t="shared" si="0"/>
        <v>28239</v>
      </c>
      <c r="F8" s="216">
        <v>26000</v>
      </c>
      <c r="G8" s="216">
        <f>F8*2/100</f>
        <v>520</v>
      </c>
      <c r="H8" s="216">
        <v>1420</v>
      </c>
      <c r="I8" s="216">
        <v>195</v>
      </c>
      <c r="J8" s="216">
        <f t="shared" si="1"/>
        <v>104</v>
      </c>
    </row>
    <row r="9" spans="1:10" ht="33">
      <c r="A9" s="218">
        <v>5</v>
      </c>
      <c r="B9" s="219" t="s">
        <v>208</v>
      </c>
      <c r="C9" s="217" t="s">
        <v>207</v>
      </c>
      <c r="D9" s="217" t="s">
        <v>206</v>
      </c>
      <c r="E9" s="215">
        <f t="shared" si="0"/>
        <v>27849</v>
      </c>
      <c r="F9" s="216">
        <v>26000</v>
      </c>
      <c r="G9" s="216">
        <f>F9*2/100</f>
        <v>520</v>
      </c>
      <c r="H9" s="216">
        <v>1030</v>
      </c>
      <c r="I9" s="216">
        <v>195</v>
      </c>
      <c r="J9" s="216">
        <f t="shared" si="1"/>
        <v>104</v>
      </c>
    </row>
    <row r="10" spans="1:10" ht="50.25" customHeight="1">
      <c r="A10" s="218">
        <v>6</v>
      </c>
      <c r="B10" s="217" t="s">
        <v>205</v>
      </c>
      <c r="C10" s="217" t="s">
        <v>204</v>
      </c>
      <c r="D10" s="217" t="s">
        <v>203</v>
      </c>
      <c r="E10" s="215">
        <f t="shared" si="0"/>
        <v>80229</v>
      </c>
      <c r="F10" s="216">
        <v>74000</v>
      </c>
      <c r="G10" s="216">
        <f>F10*1.8/100</f>
        <v>1332</v>
      </c>
      <c r="H10" s="216">
        <v>4120</v>
      </c>
      <c r="I10" s="216">
        <v>481</v>
      </c>
      <c r="J10" s="216">
        <f t="shared" si="1"/>
        <v>296</v>
      </c>
    </row>
    <row r="11" spans="1:10" ht="33">
      <c r="A11" s="218">
        <v>7</v>
      </c>
      <c r="B11" s="224" t="s">
        <v>202</v>
      </c>
      <c r="C11" s="219" t="s">
        <v>201</v>
      </c>
      <c r="D11" s="217" t="s">
        <v>200</v>
      </c>
      <c r="E11" s="215">
        <f t="shared" si="0"/>
        <v>122714</v>
      </c>
      <c r="F11" s="216">
        <v>115000</v>
      </c>
      <c r="G11" s="216">
        <f>F11*1.5/100</f>
        <v>1725</v>
      </c>
      <c r="H11" s="216">
        <v>4908</v>
      </c>
      <c r="I11" s="216">
        <v>621</v>
      </c>
      <c r="J11" s="216">
        <f t="shared" si="1"/>
        <v>460</v>
      </c>
    </row>
    <row r="12" spans="1:10" ht="31.5" customHeight="1">
      <c r="A12" s="218">
        <v>8</v>
      </c>
      <c r="B12" s="219" t="s">
        <v>199</v>
      </c>
      <c r="C12" s="217" t="s">
        <v>198</v>
      </c>
      <c r="D12" s="217" t="s">
        <v>197</v>
      </c>
      <c r="E12" s="215">
        <f t="shared" si="0"/>
        <v>265930</v>
      </c>
      <c r="F12" s="216">
        <v>250000</v>
      </c>
      <c r="G12" s="216">
        <f>F12*1.5/100</f>
        <v>3750</v>
      </c>
      <c r="H12" s="216">
        <v>10080</v>
      </c>
      <c r="I12" s="216">
        <v>1100</v>
      </c>
      <c r="J12" s="216">
        <f t="shared" si="1"/>
        <v>1000</v>
      </c>
    </row>
    <row r="13" spans="1:10" ht="33">
      <c r="A13" s="218">
        <v>9</v>
      </c>
      <c r="B13" s="219" t="s">
        <v>196</v>
      </c>
      <c r="C13" s="219" t="s">
        <v>195</v>
      </c>
      <c r="D13" s="217" t="s">
        <v>194</v>
      </c>
      <c r="E13" s="215">
        <f t="shared" si="0"/>
        <v>106205</v>
      </c>
      <c r="F13" s="216">
        <v>100000</v>
      </c>
      <c r="G13" s="216">
        <f>F13*1.8/100</f>
        <v>1800</v>
      </c>
      <c r="H13" s="216">
        <v>3420</v>
      </c>
      <c r="I13" s="216">
        <v>585</v>
      </c>
      <c r="J13" s="216">
        <f t="shared" si="1"/>
        <v>400</v>
      </c>
    </row>
    <row r="14" spans="1:10" ht="33">
      <c r="A14" s="218">
        <v>10</v>
      </c>
      <c r="B14" s="219" t="s">
        <v>193</v>
      </c>
      <c r="C14" s="217" t="s">
        <v>192</v>
      </c>
      <c r="D14" s="217" t="s">
        <v>191</v>
      </c>
      <c r="E14" s="215">
        <f t="shared" si="0"/>
        <v>162460</v>
      </c>
      <c r="F14" s="216">
        <v>150000</v>
      </c>
      <c r="G14" s="216">
        <f>F14*1.5/100</f>
        <v>2250</v>
      </c>
      <c r="H14" s="216">
        <v>8800</v>
      </c>
      <c r="I14" s="216">
        <v>810</v>
      </c>
      <c r="J14" s="216">
        <f t="shared" si="1"/>
        <v>600</v>
      </c>
    </row>
    <row r="15" spans="1:10" ht="27.75" customHeight="1">
      <c r="A15" s="218">
        <v>11</v>
      </c>
      <c r="B15" s="219" t="s">
        <v>189</v>
      </c>
      <c r="C15" s="219" t="s">
        <v>188</v>
      </c>
      <c r="D15" s="217" t="s">
        <v>187</v>
      </c>
      <c r="E15" s="215">
        <f t="shared" si="0"/>
        <v>28669</v>
      </c>
      <c r="F15" s="216">
        <v>26000</v>
      </c>
      <c r="G15" s="216">
        <f>F15*2/100</f>
        <v>520</v>
      </c>
      <c r="H15" s="216">
        <v>1850</v>
      </c>
      <c r="I15" s="216">
        <v>195</v>
      </c>
      <c r="J15" s="216">
        <f t="shared" si="1"/>
        <v>104</v>
      </c>
    </row>
    <row r="16" spans="1:10" ht="66">
      <c r="A16" s="218">
        <v>12</v>
      </c>
      <c r="B16" s="217" t="s">
        <v>186</v>
      </c>
      <c r="C16" s="217" t="s">
        <v>185</v>
      </c>
      <c r="D16" s="217" t="s">
        <v>184</v>
      </c>
      <c r="E16" s="215">
        <f t="shared" si="0"/>
        <v>129928</v>
      </c>
      <c r="F16" s="216">
        <v>120000</v>
      </c>
      <c r="G16" s="216">
        <f>F16*1.5/100</f>
        <v>1800</v>
      </c>
      <c r="H16" s="216">
        <v>7000</v>
      </c>
      <c r="I16" s="216">
        <v>648</v>
      </c>
      <c r="J16" s="216">
        <f t="shared" si="1"/>
        <v>480</v>
      </c>
    </row>
    <row r="17" spans="1:10" s="212" customFormat="1">
      <c r="A17" s="360" t="s">
        <v>183</v>
      </c>
      <c r="B17" s="361"/>
      <c r="C17" s="361"/>
      <c r="D17" s="362"/>
      <c r="E17" s="215">
        <f t="shared" si="0"/>
        <v>1273906.75</v>
      </c>
      <c r="F17" s="213">
        <f>SUM(F5:F16)</f>
        <v>1184000</v>
      </c>
      <c r="G17" s="213">
        <f>SUM(G5:G16)</f>
        <v>19113</v>
      </c>
      <c r="H17" s="214">
        <f>SUM(H5:H16)</f>
        <v>59524</v>
      </c>
      <c r="I17" s="214">
        <f>SUM(I5:I16)</f>
        <v>6533.75</v>
      </c>
      <c r="J17" s="213">
        <f>SUM(J5:J16)</f>
        <v>4736</v>
      </c>
    </row>
    <row r="19" spans="1:10" ht="16.5" customHeight="1">
      <c r="A19" s="365" t="s">
        <v>182</v>
      </c>
      <c r="B19" s="365"/>
      <c r="C19" s="365"/>
      <c r="D19" s="365"/>
      <c r="E19" s="365"/>
      <c r="F19" s="365"/>
      <c r="G19" s="365"/>
      <c r="H19" s="365"/>
      <c r="I19" s="365"/>
      <c r="J19" s="365"/>
    </row>
    <row r="20" spans="1:10">
      <c r="A20" s="365"/>
      <c r="B20" s="365"/>
      <c r="C20" s="365"/>
      <c r="D20" s="365"/>
      <c r="E20" s="365"/>
      <c r="F20" s="365"/>
      <c r="G20" s="365"/>
      <c r="H20" s="365"/>
      <c r="I20" s="365"/>
      <c r="J20" s="365"/>
    </row>
    <row r="21" spans="1:10">
      <c r="A21" s="365"/>
      <c r="B21" s="365"/>
      <c r="C21" s="365"/>
      <c r="D21" s="365"/>
      <c r="E21" s="365"/>
      <c r="F21" s="365"/>
      <c r="G21" s="365"/>
      <c r="H21" s="365"/>
      <c r="I21" s="365"/>
      <c r="J21" s="365"/>
    </row>
    <row r="22" spans="1:10">
      <c r="A22" s="365"/>
      <c r="B22" s="365"/>
      <c r="C22" s="365"/>
      <c r="D22" s="365"/>
      <c r="E22" s="365"/>
      <c r="F22" s="365"/>
      <c r="G22" s="365"/>
      <c r="H22" s="365"/>
      <c r="I22" s="365"/>
      <c r="J22" s="365"/>
    </row>
  </sheetData>
  <mergeCells count="4">
    <mergeCell ref="A17:D17"/>
    <mergeCell ref="A1:J1"/>
    <mergeCell ref="A2:J2"/>
    <mergeCell ref="A19:J22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1</vt:lpstr>
      <vt:lpstr>2</vt:lpstr>
      <vt:lpstr>3</vt:lpstr>
      <vt:lpstr>4</vt:lpstr>
      <vt:lpstr>5-1</vt:lpstr>
      <vt:lpstr>5-2</vt:lpstr>
      <vt:lpstr>6</vt:lpstr>
      <vt:lpstr>Հակահեղեղային</vt:lpstr>
      <vt:lpstr>'2'!Print_Area</vt:lpstr>
      <vt:lpstr>'3'!Print_Area</vt:lpstr>
      <vt:lpstr>'4'!Print_Area</vt:lpstr>
      <vt:lpstr>'5-1'!Print_Area</vt:lpstr>
      <vt:lpstr>'5-2'!Print_Area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note</cp:lastModifiedBy>
  <cp:lastPrinted>2020-04-17T10:20:52Z</cp:lastPrinted>
  <dcterms:created xsi:type="dcterms:W3CDTF">2020-04-09T12:29:05Z</dcterms:created>
  <dcterms:modified xsi:type="dcterms:W3CDTF">2020-05-06T09:10:29Z</dcterms:modified>
</cp:coreProperties>
</file>