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 activeTab="2"/>
  </bookViews>
  <sheets>
    <sheet name="Ampop_hashvark" sheetId="1" r:id="rId1"/>
    <sheet name="cankapat" sheetId="4" r:id="rId2"/>
    <sheet name="cankapat1" sheetId="5" r:id="rId3"/>
  </sheets>
  <definedNames>
    <definedName name="_xlnm.Print_Titles" localSheetId="1">cankapat!$5:$7</definedName>
  </definedNames>
  <calcPr calcId="162913"/>
</workbook>
</file>

<file path=xl/calcChain.xml><?xml version="1.0" encoding="utf-8"?>
<calcChain xmlns="http://schemas.openxmlformats.org/spreadsheetml/2006/main">
  <c r="F10" i="1" l="1"/>
  <c r="F7" i="1" l="1"/>
  <c r="F6" i="1"/>
  <c r="F8" i="5" l="1"/>
  <c r="F9" i="5"/>
  <c r="F10" i="5"/>
  <c r="F11" i="5"/>
  <c r="F12" i="5"/>
  <c r="F13" i="5"/>
  <c r="G9" i="4"/>
  <c r="G10" i="4"/>
  <c r="G11" i="4"/>
  <c r="G12" i="4"/>
  <c r="G13" i="4"/>
  <c r="G14" i="4"/>
  <c r="G15" i="4" l="1"/>
  <c r="F15" i="5"/>
  <c r="E8" i="1" l="1"/>
  <c r="F8" i="1" s="1"/>
  <c r="G17" i="4"/>
  <c r="F9" i="1" l="1"/>
  <c r="F11" i="1" s="1"/>
  <c r="F12" i="1" s="1"/>
  <c r="F13" i="1" s="1"/>
  <c r="F14" i="1" s="1"/>
  <c r="F15" i="1" l="1"/>
  <c r="F16" i="1" s="1"/>
</calcChain>
</file>

<file path=xl/sharedStrings.xml><?xml version="1.0" encoding="utf-8"?>
<sst xmlns="http://schemas.openxmlformats.org/spreadsheetml/2006/main" count="67" uniqueCount="56">
  <si>
    <t xml:space="preserve">Ը Ն Դ Ա Մ Ե Ն Ը </t>
  </si>
  <si>
    <t>ԱԱՀ 20%</t>
  </si>
  <si>
    <t>Ընդամենը</t>
  </si>
  <si>
    <t>Շահույթ 10%</t>
  </si>
  <si>
    <t>Վերադիր ծախսեր 5.3%</t>
  </si>
  <si>
    <t>Տրանսպորտային ծախսեր</t>
  </si>
  <si>
    <t>կմ</t>
  </si>
  <si>
    <t>Ցանկապատում(ներառյալ ցանկապատի համար նյութերի արժեքը)</t>
  </si>
  <si>
    <t xml:space="preserve">հատ </t>
  </si>
  <si>
    <t>Ուռենու շվերի տնկում</t>
  </si>
  <si>
    <t>հատ</t>
  </si>
  <si>
    <t>Ուռենու շվերի մթերում,  կտրատում և կտրոնների կապում փնջերով</t>
  </si>
  <si>
    <t>Գումարը 
(հազ. դրամ)</t>
  </si>
  <si>
    <t>Ծավալը</t>
  </si>
  <si>
    <t>2020թ.</t>
  </si>
  <si>
    <t xml:space="preserve"> Չափի միավորը</t>
  </si>
  <si>
    <t xml:space="preserve">Միջոցառումների անվանումը         
    </t>
  </si>
  <si>
    <t>ԱՇԽԱՏԱՆՔՆԵՐԻ ԾԱՎԱԼԱԹԵՐԹ-ՆԱԽԱՀԱՇԻՎ</t>
  </si>
  <si>
    <t>*1ÏÙ ó³ÝÏ³å³ïÙ³Ý Ñ³Ù³ñ ³ÝÑñ³Å»ßï ¿ 6400 ·ÍÙ ÷ß³É³ñ</t>
  </si>
  <si>
    <t>ÀÝ¹³Ù»ÝÁ</t>
  </si>
  <si>
    <t xml:space="preserve">ÀÝ¹³Ù»ÝÁ </t>
  </si>
  <si>
    <t>515*</t>
  </si>
  <si>
    <t>·ÍÙ</t>
  </si>
  <si>
    <t>öß³É³ñÇ µ³óáõÙ, Ó·áõÙ ¨ ³Ùñ³óáõÙ Ñ»Ý³ëÛáõÝ»ñÇÝ ³Ùñ³ÏÝ»ñáí</t>
  </si>
  <si>
    <t>Ñ³ï</t>
  </si>
  <si>
    <t>Ð»Ý³ëÛáõÝ»ñÇ Ùáï»óáõÙ, ï»Õ³¹ñáõÙ ¨ ³Ùñ³óáõÙ</t>
  </si>
  <si>
    <t xml:space="preserve">ò³ÝÏ³å³ïÇ ï³ñ³ÍùÇ ï»Õ³Ó¨áõÙ ¨ ÷áë»ñÇ ÷áñáõÙ Ñ»Ý³ëÛáõÝ»ñÇ ï»Õ³¹ñÙ³Ý Ñ³Ù³ñ 0,35x0,35Ù
(0,5 Ù ËáñáõÃÛ³Ùµ)
</t>
  </si>
  <si>
    <t>ËÙ</t>
  </si>
  <si>
    <t>Պատրաստի հենասյուների բարձում ավտոմեքենա արտադրամասում և բեռնաթափում ավտոմեքենայից հանդամասում</t>
  </si>
  <si>
    <t>Ð»Ý³ëÛáõÝ»ñÇ å³ïñ³ëïáõÙ (1.8 Ù »ñÏ³ñáõÃÛ³Ùµ), ëïáñÇÝ Ù³ëÇ »ñ»ëå³ïáõÙ å³ßïå³ÝÇã ß»ñïáí (0.7Ù »ñÏ³ñáõÃÛ³Ùµ)</t>
  </si>
  <si>
    <t>ÞÇÝ³÷³ÛïÇ Ù³ùñáõÙ Ï»Õ¨Çó ¨ ßÇí»ñÇó</t>
  </si>
  <si>
    <t xml:space="preserve">ì³ñÓ³ïñáõ-ÃÛáõÝÁ
 Ñ³½. ¹ñ³Ù.
</t>
  </si>
  <si>
    <t xml:space="preserve">Ø»Ï ÝáñÙ³ÛÇ 
í³ñÓ³ã³÷Á 
Ñ³½. ¹ñ³Ù.
</t>
  </si>
  <si>
    <t>²ÝÑñ³Å»ßï ÝáñÙ³Ý»ñÇ ù³Ý³ÏÁ</t>
  </si>
  <si>
    <t>Ø»Ï ÝáñÙ³ÛÇ ã³÷Á</t>
  </si>
  <si>
    <t>â³÷Ç ÙÇ³íáñÁ</t>
  </si>
  <si>
    <t>27.06.13թ. N684-Ն որոշման հավելվածի N</t>
  </si>
  <si>
    <t>Ü³Ë³ï»ëí³Í ³ßË³ï³ÝùÝ»ñÇ ³Ýí³ÝáõÙÁ</t>
  </si>
  <si>
    <t>Ցանկապատում</t>
  </si>
  <si>
    <t>ºñÏ÷»ÕÏ³ÝÇ ÷³Ûï» ¹³ñå³ë 2 x (2Ùx1,5Ù)</t>
  </si>
  <si>
    <t>ÉÇïñ</t>
  </si>
  <si>
    <t>îñ³Ýëåáñï³ÛÇÝ í³é»ÉÇùÇ ³ñÅ»ùÁ (µ»Ý½ÇÝ)</t>
  </si>
  <si>
    <t>Ñ³½. ·ÍÙ</t>
  </si>
  <si>
    <t>öß³É³ñ</t>
  </si>
  <si>
    <t>Ï·</t>
  </si>
  <si>
    <t>²Ùñ³ÏÝ»ñ (Ù»Ë»ñ)</t>
  </si>
  <si>
    <t>ÈáõÍÇã (¹Ç½. í³é»ÉÇù)</t>
  </si>
  <si>
    <t>ÒÛáõÃ (·áõ¹ñáÝ)</t>
  </si>
  <si>
    <t>Ð»Ý³ëÛáõÝ»ñÇ Ñ³Ù³ñ ÷áùñ ïñ³Ù³·ÍÇ ßÇÝ³÷³ÛïÇ Ó»éùµ»ñáõÙ, Ý»ñù¨Ç å³Ñ»ëïáõÙ</t>
  </si>
  <si>
    <t>333 ëÛáõÝÇ Ñ³Ù³ñ û·ï³·áñÍíáÕ ÝÛáõÃ»ñÇ ³ñÅ»ùÁ</t>
  </si>
  <si>
    <t xml:space="preserve">Ø»Ï ÙÇ³íáñÇ ³ñÅ»ùÁ
Ñ³½. ¹ñ³Ù.
</t>
  </si>
  <si>
    <t>333ëÛáõÝÇ Ñ³Ù³ñ ³ÝÑñ³Å»ßï ù³Ý³ÏÁ (Ñ³½. ·ÍÙ)</t>
  </si>
  <si>
    <t>Ø»Ï ëÛáõÝÇ Ñ³Ù³ñ ³ÝÑñ³Å»ßï ù³Ý³ÏÁ</t>
  </si>
  <si>
    <t>Ցանկապատման համար նյութերի արժեք</t>
  </si>
  <si>
    <t>Միավորի արժեքը (հազ.դրամ)</t>
  </si>
  <si>
    <t>Հաշվարկներն կատարվել են ՀՀ կառավարության 2013 թվականի հունիսի 27-ի N 684-Ն որոշմամբ հաստատված նորմատիվներին համապատասխան: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</si>
</sst>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0.0"/>
    <numFmt numFmtId="166" formatCode="#,##0.000"/>
    <numFmt numFmtId="167" formatCode="0.00000000000000000000"/>
  </numFmts>
  <fonts count="19" x14ac:knownFonts="1">
    <font>
      <sz val="11"/>
      <color theme="1"/>
      <name val="Calibri"/>
      <family val="2"/>
      <scheme val="minor"/>
    </font>
    <font>
      <b/>
      <sz val="12"/>
      <name val="GHEA Grapalat"/>
      <family val="3"/>
    </font>
    <font>
      <sz val="12"/>
      <name val="GHEA Grapalat"/>
      <family val="3"/>
    </font>
    <font>
      <i/>
      <sz val="12"/>
      <name val="GHEA Grapalat"/>
      <family val="3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Times Armenian"/>
      <family val="1"/>
    </font>
    <font>
      <b/>
      <i/>
      <sz val="10"/>
      <name val="Times Armenian"/>
      <family val="1"/>
    </font>
    <font>
      <sz val="11"/>
      <color theme="1"/>
      <name val="Times Armenian"/>
      <family val="1"/>
    </font>
    <font>
      <b/>
      <i/>
      <sz val="11"/>
      <name val="Times Armenian"/>
      <family val="1"/>
    </font>
    <font>
      <sz val="11"/>
      <name val="Times Armenian"/>
      <family val="1"/>
    </font>
    <font>
      <sz val="9"/>
      <name val="Times Armenian"/>
      <family val="1"/>
    </font>
    <font>
      <sz val="10"/>
      <name val="Arial"/>
      <family val="2"/>
    </font>
    <font>
      <sz val="10"/>
      <color indexed="8"/>
      <name val="Times Armenian"/>
      <family val="1"/>
    </font>
    <font>
      <b/>
      <i/>
      <sz val="10"/>
      <color indexed="8"/>
      <name val="Times Armenian"/>
      <family val="1"/>
    </font>
    <font>
      <b/>
      <i/>
      <sz val="11"/>
      <color indexed="8"/>
      <name val="Times Armenian"/>
      <family val="1"/>
    </font>
    <font>
      <sz val="11"/>
      <color indexed="8"/>
      <name val="Times Armenian"/>
      <family val="1"/>
    </font>
    <font>
      <sz val="9"/>
      <color indexed="8"/>
      <name val="Times Armenian"/>
      <family val="1"/>
    </font>
    <font>
      <sz val="10"/>
      <color rgb="FFFF0000"/>
      <name val="Times Armenian"/>
      <family val="1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5" fillId="0" borderId="0"/>
    <xf numFmtId="0" fontId="5" fillId="0" borderId="0"/>
    <xf numFmtId="0" fontId="12" fillId="0" borderId="0"/>
    <xf numFmtId="0" fontId="4" fillId="0" borderId="0"/>
    <xf numFmtId="0" fontId="12" fillId="0" borderId="0"/>
    <xf numFmtId="0" fontId="5" fillId="0" borderId="0"/>
  </cellStyleXfs>
  <cellXfs count="74">
    <xf numFmtId="0" fontId="0" fillId="0" borderId="0" xfId="0"/>
    <xf numFmtId="164" fontId="0" fillId="0" borderId="0" xfId="0" applyNumberFormat="1"/>
    <xf numFmtId="164" fontId="1" fillId="2" borderId="1" xfId="0" applyNumberFormat="1" applyFont="1" applyFill="1" applyBorder="1" applyAlignment="1">
      <alignment horizontal="right" vertical="center"/>
    </xf>
    <xf numFmtId="165" fontId="1" fillId="2" borderId="1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wrapText="1"/>
    </xf>
    <xf numFmtId="164" fontId="2" fillId="0" borderId="1" xfId="0" applyNumberFormat="1" applyFont="1" applyFill="1" applyBorder="1" applyAlignment="1">
      <alignment horizontal="right" vertical="center"/>
    </xf>
    <xf numFmtId="165" fontId="2" fillId="0" borderId="1" xfId="0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/>
    <xf numFmtId="164" fontId="1" fillId="0" borderId="1" xfId="0" applyNumberFormat="1" applyFont="1" applyFill="1" applyBorder="1" applyAlignment="1">
      <alignment horizontal="right" vertical="center"/>
    </xf>
    <xf numFmtId="165" fontId="1" fillId="0" borderId="1" xfId="0" applyNumberFormat="1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center" vertic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3" fontId="2" fillId="0" borderId="1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center" vertical="center" wrapText="1"/>
    </xf>
    <xf numFmtId="0" fontId="6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2" fontId="7" fillId="0" borderId="0" xfId="1" applyNumberFormat="1" applyFont="1" applyBorder="1" applyAlignment="1">
      <alignment horizontal="center" vertical="center"/>
    </xf>
    <xf numFmtId="0" fontId="7" fillId="0" borderId="0" xfId="1" applyFont="1" applyBorder="1" applyAlignment="1">
      <alignment vertical="center"/>
    </xf>
    <xf numFmtId="2" fontId="7" fillId="0" borderId="0" xfId="1" applyNumberFormat="1" applyFont="1" applyAlignment="1">
      <alignment vertical="center"/>
    </xf>
    <xf numFmtId="2" fontId="9" fillId="0" borderId="1" xfId="1" applyNumberFormat="1" applyFont="1" applyBorder="1" applyAlignment="1">
      <alignment horizontal="center" vertical="center"/>
    </xf>
    <xf numFmtId="0" fontId="9" fillId="0" borderId="1" xfId="1" applyFont="1" applyBorder="1" applyAlignment="1">
      <alignment vertical="center"/>
    </xf>
    <xf numFmtId="2" fontId="10" fillId="0" borderId="1" xfId="1" applyNumberFormat="1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 wrapText="1"/>
    </xf>
    <xf numFmtId="0" fontId="10" fillId="0" borderId="1" xfId="1" applyFont="1" applyBorder="1" applyAlignment="1">
      <alignment vertical="center" wrapText="1"/>
    </xf>
    <xf numFmtId="1" fontId="10" fillId="0" borderId="1" xfId="1" applyNumberFormat="1" applyFont="1" applyBorder="1" applyAlignment="1">
      <alignment horizontal="center" vertical="center"/>
    </xf>
    <xf numFmtId="0" fontId="11" fillId="0" borderId="1" xfId="1" applyFont="1" applyBorder="1" applyAlignment="1">
      <alignment horizontal="center" vertical="center" wrapText="1"/>
    </xf>
    <xf numFmtId="0" fontId="11" fillId="0" borderId="2" xfId="1" applyFont="1" applyBorder="1" applyAlignment="1">
      <alignment horizontal="center" vertical="center" wrapText="1"/>
    </xf>
    <xf numFmtId="0" fontId="6" fillId="0" borderId="0" xfId="3" applyFont="1"/>
    <xf numFmtId="0" fontId="6" fillId="0" borderId="0" xfId="3" applyFont="1" applyAlignment="1">
      <alignment horizontal="center"/>
    </xf>
    <xf numFmtId="0" fontId="8" fillId="0" borderId="0" xfId="4" applyFont="1"/>
    <xf numFmtId="0" fontId="8" fillId="0" borderId="0" xfId="4" applyFont="1" applyAlignment="1"/>
    <xf numFmtId="0" fontId="13" fillId="0" borderId="0" xfId="1" applyFont="1" applyAlignment="1">
      <alignment vertical="center"/>
    </xf>
    <xf numFmtId="165" fontId="14" fillId="0" borderId="1" xfId="1" applyNumberFormat="1" applyFont="1" applyBorder="1" applyAlignment="1">
      <alignment horizontal="center" vertical="center"/>
    </xf>
    <xf numFmtId="0" fontId="14" fillId="0" borderId="1" xfId="1" applyFont="1" applyBorder="1" applyAlignment="1">
      <alignment horizontal="center" vertical="center"/>
    </xf>
    <xf numFmtId="0" fontId="15" fillId="0" borderId="1" xfId="1" applyFont="1" applyBorder="1" applyAlignment="1">
      <alignment horizontal="left" vertical="center" wrapText="1"/>
    </xf>
    <xf numFmtId="165" fontId="6" fillId="0" borderId="1" xfId="5" applyNumberFormat="1" applyFont="1" applyBorder="1" applyAlignment="1">
      <alignment horizontal="center" vertical="center"/>
    </xf>
    <xf numFmtId="1" fontId="6" fillId="0" borderId="1" xfId="5" applyNumberFormat="1" applyFont="1" applyBorder="1" applyAlignment="1">
      <alignment horizontal="center" vertical="center"/>
    </xf>
    <xf numFmtId="2" fontId="13" fillId="0" borderId="1" xfId="5" applyNumberFormat="1" applyFont="1" applyBorder="1" applyAlignment="1">
      <alignment horizontal="center" vertical="center"/>
    </xf>
    <xf numFmtId="0" fontId="13" fillId="0" borderId="1" xfId="5" applyFont="1" applyBorder="1" applyAlignment="1">
      <alignment horizontal="center" vertical="center"/>
    </xf>
    <xf numFmtId="0" fontId="8" fillId="0" borderId="1" xfId="5" applyFont="1" applyBorder="1" applyAlignment="1">
      <alignment horizontal="left" vertical="center" wrapText="1"/>
    </xf>
    <xf numFmtId="165" fontId="13" fillId="0" borderId="1" xfId="1" applyNumberFormat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13" fillId="0" borderId="1" xfId="1" applyFont="1" applyBorder="1" applyAlignment="1">
      <alignment horizontal="center" vertical="center"/>
    </xf>
    <xf numFmtId="0" fontId="10" fillId="0" borderId="1" xfId="1" applyFont="1" applyBorder="1" applyAlignment="1">
      <alignment horizontal="left" vertical="center" wrapText="1"/>
    </xf>
    <xf numFmtId="0" fontId="13" fillId="0" borderId="1" xfId="1" applyFont="1" applyBorder="1" applyAlignment="1">
      <alignment horizontal="center" vertical="center" wrapText="1"/>
    </xf>
    <xf numFmtId="0" fontId="16" fillId="0" borderId="1" xfId="1" applyFont="1" applyBorder="1" applyAlignment="1">
      <alignment horizontal="left" vertical="center" wrapText="1"/>
    </xf>
    <xf numFmtId="2" fontId="6" fillId="0" borderId="1" xfId="1" applyNumberFormat="1" applyFont="1" applyBorder="1" applyAlignment="1">
      <alignment horizontal="center" vertical="center"/>
    </xf>
    <xf numFmtId="0" fontId="6" fillId="0" borderId="0" xfId="3" applyFont="1" applyAlignment="1"/>
    <xf numFmtId="0" fontId="8" fillId="0" borderId="0" xfId="4" applyFont="1" applyAlignment="1">
      <alignment horizontal="center"/>
    </xf>
    <xf numFmtId="2" fontId="6" fillId="0" borderId="0" xfId="1" applyNumberFormat="1" applyFont="1" applyAlignment="1">
      <alignment vertical="center"/>
    </xf>
    <xf numFmtId="4" fontId="2" fillId="0" borderId="1" xfId="0" applyNumberFormat="1" applyFont="1" applyFill="1" applyBorder="1" applyAlignment="1">
      <alignment horizontal="right" vertical="center"/>
    </xf>
    <xf numFmtId="166" fontId="2" fillId="0" borderId="1" xfId="0" applyNumberFormat="1" applyFont="1" applyFill="1" applyBorder="1" applyAlignment="1">
      <alignment horizontal="right" vertical="center"/>
    </xf>
    <xf numFmtId="166" fontId="3" fillId="0" borderId="1" xfId="0" applyNumberFormat="1" applyFont="1" applyFill="1" applyBorder="1" applyAlignment="1">
      <alignment horizontal="right" vertical="center"/>
    </xf>
    <xf numFmtId="165" fontId="0" fillId="0" borderId="0" xfId="0" applyNumberFormat="1"/>
    <xf numFmtId="167" fontId="0" fillId="0" borderId="0" xfId="0" applyNumberFormat="1"/>
    <xf numFmtId="0" fontId="13" fillId="0" borderId="0" xfId="1" applyFont="1" applyAlignment="1">
      <alignment vertical="center" wrapText="1"/>
    </xf>
    <xf numFmtId="0" fontId="18" fillId="0" borderId="0" xfId="2" applyFont="1"/>
    <xf numFmtId="0" fontId="2" fillId="0" borderId="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1" fillId="0" borderId="1" xfId="1" applyFont="1" applyBorder="1" applyAlignment="1">
      <alignment horizontal="center" vertical="center" wrapText="1"/>
    </xf>
    <xf numFmtId="0" fontId="8" fillId="0" borderId="0" xfId="4" applyFont="1" applyAlignment="1">
      <alignment horizontal="center"/>
    </xf>
    <xf numFmtId="0" fontId="10" fillId="0" borderId="0" xfId="3" applyFont="1" applyAlignment="1">
      <alignment horizontal="center" vertical="center"/>
    </xf>
    <xf numFmtId="0" fontId="11" fillId="0" borderId="4" xfId="1" applyFont="1" applyBorder="1" applyAlignment="1">
      <alignment horizontal="center" vertical="center" wrapText="1"/>
    </xf>
    <xf numFmtId="0" fontId="11" fillId="0" borderId="3" xfId="1" applyFont="1" applyBorder="1" applyAlignment="1">
      <alignment horizontal="center" vertical="center" wrapText="1"/>
    </xf>
    <xf numFmtId="0" fontId="11" fillId="0" borderId="2" xfId="1" applyFont="1" applyBorder="1" applyAlignment="1">
      <alignment horizontal="center" vertical="center" wrapText="1"/>
    </xf>
    <xf numFmtId="0" fontId="13" fillId="0" borderId="0" xfId="1" applyFont="1" applyAlignment="1">
      <alignment horizontal="left" vertical="center" wrapText="1"/>
    </xf>
    <xf numFmtId="0" fontId="17" fillId="0" borderId="1" xfId="1" applyFont="1" applyBorder="1" applyAlignment="1">
      <alignment horizontal="center" vertical="center" wrapText="1"/>
    </xf>
  </cellXfs>
  <cellStyles count="7">
    <cellStyle name="Normal" xfId="0" builtinId="0"/>
    <cellStyle name="Normal 2" xfId="2"/>
    <cellStyle name="Normal 3" xfId="4"/>
    <cellStyle name="Normal 3 2" xfId="3"/>
    <cellStyle name="Normal_naxahashiv cankapat" xfId="5"/>
    <cellStyle name="Normal_naxahashiv cankapat 2" xfId="1"/>
    <cellStyle name="Обычный 2" xfId="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18"/>
  <sheetViews>
    <sheetView workbookViewId="0">
      <selection activeCell="D8" sqref="D8"/>
    </sheetView>
  </sheetViews>
  <sheetFormatPr defaultRowHeight="15" x14ac:dyDescent="0.25"/>
  <cols>
    <col min="2" max="2" width="40.140625" customWidth="1"/>
    <col min="3" max="4" width="12.7109375" customWidth="1"/>
    <col min="5" max="5" width="17.140625" customWidth="1"/>
    <col min="6" max="6" width="16.5703125" customWidth="1"/>
    <col min="7" max="7" width="22.5703125" customWidth="1"/>
    <col min="8" max="8" width="24" bestFit="1" customWidth="1"/>
  </cols>
  <sheetData>
    <row r="3" spans="2:8" ht="33.75" customHeight="1" x14ac:dyDescent="0.25">
      <c r="B3" s="64" t="s">
        <v>17</v>
      </c>
      <c r="C3" s="64"/>
      <c r="D3" s="64"/>
      <c r="E3" s="64"/>
      <c r="F3" s="64"/>
    </row>
    <row r="4" spans="2:8" ht="17.25" x14ac:dyDescent="0.25">
      <c r="B4" s="65" t="s">
        <v>16</v>
      </c>
      <c r="C4" s="65" t="s">
        <v>15</v>
      </c>
      <c r="D4" s="65" t="s">
        <v>14</v>
      </c>
      <c r="E4" s="65"/>
      <c r="F4" s="65"/>
    </row>
    <row r="5" spans="2:8" ht="51.75" x14ac:dyDescent="0.25">
      <c r="B5" s="65"/>
      <c r="C5" s="65"/>
      <c r="D5" s="4" t="s">
        <v>13</v>
      </c>
      <c r="E5" s="19" t="s">
        <v>54</v>
      </c>
      <c r="F5" s="19" t="s">
        <v>12</v>
      </c>
    </row>
    <row r="6" spans="2:8" ht="51.75" x14ac:dyDescent="0.25">
      <c r="B6" s="17" t="s">
        <v>11</v>
      </c>
      <c r="C6" s="8" t="s">
        <v>10</v>
      </c>
      <c r="D6" s="18">
        <v>2000000</v>
      </c>
      <c r="E6" s="58">
        <v>2.5000000000000001E-2</v>
      </c>
      <c r="F6" s="6">
        <f>D6*E6</f>
        <v>50000</v>
      </c>
    </row>
    <row r="7" spans="2:8" ht="17.25" x14ac:dyDescent="0.25">
      <c r="B7" s="17" t="s">
        <v>9</v>
      </c>
      <c r="C7" s="8" t="s">
        <v>8</v>
      </c>
      <c r="D7" s="18">
        <v>2000000</v>
      </c>
      <c r="E7" s="58">
        <v>2.5000000000000001E-2</v>
      </c>
      <c r="F7" s="6">
        <f>D7*E7</f>
        <v>50000</v>
      </c>
    </row>
    <row r="8" spans="2:8" ht="51.75" x14ac:dyDescent="0.25">
      <c r="B8" s="17" t="s">
        <v>7</v>
      </c>
      <c r="C8" s="8" t="s">
        <v>6</v>
      </c>
      <c r="D8" s="6">
        <v>32.375300000000003</v>
      </c>
      <c r="E8" s="57">
        <f>cankapat!G15+cankapat1!F15</f>
        <v>1067.32</v>
      </c>
      <c r="F8" s="59">
        <f>D8*E8</f>
        <v>34554.805196000001</v>
      </c>
      <c r="G8" s="60"/>
      <c r="H8" s="1"/>
    </row>
    <row r="9" spans="2:8" ht="17.25" x14ac:dyDescent="0.25">
      <c r="B9" s="17" t="s">
        <v>5</v>
      </c>
      <c r="C9" s="8"/>
      <c r="D9" s="7"/>
      <c r="E9" s="6"/>
      <c r="F9" s="6">
        <f>SUM(F6:F8)*0.07-84.58</f>
        <v>9334.2563637200019</v>
      </c>
      <c r="H9" s="61"/>
    </row>
    <row r="10" spans="2:8" ht="17.25" x14ac:dyDescent="0.25">
      <c r="B10" s="16" t="s">
        <v>0</v>
      </c>
      <c r="C10" s="8"/>
      <c r="D10" s="7"/>
      <c r="E10" s="6"/>
      <c r="F10" s="2">
        <f>SUM(F6:F9,)</f>
        <v>143889.06155971999</v>
      </c>
    </row>
    <row r="11" spans="2:8" ht="17.25" x14ac:dyDescent="0.25">
      <c r="B11" s="15" t="s">
        <v>4</v>
      </c>
      <c r="C11" s="8"/>
      <c r="D11" s="7"/>
      <c r="E11" s="6"/>
      <c r="F11" s="6">
        <f>F10*5.3%</f>
        <v>7626.1202626651593</v>
      </c>
    </row>
    <row r="12" spans="2:8" ht="17.25" x14ac:dyDescent="0.25">
      <c r="B12" s="14" t="s">
        <v>2</v>
      </c>
      <c r="C12" s="12"/>
      <c r="D12" s="11"/>
      <c r="E12" s="10"/>
      <c r="F12" s="2">
        <f>SUM(F10:F11)</f>
        <v>151515.18182238514</v>
      </c>
    </row>
    <row r="13" spans="2:8" ht="17.25" x14ac:dyDescent="0.3">
      <c r="B13" s="9" t="s">
        <v>3</v>
      </c>
      <c r="C13" s="8"/>
      <c r="D13" s="7"/>
      <c r="E13" s="6"/>
      <c r="F13" s="6">
        <f>F12*10%</f>
        <v>15151.518182238515</v>
      </c>
    </row>
    <row r="14" spans="2:8" ht="17.25" x14ac:dyDescent="0.3">
      <c r="B14" s="13" t="s">
        <v>2</v>
      </c>
      <c r="C14" s="12"/>
      <c r="D14" s="11"/>
      <c r="E14" s="10"/>
      <c r="F14" s="2">
        <f>SUM(F12:F13)</f>
        <v>166666.70000462365</v>
      </c>
    </row>
    <row r="15" spans="2:8" ht="17.25" x14ac:dyDescent="0.3">
      <c r="B15" s="9" t="s">
        <v>1</v>
      </c>
      <c r="C15" s="8"/>
      <c r="D15" s="7"/>
      <c r="E15" s="6"/>
      <c r="F15" s="6">
        <f>F14*20%</f>
        <v>33333.340000924734</v>
      </c>
    </row>
    <row r="16" spans="2:8" ht="17.25" x14ac:dyDescent="0.3">
      <c r="B16" s="5" t="s">
        <v>0</v>
      </c>
      <c r="C16" s="4"/>
      <c r="D16" s="3"/>
      <c r="E16" s="2"/>
      <c r="F16" s="2">
        <f>SUM(F14:F15)</f>
        <v>200000.04000554839</v>
      </c>
    </row>
    <row r="18" spans="6:6" x14ac:dyDescent="0.25">
      <c r="F18" s="1"/>
    </row>
  </sheetData>
  <mergeCells count="4">
    <mergeCell ref="B3:F3"/>
    <mergeCell ref="B4:B5"/>
    <mergeCell ref="C4:C5"/>
    <mergeCell ref="D4:F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P17"/>
  <sheetViews>
    <sheetView topLeftCell="A10" workbookViewId="0">
      <selection activeCell="G1" sqref="G1"/>
    </sheetView>
  </sheetViews>
  <sheetFormatPr defaultRowHeight="12.75" x14ac:dyDescent="0.25"/>
  <cols>
    <col min="1" max="1" width="27.42578125" style="20" customWidth="1"/>
    <col min="2" max="2" width="11.28515625" style="20" customWidth="1"/>
    <col min="3" max="4" width="9.140625" style="20"/>
    <col min="5" max="5" width="10.7109375" style="20" customWidth="1"/>
    <col min="6" max="6" width="13" style="20" customWidth="1"/>
    <col min="7" max="7" width="13.7109375" style="20" customWidth="1"/>
    <col min="8" max="9" width="9.140625" style="20"/>
    <col min="10" max="10" width="10" style="20" bestFit="1" customWidth="1"/>
    <col min="11" max="16384" width="9.140625" style="20"/>
  </cols>
  <sheetData>
    <row r="1" spans="1:16" s="36" customFormat="1" ht="14.25" x14ac:dyDescent="0.2">
      <c r="A1" s="37"/>
      <c r="B1" s="37"/>
      <c r="C1" s="37"/>
      <c r="D1" s="37"/>
      <c r="E1" s="37"/>
      <c r="F1" s="37"/>
      <c r="G1" s="63"/>
      <c r="H1" s="37"/>
      <c r="I1" s="67"/>
      <c r="J1" s="67"/>
      <c r="K1" s="67"/>
      <c r="L1" s="67"/>
      <c r="M1" s="67"/>
      <c r="N1" s="67"/>
      <c r="O1" s="67"/>
      <c r="P1" s="67"/>
    </row>
    <row r="2" spans="1:16" s="36" customFormat="1" ht="14.25" x14ac:dyDescent="0.2">
      <c r="A2" s="37"/>
      <c r="B2" s="37"/>
      <c r="C2" s="37"/>
      <c r="D2" s="37"/>
      <c r="E2" s="37"/>
      <c r="F2" s="37"/>
      <c r="G2" s="37"/>
      <c r="H2" s="37"/>
      <c r="I2" s="67"/>
      <c r="J2" s="67"/>
      <c r="K2" s="67"/>
      <c r="L2" s="67"/>
      <c r="M2" s="67"/>
      <c r="N2" s="67"/>
      <c r="O2" s="67"/>
      <c r="P2" s="67"/>
    </row>
    <row r="3" spans="1:16" s="34" customFormat="1" ht="18.75" customHeight="1" x14ac:dyDescent="0.2">
      <c r="A3" s="68" t="s">
        <v>38</v>
      </c>
      <c r="B3" s="68"/>
      <c r="C3" s="68"/>
      <c r="D3" s="68"/>
      <c r="E3" s="68"/>
      <c r="F3" s="68"/>
      <c r="G3" s="68"/>
    </row>
    <row r="4" spans="1:16" s="34" customFormat="1" ht="18.75" customHeight="1" x14ac:dyDescent="0.2">
      <c r="A4" s="35"/>
      <c r="B4" s="35"/>
      <c r="C4" s="35"/>
      <c r="D4" s="35"/>
      <c r="E4" s="35"/>
      <c r="F4" s="35"/>
    </row>
    <row r="5" spans="1:16" ht="36" customHeight="1" x14ac:dyDescent="0.25">
      <c r="A5" s="66" t="s">
        <v>37</v>
      </c>
      <c r="B5" s="69" t="s">
        <v>36</v>
      </c>
      <c r="C5" s="66" t="s">
        <v>35</v>
      </c>
      <c r="D5" s="66" t="s">
        <v>34</v>
      </c>
      <c r="E5" s="66" t="s">
        <v>33</v>
      </c>
      <c r="F5" s="66" t="s">
        <v>32</v>
      </c>
      <c r="G5" s="66" t="s">
        <v>31</v>
      </c>
    </row>
    <row r="6" spans="1:16" x14ac:dyDescent="0.25">
      <c r="A6" s="66"/>
      <c r="B6" s="70"/>
      <c r="C6" s="66"/>
      <c r="D6" s="66"/>
      <c r="E6" s="66"/>
      <c r="F6" s="66"/>
      <c r="G6" s="66"/>
    </row>
    <row r="7" spans="1:16" x14ac:dyDescent="0.25">
      <c r="A7" s="66"/>
      <c r="B7" s="71"/>
      <c r="C7" s="66"/>
      <c r="D7" s="66"/>
      <c r="E7" s="66"/>
      <c r="F7" s="66"/>
      <c r="G7" s="66"/>
    </row>
    <row r="8" spans="1:16" x14ac:dyDescent="0.25">
      <c r="A8" s="32">
        <v>1</v>
      </c>
      <c r="B8" s="33">
        <v>2</v>
      </c>
      <c r="C8" s="32">
        <v>3</v>
      </c>
      <c r="D8" s="33">
        <v>4</v>
      </c>
      <c r="E8" s="32">
        <v>5</v>
      </c>
      <c r="F8" s="33">
        <v>6</v>
      </c>
      <c r="G8" s="32">
        <v>7</v>
      </c>
    </row>
    <row r="9" spans="1:16" ht="35.1" customHeight="1" x14ac:dyDescent="0.25">
      <c r="A9" s="30" t="s">
        <v>30</v>
      </c>
      <c r="B9" s="29">
        <v>1</v>
      </c>
      <c r="C9" s="28" t="s">
        <v>24</v>
      </c>
      <c r="D9" s="28">
        <v>42</v>
      </c>
      <c r="E9" s="31">
        <v>8</v>
      </c>
      <c r="F9" s="28">
        <v>5.8</v>
      </c>
      <c r="G9" s="27">
        <f t="shared" ref="G9:G14" si="0">E9*F9</f>
        <v>46.4</v>
      </c>
    </row>
    <row r="10" spans="1:16" ht="96.75" customHeight="1" x14ac:dyDescent="0.25">
      <c r="A10" s="30" t="s">
        <v>29</v>
      </c>
      <c r="B10" s="29">
        <v>1</v>
      </c>
      <c r="C10" s="28" t="s">
        <v>24</v>
      </c>
      <c r="D10" s="28">
        <v>95</v>
      </c>
      <c r="E10" s="28">
        <v>3.5</v>
      </c>
      <c r="F10" s="28">
        <v>5.8</v>
      </c>
      <c r="G10" s="27">
        <f t="shared" si="0"/>
        <v>20.3</v>
      </c>
    </row>
    <row r="11" spans="1:16" ht="87.75" customHeight="1" x14ac:dyDescent="0.25">
      <c r="A11" s="30" t="s">
        <v>28</v>
      </c>
      <c r="B11" s="29">
        <v>1</v>
      </c>
      <c r="C11" s="28" t="s">
        <v>27</v>
      </c>
      <c r="D11" s="28">
        <v>5.6</v>
      </c>
      <c r="E11" s="28">
        <v>1</v>
      </c>
      <c r="F11" s="28">
        <v>12.5</v>
      </c>
      <c r="G11" s="27">
        <f t="shared" si="0"/>
        <v>12.5</v>
      </c>
    </row>
    <row r="12" spans="1:16" ht="103.5" customHeight="1" x14ac:dyDescent="0.25">
      <c r="A12" s="30" t="s">
        <v>26</v>
      </c>
      <c r="B12" s="29">
        <v>1</v>
      </c>
      <c r="C12" s="28" t="s">
        <v>24</v>
      </c>
      <c r="D12" s="28">
        <v>42</v>
      </c>
      <c r="E12" s="28">
        <v>8</v>
      </c>
      <c r="F12" s="28">
        <v>12.5</v>
      </c>
      <c r="G12" s="27">
        <f t="shared" si="0"/>
        <v>100</v>
      </c>
    </row>
    <row r="13" spans="1:16" ht="35.25" customHeight="1" x14ac:dyDescent="0.25">
      <c r="A13" s="30" t="s">
        <v>25</v>
      </c>
      <c r="B13" s="29">
        <v>1</v>
      </c>
      <c r="C13" s="28" t="s">
        <v>24</v>
      </c>
      <c r="D13" s="28">
        <v>42</v>
      </c>
      <c r="E13" s="28">
        <v>8</v>
      </c>
      <c r="F13" s="28">
        <v>5.8</v>
      </c>
      <c r="G13" s="27">
        <f t="shared" si="0"/>
        <v>46.4</v>
      </c>
    </row>
    <row r="14" spans="1:16" ht="42.75" x14ac:dyDescent="0.25">
      <c r="A14" s="30" t="s">
        <v>23</v>
      </c>
      <c r="B14" s="29">
        <v>1</v>
      </c>
      <c r="C14" s="28" t="s">
        <v>22</v>
      </c>
      <c r="D14" s="28" t="s">
        <v>21</v>
      </c>
      <c r="E14" s="28">
        <v>12.4</v>
      </c>
      <c r="F14" s="28">
        <v>5.8</v>
      </c>
      <c r="G14" s="27">
        <f t="shared" si="0"/>
        <v>71.92</v>
      </c>
    </row>
    <row r="15" spans="1:16" s="21" customFormat="1" ht="20.100000000000001" customHeight="1" x14ac:dyDescent="0.25">
      <c r="A15" s="26" t="s">
        <v>20</v>
      </c>
      <c r="B15" s="26"/>
      <c r="C15" s="26"/>
      <c r="D15" s="26"/>
      <c r="E15" s="26"/>
      <c r="F15" s="26"/>
      <c r="G15" s="25">
        <f>SUM(G9:G14)</f>
        <v>297.52</v>
      </c>
      <c r="I15" s="24"/>
    </row>
    <row r="16" spans="1:16" s="21" customFormat="1" ht="18.75" customHeight="1" x14ac:dyDescent="0.25">
      <c r="A16" s="23"/>
      <c r="B16" s="23"/>
      <c r="C16" s="23"/>
      <c r="D16" s="23"/>
      <c r="E16" s="23"/>
      <c r="F16" s="23"/>
      <c r="G16" s="22"/>
    </row>
    <row r="17" spans="1:7" x14ac:dyDescent="0.25">
      <c r="A17" s="20" t="s">
        <v>18</v>
      </c>
      <c r="G17" s="56">
        <f>G15+cankapat1!F15</f>
        <v>1067.32</v>
      </c>
    </row>
  </sheetData>
  <mergeCells count="10">
    <mergeCell ref="G5:G7"/>
    <mergeCell ref="I1:P1"/>
    <mergeCell ref="I2:P2"/>
    <mergeCell ref="A3:G3"/>
    <mergeCell ref="A5:A7"/>
    <mergeCell ref="C5:C7"/>
    <mergeCell ref="D5:D7"/>
    <mergeCell ref="E5:E7"/>
    <mergeCell ref="F5:F7"/>
    <mergeCell ref="B5:B7"/>
  </mergeCells>
  <pageMargins left="0.56000000000000005" right="0.17" top="0.51" bottom="0.44" header="0.62" footer="0.5"/>
  <pageSetup paperSize="9" orientation="portrait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I18"/>
  <sheetViews>
    <sheetView tabSelected="1" workbookViewId="0">
      <selection activeCell="P7" sqref="P7"/>
    </sheetView>
  </sheetViews>
  <sheetFormatPr defaultRowHeight="12.75" x14ac:dyDescent="0.25"/>
  <cols>
    <col min="1" max="1" width="26.140625" style="38" customWidth="1"/>
    <col min="2" max="2" width="7.42578125" style="38" customWidth="1"/>
    <col min="3" max="3" width="11" style="38" customWidth="1"/>
    <col min="4" max="4" width="10.7109375" style="38" customWidth="1"/>
    <col min="5" max="5" width="12.140625" style="38" customWidth="1"/>
    <col min="6" max="6" width="13.5703125" style="38" customWidth="1"/>
    <col min="7" max="16384" width="9.140625" style="38"/>
  </cols>
  <sheetData>
    <row r="1" spans="1:7" s="36" customFormat="1" ht="14.25" x14ac:dyDescent="0.2">
      <c r="A1" s="37"/>
      <c r="B1" s="37"/>
      <c r="C1" s="37"/>
      <c r="D1" s="37"/>
      <c r="E1" s="37"/>
      <c r="F1" s="63"/>
      <c r="G1" s="55"/>
    </row>
    <row r="2" spans="1:7" s="36" customFormat="1" ht="14.25" x14ac:dyDescent="0.2">
      <c r="A2" s="37"/>
      <c r="B2" s="37"/>
      <c r="C2" s="37"/>
      <c r="D2" s="37"/>
      <c r="E2" s="37"/>
      <c r="F2" s="37"/>
    </row>
    <row r="3" spans="1:7" s="36" customFormat="1" ht="14.25" x14ac:dyDescent="0.2">
      <c r="A3" s="67" t="s">
        <v>53</v>
      </c>
      <c r="B3" s="67"/>
      <c r="C3" s="67"/>
      <c r="D3" s="67"/>
      <c r="E3" s="67"/>
      <c r="F3" s="67"/>
    </row>
    <row r="4" spans="1:7" s="34" customFormat="1" ht="18.75" customHeight="1" x14ac:dyDescent="0.2">
      <c r="A4" s="54"/>
      <c r="B4" s="54"/>
      <c r="C4" s="54"/>
      <c r="D4" s="54"/>
      <c r="E4" s="54"/>
      <c r="F4" s="54"/>
    </row>
    <row r="5" spans="1:7" ht="36" customHeight="1" x14ac:dyDescent="0.25">
      <c r="A5" s="73" t="s">
        <v>37</v>
      </c>
      <c r="B5" s="73" t="s">
        <v>35</v>
      </c>
      <c r="C5" s="73" t="s">
        <v>52</v>
      </c>
      <c r="D5" s="73" t="s">
        <v>51</v>
      </c>
      <c r="E5" s="73" t="s">
        <v>50</v>
      </c>
      <c r="F5" s="73" t="s">
        <v>49</v>
      </c>
    </row>
    <row r="6" spans="1:7" x14ac:dyDescent="0.25">
      <c r="A6" s="73"/>
      <c r="B6" s="73"/>
      <c r="C6" s="73"/>
      <c r="D6" s="73"/>
      <c r="E6" s="73"/>
      <c r="F6" s="73"/>
    </row>
    <row r="7" spans="1:7" x14ac:dyDescent="0.25">
      <c r="A7" s="73"/>
      <c r="B7" s="73"/>
      <c r="C7" s="73"/>
      <c r="D7" s="73"/>
      <c r="E7" s="73"/>
      <c r="F7" s="73"/>
    </row>
    <row r="8" spans="1:7" ht="60" customHeight="1" x14ac:dyDescent="0.25">
      <c r="A8" s="52" t="s">
        <v>48</v>
      </c>
      <c r="B8" s="49" t="s">
        <v>27</v>
      </c>
      <c r="C8" s="49">
        <v>1.7000000000000001E-2</v>
      </c>
      <c r="D8" s="49">
        <v>5.6</v>
      </c>
      <c r="E8" s="48">
        <v>40</v>
      </c>
      <c r="F8" s="47">
        <f t="shared" ref="F8:F13" si="0">D8*E8</f>
        <v>224</v>
      </c>
    </row>
    <row r="9" spans="1:7" ht="35.25" customHeight="1" x14ac:dyDescent="0.25">
      <c r="A9" s="52" t="s">
        <v>47</v>
      </c>
      <c r="B9" s="49" t="s">
        <v>44</v>
      </c>
      <c r="C9" s="49">
        <v>0.12</v>
      </c>
      <c r="D9" s="47">
        <v>40</v>
      </c>
      <c r="E9" s="49">
        <v>0.5</v>
      </c>
      <c r="F9" s="47">
        <f t="shared" si="0"/>
        <v>20</v>
      </c>
    </row>
    <row r="10" spans="1:7" ht="35.25" customHeight="1" x14ac:dyDescent="0.25">
      <c r="A10" s="52" t="s">
        <v>46</v>
      </c>
      <c r="B10" s="49" t="s">
        <v>40</v>
      </c>
      <c r="C10" s="49">
        <v>0.18</v>
      </c>
      <c r="D10" s="47">
        <v>60</v>
      </c>
      <c r="E10" s="53">
        <v>0.45</v>
      </c>
      <c r="F10" s="47">
        <f t="shared" si="0"/>
        <v>27</v>
      </c>
    </row>
    <row r="11" spans="1:7" ht="35.25" customHeight="1" x14ac:dyDescent="0.25">
      <c r="A11" s="52" t="s">
        <v>45</v>
      </c>
      <c r="B11" s="49" t="s">
        <v>44</v>
      </c>
      <c r="C11" s="49">
        <v>0.03</v>
      </c>
      <c r="D11" s="49">
        <v>10</v>
      </c>
      <c r="E11" s="48">
        <v>0.6</v>
      </c>
      <c r="F11" s="47">
        <f t="shared" si="0"/>
        <v>6</v>
      </c>
    </row>
    <row r="12" spans="1:7" ht="35.25" customHeight="1" x14ac:dyDescent="0.25">
      <c r="A12" s="52" t="s">
        <v>43</v>
      </c>
      <c r="B12" s="51" t="s">
        <v>42</v>
      </c>
      <c r="C12" s="49"/>
      <c r="D12" s="49">
        <v>6.4</v>
      </c>
      <c r="E12" s="48">
        <v>65</v>
      </c>
      <c r="F12" s="47">
        <f t="shared" si="0"/>
        <v>416</v>
      </c>
    </row>
    <row r="13" spans="1:7" ht="48.75" customHeight="1" x14ac:dyDescent="0.25">
      <c r="A13" s="50" t="s">
        <v>41</v>
      </c>
      <c r="B13" s="49" t="s">
        <v>40</v>
      </c>
      <c r="C13" s="49">
        <v>0.12</v>
      </c>
      <c r="D13" s="47">
        <v>40</v>
      </c>
      <c r="E13" s="48">
        <v>0.42</v>
      </c>
      <c r="F13" s="47">
        <f t="shared" si="0"/>
        <v>16.8</v>
      </c>
    </row>
    <row r="14" spans="1:7" ht="35.25" customHeight="1" x14ac:dyDescent="0.25">
      <c r="A14" s="46" t="s">
        <v>39</v>
      </c>
      <c r="B14" s="45" t="s">
        <v>24</v>
      </c>
      <c r="C14" s="44"/>
      <c r="D14" s="43">
        <v>1</v>
      </c>
      <c r="E14" s="42">
        <v>60</v>
      </c>
      <c r="F14" s="42">
        <v>60</v>
      </c>
    </row>
    <row r="15" spans="1:7" ht="35.25" customHeight="1" x14ac:dyDescent="0.25">
      <c r="A15" s="41" t="s">
        <v>19</v>
      </c>
      <c r="B15" s="40"/>
      <c r="C15" s="40"/>
      <c r="D15" s="39"/>
      <c r="E15" s="40"/>
      <c r="F15" s="39">
        <f>SUM(F8:F14)</f>
        <v>769.8</v>
      </c>
    </row>
    <row r="16" spans="1:7" ht="21" customHeight="1" x14ac:dyDescent="0.25"/>
    <row r="17" spans="1:9" ht="25.5" customHeight="1" x14ac:dyDescent="0.25">
      <c r="A17" s="72" t="s">
        <v>55</v>
      </c>
      <c r="B17" s="72"/>
      <c r="C17" s="72"/>
      <c r="D17" s="72"/>
      <c r="E17" s="72"/>
      <c r="F17" s="72"/>
      <c r="G17" s="62"/>
      <c r="H17" s="62"/>
      <c r="I17" s="62"/>
    </row>
    <row r="18" spans="1:9" ht="19.5" customHeight="1" x14ac:dyDescent="0.25">
      <c r="A18" s="72"/>
      <c r="B18" s="72"/>
      <c r="C18" s="72"/>
      <c r="D18" s="72"/>
      <c r="E18" s="72"/>
      <c r="F18" s="72"/>
      <c r="G18" s="62"/>
      <c r="H18" s="62"/>
      <c r="I18" s="62"/>
    </row>
  </sheetData>
  <mergeCells count="8">
    <mergeCell ref="A17:F18"/>
    <mergeCell ref="A3:F3"/>
    <mergeCell ref="A5:A7"/>
    <mergeCell ref="B5:B7"/>
    <mergeCell ref="C5:C7"/>
    <mergeCell ref="D5:D7"/>
    <mergeCell ref="E5:E7"/>
    <mergeCell ref="F5:F7"/>
  </mergeCells>
  <pageMargins left="0.74803149606299213" right="0.15748031496062992" top="0.55118110236220474" bottom="0.47244094488188981" header="0.59055118110236227" footer="0.51181102362204722"/>
  <pageSetup paperSize="9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Ampop_hashvark</vt:lpstr>
      <vt:lpstr>cankapat</vt:lpstr>
      <vt:lpstr>cankapat1</vt:lpstr>
      <vt:lpstr>cankapat!Print_Titles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2020-05-11T11:23:24Z</dcterms:modified>
</cp:coreProperties>
</file>