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lmastA\Desktop\2020\2020 @ntacik\voroshum-canucum\voroshum\ashxatakazm\3-rd er\ari tun\"/>
    </mc:Choice>
  </mc:AlternateContent>
  <bookViews>
    <workbookView xWindow="0" yWindow="0" windowWidth="28770" windowHeight="12360"/>
  </bookViews>
  <sheets>
    <sheet name="Budget" sheetId="1" r:id="rId1"/>
  </sheets>
  <calcPr calcId="152511"/>
</workbook>
</file>

<file path=xl/calcChain.xml><?xml version="1.0" encoding="utf-8"?>
<calcChain xmlns="http://schemas.openxmlformats.org/spreadsheetml/2006/main">
  <c r="H21" i="1" l="1"/>
  <c r="H20" i="1"/>
  <c r="H19" i="1"/>
  <c r="H18" i="1"/>
  <c r="H17" i="1"/>
  <c r="H16" i="1"/>
  <c r="G14" i="1"/>
  <c r="H14" i="1" s="1"/>
  <c r="H13" i="1"/>
  <c r="H12" i="1"/>
  <c r="H11" i="1"/>
  <c r="H10" i="1"/>
  <c r="H9" i="1"/>
  <c r="H8" i="1" s="1"/>
  <c r="H15" i="1" l="1"/>
  <c r="H22" i="1"/>
</calcChain>
</file>

<file path=xl/sharedStrings.xml><?xml version="1.0" encoding="utf-8"?>
<sst xmlns="http://schemas.openxmlformats.org/spreadsheetml/2006/main" count="83" uniqueCount="79">
  <si>
    <r>
      <rPr>
        <sz val="14"/>
        <rFont val="Arial"/>
      </rPr>
      <t>Գնային առաջարկ</t>
    </r>
    <r>
      <rPr>
        <sz val="11"/>
        <color theme="1"/>
        <rFont val="Arial"/>
      </rPr>
      <t xml:space="preserve">
Ուսումնասիրելով «Քայլ դեպի տուն» ծրագրի կրթական բաղադրիչի կազմակերպման պահանջները՝
 «Դասավանդի'ր, Հայաստան» կրթական հիմնադրամն առաջարկում է այն կազմակերպել  հետևյալ գներով։</t>
    </r>
  </si>
  <si>
    <t>ՀՀ դրամ</t>
  </si>
  <si>
    <t>հ/հ</t>
  </si>
  <si>
    <t>Ծախսի/միջոցառման անվանումը</t>
  </si>
  <si>
    <t>Ծախսի/միջոցառման տեխնիկական բնութագիրը</t>
  </si>
  <si>
    <t>Կատարման 
ժամկետ</t>
  </si>
  <si>
    <t>Չափի 
միավոր</t>
  </si>
  <si>
    <t>Քանակ</t>
  </si>
  <si>
    <t>Միավորի գին</t>
  </si>
  <si>
    <t>Ընդամենը</t>
  </si>
  <si>
    <t>Հիմնավորում</t>
  </si>
  <si>
    <t>N</t>
  </si>
  <si>
    <t>Անվանում</t>
  </si>
  <si>
    <t>Բնութագիր</t>
  </si>
  <si>
    <t>Կատարման ժամկետը</t>
  </si>
  <si>
    <t>Չափի միավոր</t>
  </si>
  <si>
    <r>
      <rPr>
        <sz val="11"/>
        <color rgb="FF000000"/>
        <rFont val="Arial"/>
      </rPr>
      <t xml:space="preserve">Միավորի գին
 </t>
    </r>
    <r>
      <rPr>
        <sz val="6"/>
        <color rgb="FF000000"/>
        <rFont val="Arial"/>
      </rPr>
      <t>(ներառյալ հարկերը)</t>
    </r>
  </si>
  <si>
    <r>
      <t xml:space="preserve">Գումար   
</t>
    </r>
    <r>
      <rPr>
        <sz val="6"/>
        <rFont val="Arial"/>
      </rPr>
      <t>(ներառյալ հարկերը)</t>
    </r>
  </si>
  <si>
    <t>Կրթական բաղադրիչի կազմակերպում 1 փուլի կտրվածքով</t>
  </si>
  <si>
    <t>Հայոց լեզվի և պատմաճանաչողության ուսուցիչ-առաջնորդների վարձատրություն</t>
  </si>
  <si>
    <t xml:space="preserve">Ծրագրի շրջանակներում հայոց լեզվի և պատմաճանաչողության 15 ուսուցիչ-առաջնորդների վարձատրություն` 15 խումբ/, 10օր/6 ժամ </t>
  </si>
  <si>
    <t>խումբ/օր/ժամ</t>
  </si>
  <si>
    <t>15/10/6</t>
  </si>
  <si>
    <t>Նախքան ծրագրի մեկնարկը ամբողջ անձնակազմն անցնում է վերապատրաստում ինչպես ուսումնական ծրագրի մատուցման, այնպես էլ առցանց հարթակում դասավանդման գործիքներին տիրապետելու նպատակով: Ծրագրի ընթացքում յուրաքանչյուր ուսուցիչ-առաջնորդ իրականացնում է դասընթացի մատուցում, տալիս հետադարձ կապ ընթացիկ աշխատանքի վերաբերյալ ծրագրի համակարգողին: Ծրագրի ավարտից հետո յուրաքանչյուր ուսուցիչ լրացնում է հարցում ծրագրի իրականացման վերաբերյալ:</t>
  </si>
  <si>
    <t>Բանավեճի ակումբի, աշխատարանների, կրթական խաղերի ուսուցիչ առաջնորդների վարձատրություն</t>
  </si>
  <si>
    <t xml:space="preserve">Ծրագրի շրջանակներում բանավեճի ակումբի, աշխատարանների, կրթական խաղերի 15 ուսուցիչ-առաջնորդների վարձատրություն 15 խումբ/10 օր/2 ժամ </t>
  </si>
  <si>
    <t>15/10/2</t>
  </si>
  <si>
    <t xml:space="preserve">Ուսումնական գործընթացի կազմակերպչի վարձատրություն </t>
  </si>
  <si>
    <t>Ծրագրի շրջանակներում 10 խմբի ուսումնական գործընթացի 3 կազմակերպչի վարձատրություն` 10 օր /12 ժամ</t>
  </si>
  <si>
    <t>կազմակերպիչ/օր/ժամ</t>
  </si>
  <si>
    <t>3/10/12</t>
  </si>
  <si>
    <t xml:space="preserve">Ուսումնական գործընթացի կազմակերպիչը ծրագրի ընթացքում իրականացնում է ծրագրի ընթացքի և որակի մշտադիտարկում, ուսումնական ծրագրի անձնակազմի համակարգում և վերահսկողություն, օրակարգի օպերատիվ փոփոխություն՝ ըստ անհրաժեշտության։ </t>
  </si>
  <si>
    <t xml:space="preserve">Ծրագրի համակարգողի վարձատրություն </t>
  </si>
  <si>
    <t>Ծրագրի համակարգողի վարձատրություն՝ նախապատրաստական, ընթացիկ և հետծրագրային աշխատանքների համար 
 35oր/9 ժամ</t>
  </si>
  <si>
    <t>համակարգող/օր/ժամ</t>
  </si>
  <si>
    <t>1/35/9</t>
  </si>
  <si>
    <t xml:space="preserve">Ծրագրի համակարգողը նախապատրաստական փուլի ընթացքում իրականացնում է ծրագրի ամբողջական նախապատրաստումն ու համաձայնեցումը պատվիրատուի և այլ ներգրավված կազմակերպությունների հետ։ Համակարգողը պատասխանատու է անձնակազմի ընտրության, վերապատրաստման և հրահանգավորման համար: Ծրագրի ընթացքում համակարգողը վերահսկում է անձնակազմի և ծրագրի իրականացման որակի ապահովումը: 
Ծրագրի ավարտից հետո համակարգողը երկու շաբաթվա ընթացքում ներկայացնում է ամփոփ հաշվետվություն և առաջարկներ՝ հաջորդ տարվա ծրագիրը բարելավելու նպատակով։ </t>
  </si>
  <si>
    <t>Սոցիալական մեդիայի մասնագետի վարձատրություն</t>
  </si>
  <si>
    <t xml:space="preserve">Ծրագրի սոցիալական կայքերի էջերի ստեղծում եւ վարում
 35oր/4 ժամ
</t>
  </si>
  <si>
    <t>մասնագետ/օր/ժամ</t>
  </si>
  <si>
    <t>1/35/4</t>
  </si>
  <si>
    <t xml:space="preserve">Սոցիալական մեդիայի մասնագետը մշակում, իրականացնում և կառավարում է սոցիալական մեդիա հարթակների ռազմավարությունը ծրագրի ողջ ընթացքում, աշխատում է համակարգոների  հետ՝ ապահովելով իմաստալից և հմայիչ նյութեր, որոնք կպատմեն ծրագրի ողջ ընթացքի մասին եւ հետաքրքիր կլինեն թե ծրագրի անիմջական մասնակիցներին, թե իրենց ծնողներին եւ  լայն հասարակությանը։ 
</t>
  </si>
  <si>
    <t>Zoom հարթակի հաշվի ձեռքբերում</t>
  </si>
  <si>
    <t>Zoom հարթակի 15 հաշվի գնում 30 օրվա համար</t>
  </si>
  <si>
    <t>Zoom հաշիվ /օր/</t>
  </si>
  <si>
    <t>15/30</t>
  </si>
  <si>
    <t>Նախապատրաստական 
աշխատանք</t>
  </si>
  <si>
    <t>Դասընթացների կազմում (Հայոց լեզու, Պատմաճանաչողություն)</t>
  </si>
  <si>
    <t>Ծրագրի «Հայոց լեզու» և «Պատմաճանաչողություն»  ուսումնական նյութեր</t>
  </si>
  <si>
    <t>ուսումնական նյութ</t>
  </si>
  <si>
    <t>2</t>
  </si>
  <si>
    <t>Դասընթացների կազմում (Վիրտուալ այց)</t>
  </si>
  <si>
    <t>Հայաստանի 5 տեսարժան վայրեր այցելության բովանդակության մշակողի վարձատրություն՝ 10օր/3ժամ</t>
  </si>
  <si>
    <t>բովանդակության մշակող /օր/ժամ</t>
  </si>
  <si>
    <t>1/10/3</t>
  </si>
  <si>
    <t>Վիրտուալ այցերի նկարահանում</t>
  </si>
  <si>
    <t>Հայաստանում 5 տեսարժան վայրի 5 տեսահոլովակ</t>
  </si>
  <si>
    <t>տեսահոլովակ</t>
  </si>
  <si>
    <t>5</t>
  </si>
  <si>
    <t>Ուսումնական գործընթացի կազմակերպում</t>
  </si>
  <si>
    <t>Նախքան ծրագրի մեկնարկը ուսումնական գործընթացի կազմակերպման վարձատրություն (խմբերի բաշխում,  աշխատանքային գրաֆիկի հաստատում, վերապատրաստումների կազմակերպում 20օր/5 ժամ</t>
  </si>
  <si>
    <t>ուսումնական գործընթացի  կազմակերպող/օր/ժամ</t>
  </si>
  <si>
    <t>1/20/5</t>
  </si>
  <si>
    <t>Ծրագրի մշակում</t>
  </si>
  <si>
    <t>Նախքան ծրագրի մեկնարկը  ծրագրի 2 մշակողների վարձատրություն (ծրագրի նկարագրի և կառուցվածքի մշակում, իրականացվող բաղադրիչների ընտրություն, աշխատանքային խմբի հավաքագրում, վերապատրաստում, օրակարգի ստեղծում, բաշխում ըստ խմբերի) 30օր/5ժամ</t>
  </si>
  <si>
    <t>ծրագրի մշակող/օր/ժամ</t>
  </si>
  <si>
    <t>2/30/5</t>
  </si>
  <si>
    <t>Վառելիք</t>
  </si>
  <si>
    <t>Ծրագրի նախապատրաստական եւ իրականացման փւուլերում համայնքներ մեկնելու, ինչպես նաեւ վիրտուալ այցերի նկարահանման կազմակերպման համար տրանսպորտային փոխադրում ( 10-15 այց/100-120կմ/)</t>
  </si>
  <si>
    <t xml:space="preserve"> լիտր</t>
  </si>
  <si>
    <t>1000</t>
  </si>
  <si>
    <t>ԸՆԴԱՄԵՆԸ (նախապատրաստական աշխատանք, 2 փուլ)</t>
  </si>
  <si>
    <t xml:space="preserve"> Zoom Premium հարթակի հաշիվ, որը հնարավորություն է տալիս օգտվել հարթակից անսահմանափակ քանակով: Անվճար տարբերակը տրամադրում է ընդամենը 40րոպե ժամանակ:</t>
  </si>
  <si>
    <t>ՙ&lt;&lt;Հայոց լեզու &gt;&gt; և  &lt;&lt;Պատմաճանաչողություն&gt;&gt; առցանց դասընթացները ստեղծված են համապատասխան մասնագետների կողմից վիրտուալ տիրույթում դասընթացներ  ինտերակտիվ բազմազան մեթոդներով անցկացման  համար:                                                      Հայոց լեզվի դասերն անցկացվելու են ըստ լեզվական մակարդակների խմբերի բաժանումների։  Դասերին ներկայացվելու են ընտանիք, երաժշտություն, թատրոն և կինո, ժամանակակից տեխնոլոգիաներ, բնություն, բնապահպանական հիմնախնդիրներ,
կրթություն և գիտություն թեմաները։       «Պատմաճանաչողություն» դասընթացի նպատակն է
ձևավորել հայոց պատմությունից գիտելիքներ ունեցող և այն գործնականում
օգտագործող սովորողներ: Զարգացնել Հայաստանի Հանրապետության հետ
կապը, նրա ներքին կյանքով հետաքրքրվող և գործանական քայլեր կատարող սովորողներ:</t>
  </si>
  <si>
    <t>5 տեսարժան վայրերի այցելության բովանդակության մշակողը ստեղծում է կապեր հայոց լեզվի, պատմաճանաչողության դասընթացի թեմաների և տեսարժան վայրերի միջև, ստեղծում բովանդակությունը և մասնակցում իրականացմանը:</t>
  </si>
  <si>
    <t xml:space="preserve"> 5 տեսարժան վայրերի վերաբերյալ տեսահոլովակների ստեղծում ՝ բովանդակության մշակողի գրած սցենարի համաձայն:</t>
  </si>
  <si>
    <t>Ծրագրի մեկնարկից առաջ իրականացվող կազմակերպչական աշխատանքների համակարգում,  պարտականությունների բաշխում, վերապատրաստումների իրականացում, մասնակիցների խմբերի բաշխում</t>
  </si>
  <si>
    <t xml:space="preserve">Նախքան ծրագրի մեկնարկը ծրագիրը մշակողները գրում են ծրագիրը , մշակում կառուցվածքը, վերջնականացնում բաղադրիչները , հավաքագրում աշխատանքային թիմը, վերապատրաստում վերջինիս ծրագրի իրականացման համար, ստեղծում օրակարգը, համագործակցում Սփյուռքի գործերով հանձնակատարի գրասենյակի աշխատակազմի հետ </t>
  </si>
  <si>
    <t>Տեսարժան վայրերի այցելության նպատակով անհրաժեշտ վառելիքի ծախս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</si>
</sst>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2" x14ac:knownFonts="1">
    <font>
      <sz val="11"/>
      <color theme="1"/>
      <name val="Arial"/>
    </font>
    <font>
      <b/>
      <sz val="12"/>
      <color rgb="FF000000"/>
      <name val="Arial"/>
    </font>
    <font>
      <sz val="10"/>
      <color theme="1"/>
      <name val="Ghea grapalat"/>
    </font>
    <font>
      <b/>
      <sz val="10"/>
      <color rgb="FFFF0000"/>
      <name val="Ghea grapalat"/>
    </font>
    <font>
      <sz val="10"/>
      <color theme="1"/>
      <name val="Arial"/>
    </font>
    <font>
      <b/>
      <sz val="12"/>
      <color rgb="FFFF0000"/>
      <name val="Ghea grapalat"/>
    </font>
    <font>
      <sz val="11"/>
      <name val="Arial"/>
    </font>
    <font>
      <b/>
      <sz val="10"/>
      <color theme="1"/>
      <name val="Ghea grapalat"/>
    </font>
    <font>
      <b/>
      <sz val="10"/>
      <color theme="1"/>
      <name val="Arial"/>
    </font>
    <font>
      <b/>
      <sz val="10"/>
      <color rgb="FF000000"/>
      <name val="Arial"/>
    </font>
    <font>
      <b/>
      <sz val="12"/>
      <color theme="1"/>
      <name val="Ghea grapalat"/>
    </font>
    <font>
      <sz val="10"/>
      <color rgb="FF000000"/>
      <name val="Arial"/>
    </font>
    <font>
      <b/>
      <sz val="10"/>
      <color rgb="FF000000"/>
      <name val="Ghea grapalat"/>
    </font>
    <font>
      <sz val="10"/>
      <color rgb="FF000000"/>
      <name val="Ghea grapalat"/>
    </font>
    <font>
      <b/>
      <sz val="9"/>
      <color rgb="FF000000"/>
      <name val="Arial"/>
    </font>
    <font>
      <sz val="11"/>
      <color rgb="FF000000"/>
      <name val="Calibri"/>
    </font>
    <font>
      <b/>
      <sz val="12"/>
      <color theme="1"/>
      <name val="Arial"/>
    </font>
    <font>
      <b/>
      <sz val="14"/>
      <color theme="1"/>
      <name val="Ghea grapalat"/>
    </font>
    <font>
      <sz val="14"/>
      <name val="Arial"/>
    </font>
    <font>
      <sz val="11"/>
      <color rgb="FF000000"/>
      <name val="Arial"/>
    </font>
    <font>
      <sz val="6"/>
      <color rgb="FF000000"/>
      <name val="Arial"/>
    </font>
    <font>
      <sz val="6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1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0"/>
  <sheetViews>
    <sheetView tabSelected="1" topLeftCell="A19" workbookViewId="0">
      <selection activeCell="C25" sqref="C25"/>
    </sheetView>
  </sheetViews>
  <sheetFormatPr defaultColWidth="12.625" defaultRowHeight="15" customHeight="1" x14ac:dyDescent="0.2"/>
  <cols>
    <col min="1" max="1" width="5.125" customWidth="1"/>
    <col min="2" max="2" width="20.25" customWidth="1"/>
    <col min="3" max="3" width="37.5" customWidth="1"/>
    <col min="4" max="4" width="10.625" customWidth="1"/>
    <col min="5" max="5" width="19.75" customWidth="1"/>
    <col min="6" max="6" width="11.5" customWidth="1"/>
    <col min="7" max="7" width="12.125" customWidth="1"/>
    <col min="8" max="8" width="15.875" customWidth="1"/>
    <col min="9" max="9" width="56.875" customWidth="1"/>
    <col min="10" max="26" width="11" customWidth="1"/>
  </cols>
  <sheetData>
    <row r="1" spans="1:9" ht="31.5" customHeight="1" x14ac:dyDescent="0.2">
      <c r="A1" s="33" t="s">
        <v>0</v>
      </c>
      <c r="B1" s="34"/>
      <c r="C1" s="34"/>
      <c r="D1" s="34"/>
      <c r="E1" s="34"/>
      <c r="F1" s="34"/>
      <c r="G1" s="34"/>
      <c r="H1" s="34"/>
      <c r="I1" s="34"/>
    </row>
    <row r="2" spans="1:9" ht="22.5" customHeight="1" x14ac:dyDescent="0.2">
      <c r="A2" s="34"/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1"/>
      <c r="B3" s="1"/>
      <c r="C3" s="1"/>
      <c r="D3" s="1"/>
      <c r="E3" s="1"/>
      <c r="F3" s="1"/>
      <c r="G3" s="1"/>
      <c r="H3" s="35" t="s">
        <v>1</v>
      </c>
      <c r="I3" s="34"/>
    </row>
    <row r="4" spans="1:9" ht="27" x14ac:dyDescent="0.2">
      <c r="A4" s="2" t="s">
        <v>2</v>
      </c>
      <c r="B4" s="2" t="s">
        <v>3</v>
      </c>
      <c r="C4" s="2" t="s">
        <v>4</v>
      </c>
      <c r="D4" s="3" t="s">
        <v>5</v>
      </c>
      <c r="E4" s="3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ht="14.25" x14ac:dyDescent="0.2">
      <c r="A5" s="4">
        <v>1</v>
      </c>
      <c r="B5" s="4">
        <v>2</v>
      </c>
      <c r="C5" s="4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63" customHeight="1" x14ac:dyDescent="0.2">
      <c r="A6" s="36"/>
      <c r="B6" s="37"/>
      <c r="C6" s="37"/>
      <c r="D6" s="37"/>
      <c r="E6" s="37"/>
      <c r="F6" s="37"/>
      <c r="G6" s="37"/>
      <c r="H6" s="37"/>
      <c r="I6" s="38"/>
    </row>
    <row r="7" spans="1:9" ht="42.75" x14ac:dyDescent="0.2">
      <c r="A7" s="5" t="s">
        <v>11</v>
      </c>
      <c r="B7" s="5" t="s">
        <v>12</v>
      </c>
      <c r="C7" s="5" t="s">
        <v>13</v>
      </c>
      <c r="D7" s="6" t="s">
        <v>14</v>
      </c>
      <c r="E7" s="6" t="s">
        <v>15</v>
      </c>
      <c r="F7" s="5" t="s">
        <v>7</v>
      </c>
      <c r="G7" s="7" t="s">
        <v>16</v>
      </c>
      <c r="H7" s="6" t="s">
        <v>17</v>
      </c>
      <c r="I7" s="6" t="s">
        <v>10</v>
      </c>
    </row>
    <row r="8" spans="1:9" ht="48.75" customHeight="1" x14ac:dyDescent="0.2">
      <c r="A8" s="6">
        <v>1</v>
      </c>
      <c r="B8" s="8" t="s">
        <v>18</v>
      </c>
      <c r="C8" s="3"/>
      <c r="D8" s="5"/>
      <c r="E8" s="2"/>
      <c r="F8" s="2"/>
      <c r="G8" s="9"/>
      <c r="H8" s="10">
        <f>SUM(H9:H14)</f>
        <v>2942573.4</v>
      </c>
      <c r="I8" s="11"/>
    </row>
    <row r="9" spans="1:9" ht="87" customHeight="1" x14ac:dyDescent="0.2">
      <c r="A9" s="3">
        <v>1.1000000000000001</v>
      </c>
      <c r="B9" s="12" t="s">
        <v>19</v>
      </c>
      <c r="C9" s="12" t="s">
        <v>20</v>
      </c>
      <c r="D9" s="13"/>
      <c r="E9" s="14" t="s">
        <v>21</v>
      </c>
      <c r="F9" s="15" t="s">
        <v>22</v>
      </c>
      <c r="G9" s="16">
        <v>938.31666666666661</v>
      </c>
      <c r="H9" s="17">
        <f>SUM(15*10*6*G9)</f>
        <v>844485</v>
      </c>
      <c r="I9" s="18" t="s">
        <v>23</v>
      </c>
    </row>
    <row r="10" spans="1:9" ht="87" customHeight="1" x14ac:dyDescent="0.2">
      <c r="A10" s="3">
        <v>1.2</v>
      </c>
      <c r="B10" s="12" t="s">
        <v>24</v>
      </c>
      <c r="C10" s="12" t="s">
        <v>25</v>
      </c>
      <c r="D10" s="13"/>
      <c r="E10" s="14" t="s">
        <v>21</v>
      </c>
      <c r="F10" s="15" t="s">
        <v>26</v>
      </c>
      <c r="G10" s="16">
        <v>1006.7</v>
      </c>
      <c r="H10" s="17">
        <f>SUM(15*10*2*G10)</f>
        <v>302010</v>
      </c>
      <c r="I10" s="19" t="s">
        <v>23</v>
      </c>
    </row>
    <row r="11" spans="1:9" ht="66" customHeight="1" x14ac:dyDescent="0.2">
      <c r="A11" s="3">
        <v>1.3</v>
      </c>
      <c r="B11" s="20" t="s">
        <v>27</v>
      </c>
      <c r="C11" s="21" t="s">
        <v>28</v>
      </c>
      <c r="D11" s="22"/>
      <c r="E11" s="20" t="s">
        <v>29</v>
      </c>
      <c r="F11" s="23" t="s">
        <v>30</v>
      </c>
      <c r="G11" s="24">
        <v>2533.5625</v>
      </c>
      <c r="H11" s="25">
        <f>3*10*12*G11</f>
        <v>912082.5</v>
      </c>
      <c r="I11" s="26" t="s">
        <v>31</v>
      </c>
    </row>
    <row r="12" spans="1:9" ht="127.5" customHeight="1" x14ac:dyDescent="0.2">
      <c r="A12" s="3">
        <v>1.4</v>
      </c>
      <c r="B12" s="20" t="s">
        <v>32</v>
      </c>
      <c r="C12" s="21" t="s">
        <v>33</v>
      </c>
      <c r="D12" s="22"/>
      <c r="E12" s="20" t="s">
        <v>34</v>
      </c>
      <c r="F12" s="23" t="s">
        <v>35</v>
      </c>
      <c r="G12" s="24">
        <v>1604.3476190476192</v>
      </c>
      <c r="H12" s="25">
        <f>1*35*9*G12</f>
        <v>505369.50000000006</v>
      </c>
      <c r="I12" s="26" t="s">
        <v>36</v>
      </c>
    </row>
    <row r="13" spans="1:9" ht="127.5" customHeight="1" x14ac:dyDescent="0.2">
      <c r="A13" s="3">
        <v>1.5</v>
      </c>
      <c r="B13" s="12" t="s">
        <v>37</v>
      </c>
      <c r="C13" s="12" t="s">
        <v>38</v>
      </c>
      <c r="D13" s="13"/>
      <c r="E13" s="12" t="s">
        <v>39</v>
      </c>
      <c r="F13" s="15" t="s">
        <v>40</v>
      </c>
      <c r="G13" s="16">
        <v>1927.1357142857144</v>
      </c>
      <c r="H13" s="17">
        <f>1*35*4*G13</f>
        <v>269799</v>
      </c>
      <c r="I13" s="26" t="s">
        <v>41</v>
      </c>
    </row>
    <row r="14" spans="1:9" ht="127.5" customHeight="1" x14ac:dyDescent="0.2">
      <c r="A14" s="3">
        <v>1.6</v>
      </c>
      <c r="B14" s="20" t="s">
        <v>42</v>
      </c>
      <c r="C14" s="20" t="s">
        <v>43</v>
      </c>
      <c r="D14" s="22"/>
      <c r="E14" s="20" t="s">
        <v>44</v>
      </c>
      <c r="F14" s="27" t="s">
        <v>45</v>
      </c>
      <c r="G14" s="24">
        <f>SUM(14.99*484)/30</f>
        <v>241.83866666666665</v>
      </c>
      <c r="H14" s="25">
        <f>15*30*G14</f>
        <v>108827.4</v>
      </c>
      <c r="I14" s="26" t="s">
        <v>72</v>
      </c>
    </row>
    <row r="15" spans="1:9" ht="53.25" customHeight="1" x14ac:dyDescent="0.2">
      <c r="A15" s="6">
        <v>2</v>
      </c>
      <c r="B15" s="28" t="s">
        <v>46</v>
      </c>
      <c r="C15" s="20"/>
      <c r="D15" s="22"/>
      <c r="E15" s="20"/>
      <c r="F15" s="27"/>
      <c r="G15" s="24"/>
      <c r="H15" s="25">
        <f>SUM(H16:H21)</f>
        <v>3570089</v>
      </c>
      <c r="I15" s="3"/>
    </row>
    <row r="16" spans="1:9" ht="127.5" customHeight="1" x14ac:dyDescent="0.2">
      <c r="A16" s="3">
        <v>2.1</v>
      </c>
      <c r="B16" s="29" t="s">
        <v>47</v>
      </c>
      <c r="C16" s="20" t="s">
        <v>48</v>
      </c>
      <c r="D16" s="22"/>
      <c r="E16" s="20" t="s">
        <v>49</v>
      </c>
      <c r="F16" s="27" t="s">
        <v>50</v>
      </c>
      <c r="G16" s="24">
        <v>200000</v>
      </c>
      <c r="H16" s="25">
        <f>F16*G16</f>
        <v>400000</v>
      </c>
      <c r="I16" s="3" t="s">
        <v>73</v>
      </c>
    </row>
    <row r="17" spans="1:9" ht="127.5" customHeight="1" x14ac:dyDescent="0.2">
      <c r="A17" s="3">
        <v>2.2000000000000002</v>
      </c>
      <c r="B17" s="29" t="s">
        <v>51</v>
      </c>
      <c r="C17" s="20" t="s">
        <v>52</v>
      </c>
      <c r="D17" s="22"/>
      <c r="E17" s="20" t="s">
        <v>53</v>
      </c>
      <c r="F17" s="27" t="s">
        <v>54</v>
      </c>
      <c r="G17" s="24">
        <v>6756.166666666667</v>
      </c>
      <c r="H17" s="25">
        <f>1*10*3*G17</f>
        <v>202685</v>
      </c>
      <c r="I17" s="3" t="s">
        <v>74</v>
      </c>
    </row>
    <row r="18" spans="1:9" ht="127.5" customHeight="1" x14ac:dyDescent="0.2">
      <c r="A18" s="3">
        <v>2.2999999999999998</v>
      </c>
      <c r="B18" s="29" t="s">
        <v>55</v>
      </c>
      <c r="C18" s="20" t="s">
        <v>56</v>
      </c>
      <c r="D18" s="22"/>
      <c r="E18" s="20" t="s">
        <v>57</v>
      </c>
      <c r="F18" s="27" t="s">
        <v>58</v>
      </c>
      <c r="G18" s="24">
        <v>333333</v>
      </c>
      <c r="H18" s="25">
        <f>F18*G18</f>
        <v>1666665</v>
      </c>
      <c r="I18" s="3" t="s">
        <v>75</v>
      </c>
    </row>
    <row r="19" spans="1:9" ht="127.5" customHeight="1" x14ac:dyDescent="0.2">
      <c r="A19" s="3">
        <v>2.4</v>
      </c>
      <c r="B19" s="29" t="s">
        <v>59</v>
      </c>
      <c r="C19" s="20" t="s">
        <v>60</v>
      </c>
      <c r="D19" s="22"/>
      <c r="E19" s="20" t="s">
        <v>61</v>
      </c>
      <c r="F19" s="27" t="s">
        <v>62</v>
      </c>
      <c r="G19" s="24">
        <v>2026.85</v>
      </c>
      <c r="H19" s="25">
        <f>1*20*5*G19</f>
        <v>202685</v>
      </c>
      <c r="I19" s="3" t="s">
        <v>76</v>
      </c>
    </row>
    <row r="20" spans="1:9" ht="127.5" customHeight="1" x14ac:dyDescent="0.2">
      <c r="A20" s="3">
        <v>2.5</v>
      </c>
      <c r="B20" s="30" t="s">
        <v>63</v>
      </c>
      <c r="C20" s="20" t="s">
        <v>64</v>
      </c>
      <c r="D20" s="22"/>
      <c r="E20" s="20" t="s">
        <v>65</v>
      </c>
      <c r="F20" s="27" t="s">
        <v>66</v>
      </c>
      <c r="G20" s="24">
        <v>2693.5133333333333</v>
      </c>
      <c r="H20" s="25">
        <f>2*30*5*G20</f>
        <v>808054</v>
      </c>
      <c r="I20" s="3" t="s">
        <v>77</v>
      </c>
    </row>
    <row r="21" spans="1:9" ht="111.75" customHeight="1" x14ac:dyDescent="0.2">
      <c r="A21" s="3">
        <v>2.6</v>
      </c>
      <c r="B21" s="30" t="s">
        <v>67</v>
      </c>
      <c r="C21" s="12" t="s">
        <v>68</v>
      </c>
      <c r="D21" s="22"/>
      <c r="E21" s="20" t="s">
        <v>69</v>
      </c>
      <c r="F21" s="27" t="s">
        <v>70</v>
      </c>
      <c r="G21" s="24">
        <v>290</v>
      </c>
      <c r="H21" s="25">
        <f>F21*G21</f>
        <v>290000</v>
      </c>
      <c r="I21" s="3" t="s">
        <v>78</v>
      </c>
    </row>
    <row r="22" spans="1:9" ht="34.5" customHeight="1" x14ac:dyDescent="0.2">
      <c r="A22" s="39" t="s">
        <v>71</v>
      </c>
      <c r="B22" s="37"/>
      <c r="C22" s="38"/>
      <c r="D22" s="31"/>
      <c r="E22" s="31"/>
      <c r="F22" s="31"/>
      <c r="G22" s="31"/>
      <c r="H22" s="32">
        <f>H15+(2*H8)</f>
        <v>9455235.8000000007</v>
      </c>
      <c r="I22" s="2"/>
    </row>
    <row r="23" spans="1:9" ht="15.75" customHeight="1" x14ac:dyDescent="0.2"/>
    <row r="24" spans="1:9" ht="15.75" customHeight="1" x14ac:dyDescent="0.2"/>
    <row r="25" spans="1:9" ht="15.75" customHeight="1" x14ac:dyDescent="0.2"/>
    <row r="26" spans="1:9" ht="15.75" customHeight="1" x14ac:dyDescent="0.2"/>
    <row r="27" spans="1:9" ht="15.75" customHeight="1" x14ac:dyDescent="0.2"/>
    <row r="28" spans="1:9" ht="15.75" customHeight="1" x14ac:dyDescent="0.2"/>
    <row r="29" spans="1:9" ht="15.75" customHeight="1" x14ac:dyDescent="0.2"/>
    <row r="30" spans="1:9" ht="15.75" customHeight="1" x14ac:dyDescent="0.2"/>
    <row r="31" spans="1:9" ht="15.75" customHeight="1" x14ac:dyDescent="0.2"/>
    <row r="32" spans="1:9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A1:I2"/>
    <mergeCell ref="H3:I3"/>
    <mergeCell ref="A6:I6"/>
    <mergeCell ref="A22:C22"/>
  </mergeCells>
  <pageMargins left="0.51181102362204722" right="0.62992125984251968" top="0.15748031496062992" bottom="0.1968503937007874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Almast Adamyan</cp:lastModifiedBy>
  <dcterms:created xsi:type="dcterms:W3CDTF">2020-06-29T10:59:42Z</dcterms:created>
  <dcterms:modified xsi:type="dcterms:W3CDTF">2020-07-29T08:09:59Z</dcterms:modified>
  <cp:keywords>https://mul2.gov.am/tasks/309723/oneclick/4. Hashvark.xlsx?token=131ca5b26e6cd158c3f6564499c62db6</cp:keywords>
</cp:coreProperties>
</file>