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/>
  </bookViews>
  <sheets>
    <sheet name="1" sheetId="9" r:id="rId1"/>
    <sheet name="2" sheetId="8" r:id="rId2"/>
    <sheet name="3" sheetId="7" r:id="rId3"/>
    <sheet name="4" sheetId="3" r:id="rId4"/>
    <sheet name="Sheet1" sheetId="4" state="hidden" r:id="rId5"/>
  </sheets>
  <definedNames>
    <definedName name="_xlnm._FilterDatabase" localSheetId="3" hidden="1">'4'!$A$9:$I$218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_xlnm.Print_Titles" localSheetId="3">'4'!$8:$9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0" i="7" l="1"/>
  <c r="J68" i="8"/>
  <c r="J67" i="8" s="1"/>
  <c r="J66" i="8" s="1"/>
  <c r="J65" i="8" s="1"/>
  <c r="J64" i="8" s="1"/>
  <c r="J62" i="8" s="1"/>
  <c r="F60" i="7" s="1"/>
  <c r="I68" i="8"/>
  <c r="I67" i="8" s="1"/>
  <c r="H68" i="8"/>
  <c r="H67" i="8" s="1"/>
  <c r="H66" i="8" s="1"/>
  <c r="H64" i="8" s="1"/>
  <c r="H62" i="8" s="1"/>
  <c r="G64" i="8"/>
  <c r="G62" i="8" s="1"/>
  <c r="G48" i="9" l="1"/>
  <c r="I66" i="8"/>
  <c r="I65" i="8" s="1"/>
  <c r="I64" i="8" s="1"/>
  <c r="I62" i="8" s="1"/>
  <c r="G28" i="9"/>
  <c r="F28" i="9"/>
  <c r="G22" i="9"/>
  <c r="F22" i="9"/>
  <c r="D21" i="7"/>
  <c r="J36" i="8"/>
  <c r="J35" i="8" s="1"/>
  <c r="J34" i="8" s="1"/>
  <c r="J32" i="8" s="1"/>
  <c r="J30" i="8" s="1"/>
  <c r="F31" i="7" s="1"/>
  <c r="I36" i="8"/>
  <c r="I35" i="8" s="1"/>
  <c r="I34" i="8" s="1"/>
  <c r="I32" i="8" s="1"/>
  <c r="I30" i="8" s="1"/>
  <c r="H35" i="8"/>
  <c r="H34" i="8" s="1"/>
  <c r="H32" i="8" s="1"/>
  <c r="H30" i="8" s="1"/>
  <c r="G32" i="8"/>
  <c r="G30" i="8" s="1"/>
  <c r="H27" i="8"/>
  <c r="F48" i="9" l="1"/>
  <c r="E60" i="7"/>
  <c r="E31" i="7"/>
  <c r="J28" i="8"/>
  <c r="I28" i="8"/>
  <c r="I27" i="8" s="1"/>
  <c r="H26" i="8"/>
  <c r="H24" i="8" s="1"/>
  <c r="H22" i="8" s="1"/>
  <c r="H20" i="8" s="1"/>
  <c r="H19" i="8" s="1"/>
  <c r="G24" i="8"/>
  <c r="G22" i="8" s="1"/>
  <c r="E16" i="9"/>
  <c r="F16" i="9"/>
  <c r="G16" i="9"/>
  <c r="E14" i="9"/>
  <c r="D18" i="9"/>
  <c r="D14" i="9" s="1"/>
  <c r="J27" i="8" l="1"/>
  <c r="J26" i="8" s="1"/>
  <c r="J24" i="8" s="1"/>
  <c r="J22" i="8" s="1"/>
  <c r="G20" i="8"/>
  <c r="G19" i="8" s="1"/>
  <c r="G17" i="8"/>
  <c r="G15" i="8" s="1"/>
  <c r="G13" i="8" s="1"/>
  <c r="I26" i="8"/>
  <c r="I24" i="8" s="1"/>
  <c r="I22" i="8" s="1"/>
  <c r="H17" i="8"/>
  <c r="H15" i="8" s="1"/>
  <c r="H13" i="8" s="1"/>
  <c r="E21" i="7" l="1"/>
  <c r="I20" i="8"/>
  <c r="I19" i="8" s="1"/>
  <c r="J20" i="8"/>
  <c r="J19" i="8" s="1"/>
  <c r="F21" i="7"/>
  <c r="J59" i="8"/>
  <c r="I59" i="8"/>
  <c r="I53" i="8"/>
  <c r="I55" i="8" l="1"/>
  <c r="I52" i="8" s="1"/>
  <c r="H12" i="3"/>
  <c r="H11" i="3" s="1"/>
  <c r="I51" i="8" l="1"/>
  <c r="I50" i="8" s="1"/>
  <c r="I48" i="8" s="1"/>
  <c r="I46" i="8" s="1"/>
  <c r="I45" i="8" s="1"/>
  <c r="D38" i="9"/>
  <c r="D34" i="9" s="1"/>
  <c r="D13" i="9" s="1"/>
  <c r="E38" i="9"/>
  <c r="E34" i="9" s="1"/>
  <c r="E13" i="9" s="1"/>
  <c r="G48" i="8"/>
  <c r="G46" i="8" s="1"/>
  <c r="H52" i="8"/>
  <c r="H51" i="8" s="1"/>
  <c r="H50" i="8" s="1"/>
  <c r="H48" i="8" s="1"/>
  <c r="H46" i="8" s="1"/>
  <c r="J53" i="8"/>
  <c r="J55" i="8"/>
  <c r="D50" i="7"/>
  <c r="J52" i="8" l="1"/>
  <c r="I44" i="8"/>
  <c r="F42" i="9"/>
  <c r="F36" i="9" s="1"/>
  <c r="E50" i="7"/>
  <c r="G42" i="8"/>
  <c r="G40" i="8" s="1"/>
  <c r="G38" i="8" s="1"/>
  <c r="G12" i="8" s="1"/>
  <c r="G45" i="8"/>
  <c r="G44" i="8" s="1"/>
  <c r="H55" i="8"/>
  <c r="H45" i="8"/>
  <c r="H44" i="8" l="1"/>
  <c r="D31" i="7"/>
  <c r="F34" i="9"/>
  <c r="J51" i="8"/>
  <c r="J50" i="8" s="1"/>
  <c r="J48" i="8" s="1"/>
  <c r="J46" i="8" s="1"/>
  <c r="J45" i="8" s="1"/>
  <c r="I42" i="8"/>
  <c r="I40" i="8" s="1"/>
  <c r="I38" i="8" s="1"/>
  <c r="F14" i="9"/>
  <c r="G14" i="9"/>
  <c r="H42" i="8"/>
  <c r="H53" i="8"/>
  <c r="F13" i="9" l="1"/>
  <c r="J44" i="8"/>
  <c r="H40" i="8"/>
  <c r="H38" i="8" s="1"/>
  <c r="G42" i="9"/>
  <c r="G36" i="9" s="1"/>
  <c r="F50" i="7"/>
  <c r="I12" i="8"/>
  <c r="G34" i="9" l="1"/>
  <c r="G13" i="9" s="1"/>
  <c r="J42" i="8"/>
  <c r="J40" i="8" s="1"/>
  <c r="J38" i="8" s="1"/>
  <c r="J12" i="8" s="1"/>
  <c r="H12" i="8"/>
  <c r="I17" i="8"/>
  <c r="I15" i="8" s="1"/>
  <c r="I13" i="8" s="1"/>
  <c r="H10" i="3"/>
  <c r="J17" i="8" l="1"/>
  <c r="J15" i="8" s="1"/>
  <c r="J13" i="8" s="1"/>
</calcChain>
</file>

<file path=xl/sharedStrings.xml><?xml version="1.0" encoding="utf-8"?>
<sst xmlns="http://schemas.openxmlformats.org/spreadsheetml/2006/main" count="1095" uniqueCount="370">
  <si>
    <t>________ N ____ որոշման</t>
  </si>
  <si>
    <t>Կոդը</t>
  </si>
  <si>
    <t>Անվանումը</t>
  </si>
  <si>
    <t xml:space="preserve">Գնման ձևը </t>
  </si>
  <si>
    <t>Չափման միավորը</t>
  </si>
  <si>
    <t>միավորի գինը  (դրամով)</t>
  </si>
  <si>
    <t>քանակը</t>
  </si>
  <si>
    <t>գումարը  
(հազար դրամով)</t>
  </si>
  <si>
    <t>ՀՀ պաշտպանության նախարարություն</t>
  </si>
  <si>
    <t xml:space="preserve">Բաժին N02 </t>
  </si>
  <si>
    <t xml:space="preserve"> Ռազմական պաշտպանություն</t>
  </si>
  <si>
    <t>1169  11001</t>
  </si>
  <si>
    <t xml:space="preserve"> Ռազմական կարիքների բավարարում</t>
  </si>
  <si>
    <t>ՀՀ կառավարության 2020 թվականի</t>
  </si>
  <si>
    <t>ՀԱՅԱՍՏԱՆԻ ՀԱՆՐԱՊԵՏՈՒԹՅԱՆ ԿԱՌԱՎԱՐՈՒԹՅԱՆ 2019 ԹՎԱԿԱՆԻ ԴԵԿՏԵՄԲԵՐԻ 26-Ի N 1919-Ն ՈՐՈՇՄԱՆ N 10 ՀԱՎԵԼՎԱԾՈՒՄ  ԿԱՏԱՐՎՈՂ ՓՈՓՈԽՈՒԹՅՈՒՆՆԵՐԸ</t>
  </si>
  <si>
    <t>Խումբ N01 Դաս N01</t>
  </si>
  <si>
    <t>Միջոցառում</t>
  </si>
  <si>
    <t>Ծրագիր</t>
  </si>
  <si>
    <t>______________ ի    ___Ն որոշման</t>
  </si>
  <si>
    <t xml:space="preserve">ՀՀ կառավարության  2020 թվականի </t>
  </si>
  <si>
    <t xml:space="preserve"> 43,404,210.90 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</si>
  <si>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</si>
  <si>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</si>
  <si>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</si>
  <si>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</si>
  <si>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</si>
  <si>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</si>
  <si>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</si>
  <si>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</si>
  <si>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</si>
  <si>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</si>
  <si>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Ինն ամիս </t>
  </si>
  <si>
    <t xml:space="preserve"> Առաջին կիսամյակ </t>
  </si>
  <si>
    <t xml:space="preserve"> Առաջին եռամսյակ </t>
  </si>
  <si>
    <t xml:space="preserve"> Միջոցառման դասիչը` </t>
  </si>
  <si>
    <t xml:space="preserve"> 1169 </t>
  </si>
  <si>
    <t xml:space="preserve"> Ծրագրի դասիչը` </t>
  </si>
  <si>
    <t xml:space="preserve"> Ընթացիկ գործունեության ապահովման գործողություններ </t>
  </si>
  <si>
    <t xml:space="preserve"> Ռազմական կարիքների բավարարում </t>
  </si>
  <si>
    <t xml:space="preserve"> 11001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</si>
  <si>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</si>
  <si>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</si>
  <si>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</si>
  <si>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</si>
  <si>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</si>
  <si>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- Ոչ-նյութական հիմնական միջոցներ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</si>
  <si>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</si>
  <si>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</si>
  <si>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</si>
  <si>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- Հատուկ նպատակային այլ նյութեր</t>
  </si>
  <si>
    <t xml:space="preserve"> - Կենցաղային և հանրային սննդի նյութեր</t>
  </si>
  <si>
    <t xml:space="preserve"> - Տրանսպորտային նյութեր</t>
  </si>
  <si>
    <t>ՆՅՈՒԹԵՐ</t>
  </si>
  <si>
    <t xml:space="preserve"> ՊԱՅՄԱՆԱԳՐԱՅԻՆ ԾԱՌԱՅՈՒԹՅՈՒՆՆԵՐԻ ՁԵՌՔ ԲԵՐՈՒՄ</t>
  </si>
  <si>
    <t xml:space="preserve"> ԾԱՌԱՅՈՒԹՅՈՒՆՆԵՐԻ ԵՎ ԱՊՐԱՆՔՆԵՐԻ ՁԵՌՔ ԲԵՐՈՒՄ</t>
  </si>
  <si>
    <t xml:space="preserve"> ԸՆԹԱՑԻԿ ԾԱԽՍԵՐ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</si>
  <si>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</si>
  <si>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</si>
  <si>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</si>
  <si>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</si>
  <si>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</si>
  <si>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</si>
  <si>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r>
      <t xml:space="preserve"> ԸՆԴԱՄԵՆԸ ԾԱԽՍԵՐ
</t>
    </r>
    <r>
      <rPr>
        <sz val="10"/>
        <rFont val="GHEA Grapalat"/>
        <family val="3"/>
      </rPr>
      <t>այդ թվում՝</t>
    </r>
  </si>
  <si>
    <t xml:space="preserve"> Դաս</t>
  </si>
  <si>
    <t>Խումբ</t>
  </si>
  <si>
    <t>Բաժին</t>
  </si>
  <si>
    <t xml:space="preserve"> Տարի</t>
  </si>
  <si>
    <t xml:space="preserve"> Ինն ամիս</t>
  </si>
  <si>
    <t xml:space="preserve"> Առաջին կիսամյակ</t>
  </si>
  <si>
    <t xml:space="preserve"> Առաջին եռամսյակ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</si>
  <si>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</si>
  <si>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</si>
  <si>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</si>
  <si>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հազար դրամներով</t>
  </si>
  <si>
    <t>___________  ___-ի N _______ -Ն    որոշման</t>
  </si>
  <si>
    <t xml:space="preserve">ՀՀ կառավարության 2020 թվականի 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</si>
  <si>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</si>
  <si>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</si>
  <si>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</si>
  <si>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Ծառայությունների մատուցում</t>
  </si>
  <si>
    <t xml:space="preserve"> Ընթացիկ գործունեության ապահովման գործողություններ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</si>
  <si>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</si>
  <si>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</si>
  <si>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</si>
  <si>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</si>
  <si>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</si>
  <si>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</si>
  <si>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</si>
  <si>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</si>
  <si>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</si>
  <si>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/Միջոցառում</t>
  </si>
  <si>
    <t xml:space="preserve">Տարի </t>
  </si>
  <si>
    <t xml:space="preserve">Ինն ամիս    </t>
  </si>
  <si>
    <t xml:space="preserve">Առաջին կիսամյակ   </t>
  </si>
  <si>
    <t xml:space="preserve">Առաջին. եռամսյակ  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</si>
  <si>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</si>
  <si>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</si>
  <si>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Հավելված  N 1</t>
  </si>
  <si>
    <t xml:space="preserve"> - Ընդհանուր բնույթի այլ ծառայություններ</t>
  </si>
  <si>
    <t>ԱՅԼ  ԾԱԽՍԵՐ</t>
  </si>
  <si>
    <t xml:space="preserve"> - Այլ ծախսեր</t>
  </si>
  <si>
    <t xml:space="preserve">ՀԱՅԱՍՏԱՆԻ ՀԱՆՐԱՊԵՏՈՒԹՅԱՆ ԿԱՌԱՎԱՐՈՒԹՅԱՆ 2019 ԹՎԱԿԱՆԻ ԴԵԿՏԵՄԲԵՐԻ 26-Ի ԹԻՎ 1919-Ն ՈՐՈՇՄԱՆ N 9 ՀԱՎԵԼՎԱԾԻ N 9.15 ԵՎ N 9.1 ՀԱՎԵԼՎԱԾԻ N 9.1.15 ԱՂՅՈՒՍԱԿՆԵՐՈՒՄ ԿԱՏԱՐՎՈՂ ՓՈՓՈԽՈՒԹՅՈՒՆՆԵՐ </t>
  </si>
  <si>
    <t>ՀՀ կառավարություն</t>
  </si>
  <si>
    <t xml:space="preserve"> ՀՀ կառավարության պահուստային ֆոնդ</t>
  </si>
  <si>
    <t xml:space="preserve"> Պահուստային ֆոնդի կառավարման արդյունավետության և թափանցիկության ապահովում
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</si>
  <si>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</si>
  <si>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</si>
  <si>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</si>
  <si>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</si>
  <si>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</si>
  <si>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- Պահուստային միջոցներ</t>
  </si>
  <si>
    <t xml:space="preserve"> ՀՀ  կառավարություն</t>
  </si>
  <si>
    <t xml:space="preserve">  Պետական բյուջեում չկանխատեսված, ինչպես նաեւ բյուջետային երաշխիքների ապահովման ծախսերի ֆինանսավորման ապահովում</t>
  </si>
  <si>
    <t xml:space="preserve"> հացամթերքի թխման ծառայություններ</t>
  </si>
  <si>
    <t xml:space="preserve">  փաթեթավորման ծառայություններ</t>
  </si>
  <si>
    <t xml:space="preserve">  սննդի պատրաստման ծառայություններ</t>
  </si>
  <si>
    <t xml:space="preserve">  ծխի միջոցով ախտահանման ծառայություններ</t>
  </si>
  <si>
    <t xml:space="preserve"> 34351200/1</t>
  </si>
  <si>
    <t xml:space="preserve">  ավտոմեքենաների անիվներ</t>
  </si>
  <si>
    <t xml:space="preserve"> 34351200/2</t>
  </si>
  <si>
    <t xml:space="preserve"> 34351200/3</t>
  </si>
  <si>
    <t xml:space="preserve"> 34351200/4</t>
  </si>
  <si>
    <t xml:space="preserve"> 34351200/5</t>
  </si>
  <si>
    <t xml:space="preserve"> 34351200/6</t>
  </si>
  <si>
    <t xml:space="preserve"> 34351200/7</t>
  </si>
  <si>
    <t xml:space="preserve"> 34351200/8</t>
  </si>
  <si>
    <t xml:space="preserve"> 34351200/9</t>
  </si>
  <si>
    <t xml:space="preserve"> 34351200/11</t>
  </si>
  <si>
    <t xml:space="preserve"> 34351200/13</t>
  </si>
  <si>
    <t xml:space="preserve"> 34351200/15</t>
  </si>
  <si>
    <t xml:space="preserve"> 34351200/16</t>
  </si>
  <si>
    <t xml:space="preserve"> 34351200/17</t>
  </si>
  <si>
    <t xml:space="preserve"> 34351200/18</t>
  </si>
  <si>
    <t xml:space="preserve"> 34351200/19</t>
  </si>
  <si>
    <t xml:space="preserve"> 34351200/23</t>
  </si>
  <si>
    <t xml:space="preserve"> 34351200/24</t>
  </si>
  <si>
    <t xml:space="preserve"> 34351200/26</t>
  </si>
  <si>
    <t xml:space="preserve"> 34351200/28</t>
  </si>
  <si>
    <t xml:space="preserve"> 34351200/29</t>
  </si>
  <si>
    <t xml:space="preserve"> 34351200/31</t>
  </si>
  <si>
    <t xml:space="preserve"> 34351200/33</t>
  </si>
  <si>
    <t xml:space="preserve"> 34351200/34</t>
  </si>
  <si>
    <t xml:space="preserve"> 34351200/35</t>
  </si>
  <si>
    <t xml:space="preserve"> 34351200/36</t>
  </si>
  <si>
    <t xml:space="preserve"> 34351200/37</t>
  </si>
  <si>
    <t xml:space="preserve"> 34351200/38</t>
  </si>
  <si>
    <t xml:space="preserve"> 34351200/39</t>
  </si>
  <si>
    <t xml:space="preserve"> 34351200/42</t>
  </si>
  <si>
    <t xml:space="preserve"> 34351200/43</t>
  </si>
  <si>
    <t xml:space="preserve"> 34351200/44</t>
  </si>
  <si>
    <t xml:space="preserve"> 34351200/45</t>
  </si>
  <si>
    <t xml:space="preserve"> 34351200/46</t>
  </si>
  <si>
    <t xml:space="preserve"> 34351200/48</t>
  </si>
  <si>
    <t xml:space="preserve"> 34351200/50</t>
  </si>
  <si>
    <t xml:space="preserve"> 34351200/51</t>
  </si>
  <si>
    <t xml:space="preserve"> 34351200/52</t>
  </si>
  <si>
    <t xml:space="preserve"> 34351200/53</t>
  </si>
  <si>
    <t xml:space="preserve"> 34351200/55</t>
  </si>
  <si>
    <t xml:space="preserve"> 34351200/57</t>
  </si>
  <si>
    <t xml:space="preserve"> 34351200/59</t>
  </si>
  <si>
    <t xml:space="preserve"> 34351200/60</t>
  </si>
  <si>
    <t xml:space="preserve"> 34351200/61</t>
  </si>
  <si>
    <t xml:space="preserve"> 34351200/62</t>
  </si>
  <si>
    <t xml:space="preserve"> 34351200/63</t>
  </si>
  <si>
    <t xml:space="preserve"> 34351200/64</t>
  </si>
  <si>
    <t xml:space="preserve"> 34351200/65</t>
  </si>
  <si>
    <t xml:space="preserve"> 34351200/66</t>
  </si>
  <si>
    <t xml:space="preserve"> 34351200/67</t>
  </si>
  <si>
    <t xml:space="preserve"> 34351200/68</t>
  </si>
  <si>
    <t xml:space="preserve"> 34351200/69</t>
  </si>
  <si>
    <t xml:space="preserve"> 34351200/70</t>
  </si>
  <si>
    <t xml:space="preserve"> 34351200/73</t>
  </si>
  <si>
    <t xml:space="preserve"> 34351200/74</t>
  </si>
  <si>
    <t xml:space="preserve"> 34351200/76</t>
  </si>
  <si>
    <t xml:space="preserve"> 34351200/78</t>
  </si>
  <si>
    <t xml:space="preserve"> 34351200/79</t>
  </si>
  <si>
    <t xml:space="preserve"> 34351200/80</t>
  </si>
  <si>
    <t xml:space="preserve"> 34351200/81</t>
  </si>
  <si>
    <t xml:space="preserve"> 34351200/82</t>
  </si>
  <si>
    <t xml:space="preserve"> 34351200/83</t>
  </si>
  <si>
    <t xml:space="preserve"> 34351200/84</t>
  </si>
  <si>
    <t xml:space="preserve"> 34351200/85</t>
  </si>
  <si>
    <t xml:space="preserve"> 34351200/86</t>
  </si>
  <si>
    <t xml:space="preserve"> 34351200/87</t>
  </si>
  <si>
    <t xml:space="preserve"> 34351200/88</t>
  </si>
  <si>
    <t xml:space="preserve"> 34351200/90</t>
  </si>
  <si>
    <t xml:space="preserve"> 34351200/91</t>
  </si>
  <si>
    <t xml:space="preserve"> 31442100/1</t>
  </si>
  <si>
    <t xml:space="preserve"> կուտակիչ մարտկոցներ</t>
  </si>
  <si>
    <t xml:space="preserve"> 31442100/2</t>
  </si>
  <si>
    <t xml:space="preserve"> 31442100/3</t>
  </si>
  <si>
    <t xml:space="preserve"> 31442100/4</t>
  </si>
  <si>
    <t xml:space="preserve"> 31442100/5</t>
  </si>
  <si>
    <t xml:space="preserve"> 31442100/6</t>
  </si>
  <si>
    <t xml:space="preserve"> 31442100/7</t>
  </si>
  <si>
    <t xml:space="preserve"> 44511370/1</t>
  </si>
  <si>
    <t xml:space="preserve">  գործիքների հավաքածուներ</t>
  </si>
  <si>
    <t xml:space="preserve"> 44511370/2</t>
  </si>
  <si>
    <t xml:space="preserve"> 44511370/3</t>
  </si>
  <si>
    <t xml:space="preserve"> 44511370/4</t>
  </si>
  <si>
    <t xml:space="preserve"> 44511370/5</t>
  </si>
  <si>
    <t xml:space="preserve"> 44511370/6</t>
  </si>
  <si>
    <t xml:space="preserve"> 44511370/7</t>
  </si>
  <si>
    <t xml:space="preserve"> 44511370/8</t>
  </si>
  <si>
    <t xml:space="preserve"> 44511370/9</t>
  </si>
  <si>
    <t xml:space="preserve"> 44511370/10</t>
  </si>
  <si>
    <t xml:space="preserve"> 44511370/11</t>
  </si>
  <si>
    <t xml:space="preserve"> 44511370/12</t>
  </si>
  <si>
    <t xml:space="preserve"> 44511370/13</t>
  </si>
  <si>
    <t xml:space="preserve"> 44511370/14</t>
  </si>
  <si>
    <t xml:space="preserve"> 44511370/15</t>
  </si>
  <si>
    <t xml:space="preserve"> 44511370/16</t>
  </si>
  <si>
    <t xml:space="preserve"> 44511370/17</t>
  </si>
  <si>
    <t xml:space="preserve"> 44511370/18</t>
  </si>
  <si>
    <t xml:space="preserve"> 44511370/19</t>
  </si>
  <si>
    <t xml:space="preserve"> 44511370/20</t>
  </si>
  <si>
    <t xml:space="preserve"> 44511370/21</t>
  </si>
  <si>
    <t xml:space="preserve"> 44511370/22</t>
  </si>
  <si>
    <t xml:space="preserve">  տավարի միս ոսկրոտ</t>
  </si>
  <si>
    <t xml:space="preserve"> 15111110/9</t>
  </si>
  <si>
    <t xml:space="preserve"> 15111110/10</t>
  </si>
  <si>
    <t xml:space="preserve"> 15111110/11</t>
  </si>
  <si>
    <t xml:space="preserve"> 15111110/12</t>
  </si>
  <si>
    <t xml:space="preserve"> 15111110/13</t>
  </si>
  <si>
    <t xml:space="preserve"> 15111110/14</t>
  </si>
  <si>
    <t xml:space="preserve"> 15113200/503</t>
  </si>
  <si>
    <t xml:space="preserve">  խոզի միս փափուկ</t>
  </si>
  <si>
    <t xml:space="preserve"> 15113200/504</t>
  </si>
  <si>
    <t xml:space="preserve"> 15113200/505</t>
  </si>
  <si>
    <t xml:space="preserve"> 15113200/4</t>
  </si>
  <si>
    <t xml:space="preserve"> 15113200/5</t>
  </si>
  <si>
    <t xml:space="preserve"> 15113200/6</t>
  </si>
  <si>
    <t xml:space="preserve"> ձուկ` սառեցրած</t>
  </si>
  <si>
    <t xml:space="preserve"> 15221100/10</t>
  </si>
  <si>
    <t xml:space="preserve"> 15221100/11</t>
  </si>
  <si>
    <t xml:space="preserve"> 15221100/12</t>
  </si>
  <si>
    <t xml:space="preserve"> 15221100/13</t>
  </si>
  <si>
    <t xml:space="preserve"> 15221100/14</t>
  </si>
  <si>
    <t xml:space="preserve"> 15221100/15</t>
  </si>
  <si>
    <t xml:space="preserve"> 15221100/16</t>
  </si>
  <si>
    <t xml:space="preserve"> 15531100/501</t>
  </si>
  <si>
    <t xml:space="preserve">  կարագ</t>
  </si>
  <si>
    <t xml:space="preserve"> 15531100/502</t>
  </si>
  <si>
    <t xml:space="preserve"> 15531100/505</t>
  </si>
  <si>
    <t xml:space="preserve"> հալած պանիր</t>
  </si>
  <si>
    <t xml:space="preserve">  թթվասեր</t>
  </si>
  <si>
    <t xml:space="preserve">  կաթնաշոռ դասական</t>
  </si>
  <si>
    <t xml:space="preserve">  ապուրներ</t>
  </si>
  <si>
    <t xml:space="preserve">  մածուն</t>
  </si>
  <si>
    <t xml:space="preserve">  համեմունքներ</t>
  </si>
  <si>
    <t xml:space="preserve">  կարտոֆիլ</t>
  </si>
  <si>
    <t xml:space="preserve">  կաղամբ մաքրած</t>
  </si>
  <si>
    <t xml:space="preserve"> 03221410/5</t>
  </si>
  <si>
    <t xml:space="preserve"> 03221410/6</t>
  </si>
  <si>
    <t xml:space="preserve"> 03221410/560</t>
  </si>
  <si>
    <t xml:space="preserve"> 03221410/561</t>
  </si>
  <si>
    <t xml:space="preserve"> 03221410/564</t>
  </si>
  <si>
    <t xml:space="preserve">  գազար</t>
  </si>
  <si>
    <t xml:space="preserve"> 03221110/551</t>
  </si>
  <si>
    <t xml:space="preserve"> 03221110/4</t>
  </si>
  <si>
    <t xml:space="preserve"> 03221110/5</t>
  </si>
  <si>
    <t xml:space="preserve"> 03221110/6</t>
  </si>
  <si>
    <t xml:space="preserve"> 03221110/559</t>
  </si>
  <si>
    <t xml:space="preserve"> 03221110/560</t>
  </si>
  <si>
    <t xml:space="preserve"> 03221110/561</t>
  </si>
  <si>
    <t xml:space="preserve"> 03221110/562</t>
  </si>
  <si>
    <t xml:space="preserve">  բազուկ</t>
  </si>
  <si>
    <t xml:space="preserve"> 03221100/549</t>
  </si>
  <si>
    <t xml:space="preserve"> 03221100/550</t>
  </si>
  <si>
    <t xml:space="preserve"> 03221100/551</t>
  </si>
  <si>
    <t xml:space="preserve"> 03221100/4</t>
  </si>
  <si>
    <t xml:space="preserve"> 03221100/5</t>
  </si>
  <si>
    <t xml:space="preserve"> 03221100/6</t>
  </si>
  <si>
    <t xml:space="preserve"> 03221100/558</t>
  </si>
  <si>
    <t xml:space="preserve"> 03221100/559</t>
  </si>
  <si>
    <t xml:space="preserve"> 03221100/560</t>
  </si>
  <si>
    <t xml:space="preserve"> 03221100/561</t>
  </si>
  <si>
    <t xml:space="preserve"> 03221100/562</t>
  </si>
  <si>
    <t xml:space="preserve"> սոխ, գլուխ</t>
  </si>
  <si>
    <t xml:space="preserve"> 15331161/508</t>
  </si>
  <si>
    <t xml:space="preserve"> 15331161/509</t>
  </si>
  <si>
    <t xml:space="preserve"> 15331161/510</t>
  </si>
  <si>
    <t xml:space="preserve"> 15331161/516</t>
  </si>
  <si>
    <t xml:space="preserve"> 15331161/517</t>
  </si>
  <si>
    <t xml:space="preserve"> 15331161/518</t>
  </si>
  <si>
    <t xml:space="preserve">  սխտոր, գլուխ</t>
  </si>
  <si>
    <t xml:space="preserve">  շոկոլադի սալիկներ</t>
  </si>
  <si>
    <t xml:space="preserve">  կոնֆետ, կարամել</t>
  </si>
  <si>
    <t xml:space="preserve">  թխվածքաբլիթներ</t>
  </si>
  <si>
    <t xml:space="preserve">  պտղաշաքարի օշարակ</t>
  </si>
  <si>
    <t xml:space="preserve"> մեղր, բնական</t>
  </si>
  <si>
    <t xml:space="preserve"> տոմատի կետչուպ</t>
  </si>
  <si>
    <t>15331178/12</t>
  </si>
  <si>
    <t xml:space="preserve"> պահածոյացված բանջարեղեն</t>
  </si>
  <si>
    <t xml:space="preserve">  ափսեներ</t>
  </si>
  <si>
    <t xml:space="preserve"> գհ</t>
  </si>
  <si>
    <t xml:space="preserve"> դրամ</t>
  </si>
  <si>
    <t>ԲՄ</t>
  </si>
  <si>
    <t xml:space="preserve"> ԲՄ</t>
  </si>
  <si>
    <t xml:space="preserve"> հատ</t>
  </si>
  <si>
    <t xml:space="preserve"> կգ</t>
  </si>
  <si>
    <t xml:space="preserve"> ԷԱՃ</t>
  </si>
  <si>
    <t>Հավելված  N 2</t>
  </si>
  <si>
    <t>Հավելված N 3</t>
  </si>
  <si>
    <t xml:space="preserve">                  Հավելված N 4</t>
  </si>
  <si>
    <t xml:space="preserve"> Ծառայությունների մատուցում</t>
  </si>
  <si>
    <t>98391170/3</t>
  </si>
  <si>
    <t>98391170/552</t>
  </si>
  <si>
    <t>98391170/1</t>
  </si>
  <si>
    <t>98391170/12</t>
  </si>
  <si>
    <t>98391170/558</t>
  </si>
  <si>
    <t>98391170/559</t>
  </si>
  <si>
    <t>98391170/15</t>
  </si>
  <si>
    <t>79921100/503</t>
  </si>
  <si>
    <t>55321100/1</t>
  </si>
  <si>
    <t>90921400/1</t>
  </si>
  <si>
    <t>15111110/8</t>
  </si>
  <si>
    <t>15221100/9</t>
  </si>
  <si>
    <t>15542290/2</t>
  </si>
  <si>
    <t>15512000/1</t>
  </si>
  <si>
    <t>15542100/1</t>
  </si>
  <si>
    <t>15891400/501</t>
  </si>
  <si>
    <t>15551600/1</t>
  </si>
  <si>
    <t>15871257/1</t>
  </si>
  <si>
    <t>15871257/2</t>
  </si>
  <si>
    <t>15871257/3</t>
  </si>
  <si>
    <t>15871257/4</t>
  </si>
  <si>
    <t>15311100/528</t>
  </si>
  <si>
    <t>15311100/2</t>
  </si>
  <si>
    <t>15311100/529</t>
  </si>
  <si>
    <t>15311100/533</t>
  </si>
  <si>
    <t>15311100/4</t>
  </si>
  <si>
    <t>15311100/5</t>
  </si>
  <si>
    <t>15311100/6</t>
  </si>
  <si>
    <t>15311100/7</t>
  </si>
  <si>
    <t>03221410/550</t>
  </si>
  <si>
    <t>03221410/551</t>
  </si>
  <si>
    <t>03221410/552</t>
  </si>
  <si>
    <t>03221410/553</t>
  </si>
  <si>
    <t>03221410/4</t>
  </si>
  <si>
    <t>03221410/563</t>
  </si>
  <si>
    <t>03221110/549</t>
  </si>
  <si>
    <t>03221110/558</t>
  </si>
  <si>
    <t>03221100/548</t>
  </si>
  <si>
    <t>15331161/507</t>
  </si>
  <si>
    <t>15331165/503</t>
  </si>
  <si>
    <t>15842220/1</t>
  </si>
  <si>
    <t>15842310/2</t>
  </si>
  <si>
    <t>15821500/4</t>
  </si>
  <si>
    <t>15621700/2</t>
  </si>
  <si>
    <t>03142100/504</t>
  </si>
  <si>
    <t>15891400/14</t>
  </si>
  <si>
    <t>15891400/15</t>
  </si>
  <si>
    <t>15891400/16</t>
  </si>
  <si>
    <t>15891400/17</t>
  </si>
  <si>
    <t>15891400/18</t>
  </si>
  <si>
    <t>15871230/2</t>
  </si>
  <si>
    <t>15331178/535</t>
  </si>
  <si>
    <t>15331178/16</t>
  </si>
  <si>
    <t>39221260/1</t>
  </si>
  <si>
    <t>39221260/2</t>
  </si>
  <si>
    <t xml:space="preserve">Ցուցանիշների փոփոխությունը (Նվազեցումները նշված են փակագծերում)                                                                                                                        </t>
  </si>
  <si>
    <t xml:space="preserve"> Ցուցանիշների փոփոխությունը (Նվազեցումները նշված են փակագծերում)</t>
  </si>
  <si>
    <t>Ցուցանիշների փոփոխությունը (Նվազեցումները նշված են փակագծերում)</t>
  </si>
  <si>
    <t xml:space="preserve"> Ցուցանիշների փոփոխությունը (ավելավումները նշված են դրական նշանով)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</si>
  <si>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</si>
  <si>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 փակագծերում)</t>
  </si>
  <si>
    <t>«ՀԱՅԱՍՏԱՆԻ  ՀԱՆՐԱՊԵՏՈՒԹՅԱՆ  2020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2019 ԹՎԱԿԱՆԻ ԴԵԿՏԵՄԲԵՐԻ 26-Ի  N 1919-Ն ՈՐՈՇՄԱՆ N 5 ՀԱՎԵԼՎԱԾԻ N 1 ԱՂՅՈՒՍԱԿՈՒՄ ԿԱՏԱՐՎՈՂ  ՓՈՓՈԽՈՒԹՅՈՒՆՆԵՐԸ</t>
  </si>
  <si>
    <t>ՀԱՅԱՍՏԱՆԻ ՀԱՆՐԱՊԵՏՈՒԹՅԱՆ ԿԱՌԱՎԱՐՈՒԹՅԱՆ 2019 ԹՎԱԿԱՆԻ ԴԵԿՏԵՄԲԵՐԻ 26-Ի N 1919-Ն ՈՐՈՇՄԱՆ NN 3 և 4 ՀԱՎԵԼՎԱԾՆԵՐՈՒՄ ԿԱՏԱՐՎՈՂ ՓՈՓՈԽՈՒԹՅՈՒՆՆԵՐԸ</t>
  </si>
  <si>
    <t xml:space="preserve">ՀԱՅԱՍՏԱՆԻ ՀԱՆՐԱՊԵՏՈՒԹՅԱՆ ԿԱՌԱՎԱՐՈՒԹՅԱՆ 2019 ԹՎԱԿԱՆԻ ԴԵԿՏԵՄԲԵՐԻ 26-Ի      N 1919-Ն ՈՐՈՇՄԱՆ N 9 ՀԱՎԵԼՎԱԾԻ N 9.47 ԵՎ N 9.1 ՀԱՎԵԼՎԱԾԻ N 9.1.58 ԱՂՅՈՒՍԱԿՆԵՐՈՒՄ ԿԱՏԱՐՎՈՂ ՓՈՓՈԽՈՒԹՅՈՒՆՆԵՐ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</si>
</sst>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_-* #,##0.0_р_._-;\-* #,##0.0_р_._-;_-* &quot;-&quot;??_р_._-;_-@_-"/>
    <numFmt numFmtId="169" formatCode="##,##0.0;\(##,##0.0\);\-"/>
  </numFmts>
  <fonts count="35" x14ac:knownFonts="1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sz val="1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b/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i/>
      <sz val="10"/>
      <color theme="1"/>
      <name val="GHEA Grapalat"/>
      <family val="3"/>
    </font>
    <font>
      <sz val="9"/>
      <color theme="1"/>
      <name val="GHEA Grapalat"/>
      <family val="3"/>
    </font>
    <font>
      <i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name val="GHEA Grapalat"/>
      <family val="2"/>
    </font>
    <font>
      <sz val="10"/>
      <name val="GHEA Grapalat"/>
      <family val="2"/>
    </font>
    <font>
      <sz val="9"/>
      <name val="GHEA Grapalat"/>
      <family val="3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i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0" fontId="3" fillId="0" borderId="0"/>
    <xf numFmtId="0" fontId="6" fillId="0" borderId="0"/>
    <xf numFmtId="0" fontId="7" fillId="0" borderId="0"/>
    <xf numFmtId="0" fontId="3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2" fillId="0" borderId="0"/>
    <xf numFmtId="0" fontId="23" fillId="0" borderId="0"/>
    <xf numFmtId="0" fontId="24" fillId="0" borderId="0">
      <alignment horizontal="left" vertical="top" wrapText="1"/>
    </xf>
    <xf numFmtId="9" fontId="11" fillId="0" borderId="0" applyFont="0" applyFill="0" applyBorder="0" applyAlignment="0" applyProtection="0"/>
    <xf numFmtId="169" fontId="24" fillId="0" borderId="0" applyFill="0" applyBorder="0" applyProtection="0">
      <alignment horizontal="right" vertical="top"/>
    </xf>
    <xf numFmtId="169" fontId="25" fillId="0" borderId="0" applyFill="0" applyBorder="0" applyProtection="0">
      <alignment horizontal="right" vertical="top"/>
    </xf>
  </cellStyleXfs>
  <cellXfs count="223">
    <xf numFmtId="0" fontId="0" fillId="0" borderId="0" xfId="0"/>
    <xf numFmtId="49" fontId="4" fillId="2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vertical="center" wrapText="1"/>
    </xf>
    <xf numFmtId="164" fontId="4" fillId="2" borderId="1" xfId="3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0" fontId="4" fillId="2" borderId="1" xfId="4" applyFont="1" applyFill="1" applyBorder="1" applyAlignment="1">
      <alignment vertical="center" wrapText="1"/>
    </xf>
    <xf numFmtId="0" fontId="4" fillId="2" borderId="1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 wrapText="1"/>
    </xf>
    <xf numFmtId="0" fontId="4" fillId="2" borderId="8" xfId="4" applyFont="1" applyFill="1" applyBorder="1" applyAlignment="1">
      <alignment vertical="center" wrapText="1"/>
    </xf>
    <xf numFmtId="0" fontId="8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 wrapText="1"/>
      <protection locked="0"/>
    </xf>
    <xf numFmtId="0" fontId="4" fillId="2" borderId="9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  <xf numFmtId="165" fontId="2" fillId="2" borderId="0" xfId="1" applyNumberFormat="1" applyFont="1" applyFill="1" applyAlignment="1">
      <alignment vertical="center"/>
    </xf>
    <xf numFmtId="165" fontId="2" fillId="2" borderId="0" xfId="1" applyNumberFormat="1" applyFont="1" applyFill="1" applyAlignment="1">
      <alignment horizontal="left" vertical="center"/>
    </xf>
    <xf numFmtId="165" fontId="2" fillId="2" borderId="0" xfId="1" applyNumberFormat="1" applyFont="1" applyFill="1" applyAlignment="1">
      <alignment horizontal="center" vertical="center" wrapText="1"/>
    </xf>
    <xf numFmtId="165" fontId="4" fillId="2" borderId="0" xfId="2" applyNumberFormat="1" applyFont="1" applyFill="1" applyAlignment="1">
      <alignment vertical="center" wrapText="1"/>
    </xf>
    <xf numFmtId="165" fontId="4" fillId="2" borderId="7" xfId="4" applyNumberFormat="1" applyFont="1" applyFill="1" applyBorder="1" applyAlignment="1">
      <alignment vertical="center" wrapText="1"/>
    </xf>
    <xf numFmtId="166" fontId="9" fillId="2" borderId="0" xfId="7" applyNumberFormat="1" applyFont="1" applyFill="1" applyAlignment="1">
      <alignment horizontal="center" vertical="center" wrapText="1"/>
    </xf>
    <xf numFmtId="0" fontId="4" fillId="2" borderId="6" xfId="2" applyFont="1" applyFill="1" applyBorder="1" applyAlignment="1">
      <alignment vertical="center" wrapText="1"/>
    </xf>
    <xf numFmtId="43" fontId="4" fillId="2" borderId="1" xfId="7" applyFont="1" applyFill="1" applyBorder="1" applyAlignment="1">
      <alignment horizontal="center" vertical="center" wrapText="1"/>
    </xf>
    <xf numFmtId="43" fontId="4" fillId="2" borderId="1" xfId="7" applyFont="1" applyFill="1" applyBorder="1" applyAlignment="1">
      <alignment vertical="center" wrapText="1"/>
    </xf>
    <xf numFmtId="164" fontId="4" fillId="0" borderId="1" xfId="3" applyNumberFormat="1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vertical="center" wrapText="1"/>
    </xf>
    <xf numFmtId="49" fontId="4" fillId="0" borderId="1" xfId="2" applyNumberFormat="1" applyFont="1" applyFill="1" applyBorder="1" applyAlignment="1">
      <alignment horizontal="left" vertical="center" wrapText="1"/>
    </xf>
    <xf numFmtId="0" fontId="4" fillId="0" borderId="6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center" vertical="center" wrapText="1"/>
    </xf>
    <xf numFmtId="43" fontId="4" fillId="0" borderId="1" xfId="7" applyFont="1" applyFill="1" applyBorder="1" applyAlignment="1">
      <alignment horizontal="center" vertical="center" wrapText="1"/>
    </xf>
    <xf numFmtId="0" fontId="15" fillId="0" borderId="0" xfId="3" applyFont="1"/>
    <xf numFmtId="168" fontId="15" fillId="0" borderId="0" xfId="10" applyNumberFormat="1" applyFont="1" applyBorder="1" applyAlignment="1">
      <alignment horizontal="right"/>
    </xf>
    <xf numFmtId="0" fontId="15" fillId="0" borderId="0" xfId="3" applyFont="1" applyBorder="1"/>
    <xf numFmtId="168" fontId="15" fillId="0" borderId="11" xfId="10" applyNumberFormat="1" applyFont="1" applyBorder="1" applyAlignment="1">
      <alignment horizontal="right"/>
    </xf>
    <xf numFmtId="0" fontId="15" fillId="0" borderId="12" xfId="3" applyFont="1" applyBorder="1"/>
    <xf numFmtId="0" fontId="15" fillId="0" borderId="13" xfId="3" applyFont="1" applyBorder="1"/>
    <xf numFmtId="37" fontId="16" fillId="0" borderId="14" xfId="10" applyNumberFormat="1" applyFont="1" applyFill="1" applyBorder="1" applyAlignment="1">
      <alignment horizontal="center" vertical="center" wrapText="1"/>
    </xf>
    <xf numFmtId="37" fontId="16" fillId="0" borderId="1" xfId="10" applyNumberFormat="1" applyFont="1" applyFill="1" applyBorder="1" applyAlignment="1">
      <alignment horizontal="center" vertical="center" wrapText="1"/>
    </xf>
    <xf numFmtId="0" fontId="15" fillId="2" borderId="8" xfId="3" applyFont="1" applyFill="1" applyBorder="1" applyAlignment="1">
      <alignment horizontal="left" vertical="top"/>
    </xf>
    <xf numFmtId="0" fontId="15" fillId="2" borderId="15" xfId="3" applyFont="1" applyFill="1" applyBorder="1" applyAlignment="1">
      <alignment horizontal="left" vertical="top"/>
    </xf>
    <xf numFmtId="0" fontId="15" fillId="2" borderId="16" xfId="3" applyFont="1" applyFill="1" applyBorder="1" applyAlignment="1">
      <alignment vertical="top" wrapText="1"/>
    </xf>
    <xf numFmtId="0" fontId="15" fillId="2" borderId="10" xfId="3" applyFont="1" applyFill="1" applyBorder="1" applyAlignment="1">
      <alignment vertical="top" wrapText="1"/>
    </xf>
    <xf numFmtId="0" fontId="17" fillId="2" borderId="8" xfId="3" applyFont="1" applyFill="1" applyBorder="1" applyAlignment="1">
      <alignment vertical="top" wrapText="1"/>
    </xf>
    <xf numFmtId="0" fontId="15" fillId="2" borderId="15" xfId="3" applyFont="1" applyFill="1" applyBorder="1" applyAlignment="1">
      <alignment vertical="center" wrapText="1"/>
    </xf>
    <xf numFmtId="0" fontId="15" fillId="2" borderId="17" xfId="3" applyFont="1" applyFill="1" applyBorder="1" applyAlignment="1">
      <alignment vertical="top" wrapText="1"/>
    </xf>
    <xf numFmtId="0" fontId="15" fillId="2" borderId="18" xfId="3" applyFont="1" applyFill="1" applyBorder="1" applyAlignment="1">
      <alignment vertical="top" wrapText="1"/>
    </xf>
    <xf numFmtId="0" fontId="16" fillId="2" borderId="1" xfId="3" applyFont="1" applyFill="1" applyBorder="1" applyAlignment="1">
      <alignment vertical="center" wrapText="1"/>
    </xf>
    <xf numFmtId="0" fontId="15" fillId="2" borderId="19" xfId="3" applyFont="1" applyFill="1" applyBorder="1" applyAlignment="1">
      <alignment horizontal="left" vertical="top" wrapText="1"/>
    </xf>
    <xf numFmtId="0" fontId="15" fillId="2" borderId="20" xfId="3" applyFont="1" applyFill="1" applyBorder="1" applyAlignment="1">
      <alignment horizontal="left" vertical="center" wrapText="1"/>
    </xf>
    <xf numFmtId="0" fontId="18" fillId="0" borderId="1" xfId="8" applyFont="1" applyBorder="1" applyAlignment="1">
      <alignment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19" fillId="2" borderId="14" xfId="3" applyFont="1" applyFill="1" applyBorder="1" applyAlignment="1">
      <alignment horizontal="center" vertical="center" wrapTex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1" xfId="3" applyFont="1" applyFill="1" applyBorder="1" applyAlignment="1">
      <alignment horizontal="center" vertical="top" wrapText="1"/>
    </xf>
    <xf numFmtId="0" fontId="20" fillId="2" borderId="1" xfId="3" applyFont="1" applyFill="1" applyBorder="1" applyAlignment="1">
      <alignment horizontal="left" vertical="center" wrapText="1"/>
    </xf>
    <xf numFmtId="0" fontId="20" fillId="2" borderId="24" xfId="3" applyFont="1" applyFill="1" applyBorder="1" applyAlignment="1">
      <alignment horizontal="left" vertical="top" wrapText="1"/>
    </xf>
    <xf numFmtId="0" fontId="15" fillId="2" borderId="25" xfId="3" applyFont="1" applyFill="1" applyBorder="1" applyAlignment="1">
      <alignment horizontal="left" vertical="center" wrapText="1"/>
    </xf>
    <xf numFmtId="168" fontId="15" fillId="0" borderId="12" xfId="10" applyNumberFormat="1" applyFont="1" applyBorder="1" applyAlignment="1">
      <alignment horizontal="right"/>
    </xf>
    <xf numFmtId="0" fontId="15" fillId="0" borderId="0" xfId="3" applyFont="1" applyAlignment="1">
      <alignment horizontal="justify"/>
    </xf>
    <xf numFmtId="0" fontId="13" fillId="0" borderId="0" xfId="3" applyFont="1" applyFill="1" applyBorder="1" applyAlignment="1">
      <alignment vertical="top"/>
    </xf>
    <xf numFmtId="0" fontId="18" fillId="0" borderId="1" xfId="3" applyFont="1" applyBorder="1" applyAlignment="1">
      <alignment vertical="center" wrapText="1"/>
    </xf>
    <xf numFmtId="0" fontId="18" fillId="0" borderId="1" xfId="3" applyFont="1" applyBorder="1" applyAlignment="1">
      <alignment horizontal="center" vertical="center" wrapText="1"/>
    </xf>
    <xf numFmtId="0" fontId="21" fillId="2" borderId="1" xfId="3" applyFont="1" applyFill="1" applyBorder="1" applyAlignment="1">
      <alignment vertical="top" wrapText="1"/>
    </xf>
    <xf numFmtId="0" fontId="15" fillId="0" borderId="0" xfId="3" applyFont="1" applyAlignment="1">
      <alignment horizontal="center" vertical="center"/>
    </xf>
    <xf numFmtId="0" fontId="26" fillId="2" borderId="0" xfId="19" applyFont="1" applyFill="1">
      <alignment horizontal="left" vertical="top" wrapText="1"/>
    </xf>
    <xf numFmtId="0" fontId="26" fillId="2" borderId="0" xfId="19" applyFont="1" applyFill="1" applyAlignment="1">
      <alignment horizontal="left" vertical="top" wrapText="1"/>
    </xf>
    <xf numFmtId="167" fontId="2" fillId="2" borderId="14" xfId="10" applyFont="1" applyFill="1" applyBorder="1" applyAlignment="1">
      <alignment horizontal="right" vertical="top" wrapText="1"/>
    </xf>
    <xf numFmtId="169" fontId="2" fillId="2" borderId="12" xfId="21" applyNumberFormat="1" applyFont="1" applyFill="1" applyBorder="1" applyAlignment="1">
      <alignment horizontal="right" vertical="top"/>
    </xf>
    <xf numFmtId="0" fontId="26" fillId="2" borderId="12" xfId="19" applyFont="1" applyFill="1" applyBorder="1" applyAlignment="1">
      <alignment horizontal="left" vertical="top" wrapText="1"/>
    </xf>
    <xf numFmtId="0" fontId="15" fillId="2" borderId="12" xfId="3" applyFont="1" applyFill="1" applyBorder="1" applyAlignment="1">
      <alignment vertical="center" wrapText="1"/>
    </xf>
    <xf numFmtId="0" fontId="26" fillId="2" borderId="12" xfId="19" applyFont="1" applyFill="1" applyBorder="1">
      <alignment horizontal="left" vertical="top" wrapText="1"/>
    </xf>
    <xf numFmtId="0" fontId="26" fillId="2" borderId="13" xfId="19" applyFont="1" applyFill="1" applyBorder="1">
      <alignment horizontal="left" vertical="top" wrapText="1"/>
    </xf>
    <xf numFmtId="169" fontId="2" fillId="2" borderId="1" xfId="19" applyNumberFormat="1" applyFont="1" applyFill="1" applyBorder="1" applyAlignment="1">
      <alignment horizontal="right" vertical="top" wrapText="1"/>
    </xf>
    <xf numFmtId="0" fontId="26" fillId="2" borderId="1" xfId="19" applyFont="1" applyFill="1" applyBorder="1" applyAlignment="1">
      <alignment horizontal="left" vertical="top" wrapText="1"/>
    </xf>
    <xf numFmtId="0" fontId="15" fillId="2" borderId="1" xfId="3" applyFont="1" applyFill="1" applyBorder="1" applyAlignment="1">
      <alignment vertical="center" wrapText="1"/>
    </xf>
    <xf numFmtId="0" fontId="26" fillId="2" borderId="1" xfId="19" applyFont="1" applyFill="1" applyBorder="1">
      <alignment horizontal="left" vertical="top" wrapText="1"/>
    </xf>
    <xf numFmtId="0" fontId="26" fillId="2" borderId="20" xfId="19" applyFont="1" applyFill="1" applyBorder="1">
      <alignment horizontal="left" vertical="top" wrapText="1"/>
    </xf>
    <xf numFmtId="169" fontId="2" fillId="2" borderId="1" xfId="21" applyNumberFormat="1" applyFont="1" applyFill="1" applyBorder="1" applyAlignment="1">
      <alignment horizontal="right" vertical="top"/>
    </xf>
    <xf numFmtId="169" fontId="26" fillId="2" borderId="1" xfId="21" applyNumberFormat="1" applyFont="1" applyFill="1" applyBorder="1" applyAlignment="1">
      <alignment horizontal="right" vertical="top"/>
    </xf>
    <xf numFmtId="0" fontId="26" fillId="2" borderId="20" xfId="19" applyFont="1" applyFill="1" applyBorder="1" applyAlignment="1">
      <alignment horizontal="left" vertical="top" wrapText="1"/>
    </xf>
    <xf numFmtId="0" fontId="2" fillId="2" borderId="1" xfId="19" applyFont="1" applyFill="1" applyBorder="1" applyAlignment="1">
      <alignment horizontal="left" vertical="top" wrapText="1"/>
    </xf>
    <xf numFmtId="169" fontId="2" fillId="2" borderId="1" xfId="22" applyNumberFormat="1" applyFont="1" applyFill="1" applyBorder="1" applyAlignment="1">
      <alignment horizontal="right" vertical="top"/>
    </xf>
    <xf numFmtId="169" fontId="27" fillId="2" borderId="1" xfId="22" applyNumberFormat="1" applyFont="1" applyFill="1" applyBorder="1" applyAlignment="1">
      <alignment horizontal="right" vertical="top"/>
    </xf>
    <xf numFmtId="169" fontId="2" fillId="2" borderId="10" xfId="19" applyNumberFormat="1" applyFont="1" applyFill="1" applyBorder="1" applyAlignment="1">
      <alignment horizontal="center" vertical="top" wrapText="1"/>
    </xf>
    <xf numFmtId="169" fontId="26" fillId="2" borderId="10" xfId="19" applyNumberFormat="1" applyFont="1" applyFill="1" applyBorder="1" applyAlignment="1">
      <alignment horizontal="center" vertical="top" wrapText="1"/>
    </xf>
    <xf numFmtId="0" fontId="27" fillId="0" borderId="1" xfId="3" applyFont="1" applyBorder="1" applyAlignment="1">
      <alignment horizontal="left" vertical="center" wrapText="1"/>
    </xf>
    <xf numFmtId="0" fontId="26" fillId="2" borderId="1" xfId="19" applyFont="1" applyFill="1" applyBorder="1" applyAlignment="1">
      <alignment horizontal="center" vertical="top" wrapText="1"/>
    </xf>
    <xf numFmtId="0" fontId="26" fillId="2" borderId="20" xfId="19" applyFont="1" applyFill="1" applyBorder="1" applyAlignment="1">
      <alignment horizontal="center" vertical="top" wrapText="1"/>
    </xf>
    <xf numFmtId="0" fontId="29" fillId="2" borderId="1" xfId="19" applyFont="1" applyFill="1" applyBorder="1" applyAlignment="1">
      <alignment horizontal="center" vertical="center" wrapText="1"/>
    </xf>
    <xf numFmtId="0" fontId="29" fillId="2" borderId="20" xfId="19" applyFont="1" applyFill="1" applyBorder="1" applyAlignment="1">
      <alignment horizontal="center" vertical="center" wrapText="1"/>
    </xf>
    <xf numFmtId="0" fontId="27" fillId="2" borderId="0" xfId="19" applyFont="1" applyFill="1" applyAlignment="1">
      <alignment horizontal="left" vertical="top" wrapText="1"/>
    </xf>
    <xf numFmtId="0" fontId="17" fillId="0" borderId="0" xfId="3" applyFont="1"/>
    <xf numFmtId="0" fontId="17" fillId="0" borderId="0" xfId="3" applyFont="1" applyFill="1" applyAlignment="1">
      <alignment horizontal="right"/>
    </xf>
    <xf numFmtId="0" fontId="32" fillId="0" borderId="0" xfId="3" applyFont="1"/>
    <xf numFmtId="0" fontId="32" fillId="0" borderId="0" xfId="3" applyFont="1" applyBorder="1"/>
    <xf numFmtId="0" fontId="32" fillId="0" borderId="0" xfId="3" applyFont="1" applyFill="1" applyAlignment="1"/>
    <xf numFmtId="0" fontId="17" fillId="0" borderId="0" xfId="3" applyFont="1" applyFill="1" applyAlignment="1"/>
    <xf numFmtId="0" fontId="17" fillId="0" borderId="0" xfId="3" applyFont="1" applyFill="1"/>
    <xf numFmtId="0" fontId="15" fillId="2" borderId="1" xfId="3" applyFont="1" applyFill="1" applyBorder="1"/>
    <xf numFmtId="0" fontId="15" fillId="2" borderId="1" xfId="3" applyFont="1" applyFill="1" applyBorder="1" applyAlignment="1">
      <alignment wrapText="1"/>
    </xf>
    <xf numFmtId="0" fontId="15" fillId="0" borderId="0" xfId="3" applyFont="1" applyAlignment="1">
      <alignment vertical="center"/>
    </xf>
    <xf numFmtId="0" fontId="15" fillId="2" borderId="1" xfId="3" applyFont="1" applyFill="1" applyBorder="1" applyAlignment="1">
      <alignment vertical="center"/>
    </xf>
    <xf numFmtId="0" fontId="15" fillId="0" borderId="1" xfId="3" applyFont="1" applyBorder="1"/>
    <xf numFmtId="0" fontId="15" fillId="0" borderId="9" xfId="3" applyFont="1" applyBorder="1"/>
    <xf numFmtId="0" fontId="15" fillId="0" borderId="18" xfId="3" applyFont="1" applyBorder="1" applyAlignment="1"/>
    <xf numFmtId="0" fontId="15" fillId="0" borderId="1" xfId="3" applyFont="1" applyBorder="1" applyAlignment="1"/>
    <xf numFmtId="0" fontId="15" fillId="0" borderId="20" xfId="3" applyFont="1" applyBorder="1" applyAlignment="1">
      <alignment vertical="center"/>
    </xf>
    <xf numFmtId="0" fontId="15" fillId="0" borderId="1" xfId="3" applyFont="1" applyBorder="1" applyAlignment="1">
      <alignment horizontal="center" vertical="center"/>
    </xf>
    <xf numFmtId="0" fontId="21" fillId="0" borderId="1" xfId="3" applyFont="1" applyBorder="1" applyAlignment="1">
      <alignment vertical="center"/>
    </xf>
    <xf numFmtId="164" fontId="15" fillId="0" borderId="10" xfId="3" applyNumberFormat="1" applyFont="1" applyBorder="1" applyAlignment="1">
      <alignment horizontal="center" vertical="center" wrapText="1"/>
    </xf>
    <xf numFmtId="0" fontId="14" fillId="0" borderId="10" xfId="3" applyFont="1" applyBorder="1" applyAlignment="1">
      <alignment horizontal="center" vertical="center" wrapText="1"/>
    </xf>
    <xf numFmtId="0" fontId="15" fillId="0" borderId="8" xfId="3" applyFont="1" applyBorder="1" applyAlignment="1">
      <alignment vertical="center"/>
    </xf>
    <xf numFmtId="0" fontId="15" fillId="0" borderId="15" xfId="3" applyFont="1" applyBorder="1" applyAlignment="1">
      <alignment vertical="center"/>
    </xf>
    <xf numFmtId="0" fontId="15" fillId="0" borderId="1" xfId="3" applyFont="1" applyBorder="1" applyAlignment="1">
      <alignment vertical="center"/>
    </xf>
    <xf numFmtId="0" fontId="14" fillId="0" borderId="0" xfId="3" applyFont="1" applyFill="1" applyAlignment="1">
      <alignment horizontal="center" wrapText="1"/>
    </xf>
    <xf numFmtId="0" fontId="33" fillId="0" borderId="0" xfId="3" applyFont="1" applyFill="1" applyAlignment="1">
      <alignment horizontal="right"/>
    </xf>
    <xf numFmtId="0" fontId="13" fillId="0" borderId="0" xfId="3" applyFont="1" applyAlignment="1">
      <alignment horizontal="right"/>
    </xf>
    <xf numFmtId="0" fontId="13" fillId="2" borderId="0" xfId="3" applyFont="1" applyFill="1" applyBorder="1" applyAlignment="1">
      <alignment horizontal="right"/>
    </xf>
    <xf numFmtId="166" fontId="13" fillId="0" borderId="0" xfId="16" applyNumberFormat="1" applyFont="1" applyFill="1" applyBorder="1" applyAlignment="1">
      <alignment horizontal="right" vertical="center"/>
    </xf>
    <xf numFmtId="0" fontId="34" fillId="2" borderId="0" xfId="2" applyFont="1" applyFill="1" applyAlignment="1">
      <alignment horizontal="center" vertical="center" wrapText="1"/>
    </xf>
    <xf numFmtId="165" fontId="2" fillId="2" borderId="14" xfId="10" applyNumberFormat="1" applyFont="1" applyFill="1" applyBorder="1" applyAlignment="1">
      <alignment horizontal="right" vertical="top" wrapText="1"/>
    </xf>
    <xf numFmtId="43" fontId="2" fillId="2" borderId="14" xfId="7" applyFont="1" applyFill="1" applyBorder="1" applyAlignment="1">
      <alignment horizontal="right" vertical="top" wrapText="1"/>
    </xf>
    <xf numFmtId="165" fontId="15" fillId="0" borderId="12" xfId="10" applyNumberFormat="1" applyFont="1" applyBorder="1" applyAlignment="1">
      <alignment horizontal="right"/>
    </xf>
    <xf numFmtId="165" fontId="15" fillId="0" borderId="11" xfId="10" applyNumberFormat="1" applyFont="1" applyBorder="1" applyAlignment="1">
      <alignment horizontal="right"/>
    </xf>
    <xf numFmtId="166" fontId="15" fillId="0" borderId="10" xfId="7" applyNumberFormat="1" applyFont="1" applyBorder="1" applyAlignment="1">
      <alignment horizontal="right" vertical="center" wrapText="1"/>
    </xf>
    <xf numFmtId="166" fontId="15" fillId="0" borderId="9" xfId="7" applyNumberFormat="1" applyFont="1" applyBorder="1" applyAlignment="1">
      <alignment horizontal="right" vertical="center" indent="1"/>
    </xf>
    <xf numFmtId="166" fontId="15" fillId="0" borderId="27" xfId="7" applyNumberFormat="1" applyFont="1" applyBorder="1" applyAlignment="1">
      <alignment horizontal="right" vertical="center" indent="1"/>
    </xf>
    <xf numFmtId="166" fontId="15" fillId="0" borderId="1" xfId="7" applyNumberFormat="1" applyFont="1" applyBorder="1" applyAlignment="1">
      <alignment horizontal="right"/>
    </xf>
    <xf numFmtId="166" fontId="15" fillId="0" borderId="6" xfId="7" applyNumberFormat="1" applyFont="1" applyBorder="1" applyAlignment="1">
      <alignment horizontal="right"/>
    </xf>
    <xf numFmtId="166" fontId="15" fillId="0" borderId="14" xfId="7" applyNumberFormat="1" applyFont="1" applyBorder="1" applyAlignment="1">
      <alignment horizontal="right"/>
    </xf>
    <xf numFmtId="166" fontId="15" fillId="0" borderId="9" xfId="7" applyNumberFormat="1" applyFont="1" applyBorder="1" applyAlignment="1">
      <alignment horizontal="right" vertical="center" indent="1"/>
    </xf>
    <xf numFmtId="165" fontId="15" fillId="0" borderId="0" xfId="10" applyNumberFormat="1" applyFont="1" applyBorder="1" applyAlignment="1">
      <alignment horizontal="right"/>
    </xf>
    <xf numFmtId="166" fontId="4" fillId="2" borderId="1" xfId="7" applyNumberFormat="1" applyFont="1" applyFill="1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166" fontId="15" fillId="0" borderId="9" xfId="7" applyNumberFormat="1" applyFont="1" applyBorder="1" applyAlignment="1">
      <alignment horizontal="right" vertical="center" indent="1"/>
    </xf>
    <xf numFmtId="166" fontId="15" fillId="0" borderId="18" xfId="7" applyNumberFormat="1" applyFont="1" applyBorder="1" applyAlignment="1">
      <alignment horizontal="right" vertical="center" indent="1"/>
    </xf>
    <xf numFmtId="166" fontId="15" fillId="0" borderId="35" xfId="7" applyNumberFormat="1" applyFont="1" applyBorder="1" applyAlignment="1">
      <alignment horizontal="right" vertical="center" indent="1"/>
    </xf>
    <xf numFmtId="0" fontId="15" fillId="0" borderId="26" xfId="3" applyFont="1" applyBorder="1" applyAlignment="1">
      <alignment horizontal="center"/>
    </xf>
    <xf numFmtId="0" fontId="15" fillId="0" borderId="37" xfId="3" applyFont="1" applyBorder="1" applyAlignment="1">
      <alignment horizontal="center"/>
    </xf>
    <xf numFmtId="0" fontId="15" fillId="0" borderId="36" xfId="3" applyFont="1" applyBorder="1" applyAlignment="1">
      <alignment horizontal="center"/>
    </xf>
    <xf numFmtId="0" fontId="15" fillId="0" borderId="9" xfId="3" applyFont="1" applyBorder="1" applyAlignment="1">
      <alignment horizontal="center" vertical="top"/>
    </xf>
    <xf numFmtId="0" fontId="15" fillId="0" borderId="18" xfId="3" applyFont="1" applyBorder="1" applyAlignment="1">
      <alignment horizontal="center" vertical="top"/>
    </xf>
    <xf numFmtId="0" fontId="15" fillId="0" borderId="35" xfId="3" applyFont="1" applyBorder="1" applyAlignment="1">
      <alignment horizontal="center" vertical="top"/>
    </xf>
    <xf numFmtId="0" fontId="15" fillId="0" borderId="9" xfId="3" applyFont="1" applyBorder="1" applyAlignment="1">
      <alignment horizontal="center" vertical="center"/>
    </xf>
    <xf numFmtId="0" fontId="15" fillId="0" borderId="18" xfId="3" applyFont="1" applyBorder="1" applyAlignment="1">
      <alignment horizontal="center" vertical="center"/>
    </xf>
    <xf numFmtId="0" fontId="15" fillId="0" borderId="35" xfId="3" applyFont="1" applyBorder="1" applyAlignment="1">
      <alignment horizontal="center" vertical="center"/>
    </xf>
    <xf numFmtId="166" fontId="15" fillId="0" borderId="9" xfId="7" applyNumberFormat="1" applyFont="1" applyBorder="1" applyAlignment="1">
      <alignment horizontal="right" vertical="center"/>
    </xf>
    <xf numFmtId="166" fontId="15" fillId="0" borderId="18" xfId="7" applyNumberFormat="1" applyFont="1" applyBorder="1" applyAlignment="1">
      <alignment horizontal="right" vertical="center"/>
    </xf>
    <xf numFmtId="0" fontId="15" fillId="0" borderId="18" xfId="3" applyFont="1" applyBorder="1" applyAlignment="1">
      <alignment horizontal="center"/>
    </xf>
    <xf numFmtId="0" fontId="15" fillId="0" borderId="10" xfId="3" applyFont="1" applyBorder="1" applyAlignment="1">
      <alignment horizontal="center"/>
    </xf>
    <xf numFmtId="0" fontId="15" fillId="0" borderId="10" xfId="3" applyFont="1" applyBorder="1" applyAlignment="1">
      <alignment horizontal="center" vertical="center"/>
    </xf>
    <xf numFmtId="0" fontId="17" fillId="0" borderId="0" xfId="3" applyFont="1" applyFill="1" applyAlignment="1">
      <alignment horizontal="right"/>
    </xf>
    <xf numFmtId="0" fontId="14" fillId="0" borderId="0" xfId="3" applyFont="1" applyFill="1" applyAlignment="1">
      <alignment horizontal="center" vertical="center" wrapText="1"/>
    </xf>
    <xf numFmtId="0" fontId="15" fillId="0" borderId="9" xfId="3" applyFont="1" applyBorder="1" applyAlignment="1">
      <alignment horizontal="center" vertical="center" wrapText="1"/>
    </xf>
    <xf numFmtId="0" fontId="15" fillId="0" borderId="10" xfId="3" applyFont="1" applyBorder="1" applyAlignment="1">
      <alignment horizontal="center" vertical="center" wrapText="1"/>
    </xf>
    <xf numFmtId="0" fontId="15" fillId="0" borderId="27" xfId="3" applyFont="1" applyBorder="1" applyAlignment="1">
      <alignment horizontal="center" vertical="center" wrapText="1"/>
    </xf>
    <xf numFmtId="0" fontId="15" fillId="0" borderId="16" xfId="3" applyFont="1" applyBorder="1" applyAlignment="1">
      <alignment horizontal="center" vertical="center" wrapText="1"/>
    </xf>
    <xf numFmtId="0" fontId="33" fillId="0" borderId="24" xfId="3" applyFont="1" applyFill="1" applyBorder="1" applyAlignment="1">
      <alignment horizontal="center" vertical="center" wrapText="1"/>
    </xf>
    <xf numFmtId="0" fontId="33" fillId="0" borderId="29" xfId="3" applyFont="1" applyFill="1" applyBorder="1" applyAlignment="1">
      <alignment horizontal="center" vertical="center" wrapText="1"/>
    </xf>
    <xf numFmtId="0" fontId="15" fillId="0" borderId="15" xfId="3" applyFont="1" applyBorder="1" applyAlignment="1">
      <alignment horizontal="center"/>
    </xf>
    <xf numFmtId="0" fontId="15" fillId="0" borderId="8" xfId="3" applyFont="1" applyBorder="1" applyAlignment="1">
      <alignment horizontal="center"/>
    </xf>
    <xf numFmtId="0" fontId="15" fillId="0" borderId="26" xfId="3" applyFont="1" applyBorder="1" applyAlignment="1">
      <alignment horizontal="center" vertical="top"/>
    </xf>
    <xf numFmtId="0" fontId="15" fillId="0" borderId="37" xfId="3" applyFont="1" applyBorder="1" applyAlignment="1">
      <alignment horizontal="center" vertical="top"/>
    </xf>
    <xf numFmtId="0" fontId="15" fillId="0" borderId="38" xfId="3" applyFont="1" applyBorder="1" applyAlignment="1">
      <alignment horizontal="center" vertical="top"/>
    </xf>
    <xf numFmtId="0" fontId="15" fillId="0" borderId="30" xfId="3" applyFont="1" applyBorder="1" applyAlignment="1">
      <alignment horizontal="center" vertical="center" wrapText="1"/>
    </xf>
    <xf numFmtId="0" fontId="15" fillId="0" borderId="18" xfId="3" applyFont="1" applyBorder="1" applyAlignment="1">
      <alignment horizontal="center" vertical="center" wrapText="1"/>
    </xf>
    <xf numFmtId="0" fontId="15" fillId="0" borderId="34" xfId="3" applyFont="1" applyBorder="1" applyAlignment="1">
      <alignment horizontal="center" vertical="center"/>
    </xf>
    <xf numFmtId="0" fontId="15" fillId="0" borderId="31" xfId="3" applyFont="1" applyBorder="1" applyAlignment="1">
      <alignment horizontal="center" vertical="center"/>
    </xf>
    <xf numFmtId="0" fontId="15" fillId="0" borderId="28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0" fontId="15" fillId="2" borderId="15" xfId="3" applyFont="1" applyFill="1" applyBorder="1" applyAlignment="1">
      <alignment horizontal="center" vertical="center"/>
    </xf>
    <xf numFmtId="0" fontId="15" fillId="2" borderId="7" xfId="3" applyFont="1" applyFill="1" applyBorder="1" applyAlignment="1">
      <alignment horizontal="center" vertical="center"/>
    </xf>
    <xf numFmtId="0" fontId="15" fillId="2" borderId="8" xfId="3" applyFont="1" applyFill="1" applyBorder="1" applyAlignment="1">
      <alignment horizontal="center" vertical="center"/>
    </xf>
    <xf numFmtId="166" fontId="15" fillId="0" borderId="35" xfId="7" applyNumberFormat="1" applyFont="1" applyBorder="1" applyAlignment="1">
      <alignment horizontal="right" vertical="center"/>
    </xf>
    <xf numFmtId="0" fontId="14" fillId="0" borderId="0" xfId="3" applyFont="1" applyFill="1" applyAlignment="1">
      <alignment horizontal="center" wrapText="1"/>
    </xf>
    <xf numFmtId="0" fontId="27" fillId="2" borderId="0" xfId="19" applyFont="1" applyFill="1" applyBorder="1" applyAlignment="1">
      <alignment horizontal="center" vertical="top" wrapText="1"/>
    </xf>
    <xf numFmtId="0" fontId="29" fillId="2" borderId="34" xfId="19" applyFont="1" applyFill="1" applyBorder="1" applyAlignment="1">
      <alignment horizontal="center" vertical="center" wrapText="1"/>
    </xf>
    <xf numFmtId="0" fontId="29" fillId="2" borderId="33" xfId="19" applyFont="1" applyFill="1" applyBorder="1" applyAlignment="1">
      <alignment horizontal="center" vertical="center" wrapText="1"/>
    </xf>
    <xf numFmtId="0" fontId="29" fillId="2" borderId="31" xfId="19" applyFont="1" applyFill="1" applyBorder="1" applyAlignment="1">
      <alignment horizontal="center" vertical="center" wrapText="1"/>
    </xf>
    <xf numFmtId="0" fontId="29" fillId="2" borderId="28" xfId="19" applyFont="1" applyFill="1" applyBorder="1" applyAlignment="1">
      <alignment horizontal="center" vertical="center" wrapText="1"/>
    </xf>
    <xf numFmtId="0" fontId="29" fillId="2" borderId="4" xfId="19" applyFont="1" applyFill="1" applyBorder="1" applyAlignment="1">
      <alignment horizontal="center" vertical="center" wrapText="1"/>
    </xf>
    <xf numFmtId="0" fontId="29" fillId="2" borderId="5" xfId="19" applyFont="1" applyFill="1" applyBorder="1" applyAlignment="1">
      <alignment horizontal="center" vertical="center" wrapText="1"/>
    </xf>
    <xf numFmtId="0" fontId="31" fillId="2" borderId="0" xfId="19" applyFont="1" applyFill="1" applyAlignment="1">
      <alignment horizontal="right" vertical="top"/>
    </xf>
    <xf numFmtId="0" fontId="28" fillId="2" borderId="9" xfId="19" applyFont="1" applyFill="1" applyBorder="1" applyAlignment="1">
      <alignment horizontal="center" vertical="center" wrapText="1"/>
    </xf>
    <xf numFmtId="0" fontId="28" fillId="2" borderId="10" xfId="19" applyFont="1" applyFill="1" applyBorder="1" applyAlignment="1">
      <alignment horizontal="center" vertical="center" wrapText="1"/>
    </xf>
    <xf numFmtId="0" fontId="28" fillId="2" borderId="27" xfId="19" applyFont="1" applyFill="1" applyBorder="1" applyAlignment="1">
      <alignment horizontal="center" vertical="center" wrapText="1"/>
    </xf>
    <xf numFmtId="0" fontId="28" fillId="2" borderId="16" xfId="19" applyFont="1" applyFill="1" applyBorder="1" applyAlignment="1">
      <alignment horizontal="center" vertical="center" wrapText="1"/>
    </xf>
    <xf numFmtId="0" fontId="30" fillId="2" borderId="24" xfId="19" applyFont="1" applyFill="1" applyBorder="1" applyAlignment="1">
      <alignment horizontal="center" vertical="top" wrapText="1"/>
    </xf>
    <xf numFmtId="0" fontId="30" fillId="2" borderId="29" xfId="19" applyFont="1" applyFill="1" applyBorder="1" applyAlignment="1">
      <alignment horizontal="center" vertical="top" wrapText="1"/>
    </xf>
    <xf numFmtId="0" fontId="29" fillId="2" borderId="32" xfId="19" applyFont="1" applyFill="1" applyBorder="1" applyAlignment="1">
      <alignment horizontal="center" vertical="center" wrapText="1"/>
    </xf>
    <xf numFmtId="0" fontId="29" fillId="2" borderId="3" xfId="19" applyFont="1" applyFill="1" applyBorder="1" applyAlignment="1">
      <alignment horizontal="center" vertical="center" wrapText="1"/>
    </xf>
    <xf numFmtId="0" fontId="29" fillId="2" borderId="30" xfId="19" applyFont="1" applyFill="1" applyBorder="1" applyAlignment="1">
      <alignment horizontal="center" vertical="center" wrapText="1"/>
    </xf>
    <xf numFmtId="0" fontId="29" fillId="2" borderId="18" xfId="19" applyFont="1" applyFill="1" applyBorder="1" applyAlignment="1">
      <alignment horizontal="center" vertical="center" wrapText="1"/>
    </xf>
    <xf numFmtId="0" fontId="29" fillId="2" borderId="10" xfId="19" applyFont="1" applyFill="1" applyBorder="1" applyAlignment="1">
      <alignment horizontal="center" vertical="center" wrapText="1"/>
    </xf>
    <xf numFmtId="0" fontId="15" fillId="0" borderId="0" xfId="3" applyFont="1" applyAlignment="1">
      <alignment horizontal="center" vertical="center"/>
    </xf>
    <xf numFmtId="0" fontId="32" fillId="0" borderId="0" xfId="3" applyFont="1" applyFill="1" applyAlignment="1">
      <alignment horizontal="right"/>
    </xf>
    <xf numFmtId="0" fontId="15" fillId="2" borderId="23" xfId="3" applyFont="1" applyFill="1" applyBorder="1" applyAlignment="1">
      <alignment horizontal="center" wrapText="1"/>
    </xf>
    <xf numFmtId="0" fontId="15" fillId="2" borderId="22" xfId="3" applyFont="1" applyFill="1" applyBorder="1" applyAlignment="1">
      <alignment horizontal="center" wrapText="1"/>
    </xf>
    <xf numFmtId="0" fontId="15" fillId="2" borderId="21" xfId="3" applyFont="1" applyFill="1" applyBorder="1" applyAlignment="1">
      <alignment horizontal="center" wrapText="1"/>
    </xf>
    <xf numFmtId="0" fontId="15" fillId="0" borderId="0" xfId="3" applyFont="1" applyAlignment="1">
      <alignment horizontal="right"/>
    </xf>
    <xf numFmtId="0" fontId="14" fillId="0" borderId="0" xfId="3" applyFont="1" applyAlignment="1">
      <alignment horizontal="center" vertical="center" wrapText="1"/>
    </xf>
    <xf numFmtId="0" fontId="15" fillId="2" borderId="23" xfId="3" applyFont="1" applyFill="1" applyBorder="1" applyAlignment="1">
      <alignment horizontal="center" vertical="center" wrapText="1"/>
    </xf>
    <xf numFmtId="0" fontId="15" fillId="2" borderId="22" xfId="3" applyFont="1" applyFill="1" applyBorder="1" applyAlignment="1">
      <alignment horizontal="center" vertical="center" wrapText="1"/>
    </xf>
    <xf numFmtId="0" fontId="15" fillId="2" borderId="21" xfId="3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left" vertical="center" wrapText="1"/>
    </xf>
    <xf numFmtId="0" fontId="4" fillId="2" borderId="7" xfId="4" applyFont="1" applyFill="1" applyBorder="1" applyAlignment="1">
      <alignment horizontal="left" vertical="center" wrapText="1"/>
    </xf>
    <xf numFmtId="0" fontId="4" fillId="2" borderId="8" xfId="4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0" fillId="2" borderId="3" xfId="0" applyFill="1" applyBorder="1"/>
    <xf numFmtId="0" fontId="4" fillId="2" borderId="9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2" borderId="7" xfId="3" applyFont="1" applyFill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</cellXfs>
  <cellStyles count="23">
    <cellStyle name="_artabyuje" xfId="11"/>
    <cellStyle name="Comma" xfId="7" builtinId="3"/>
    <cellStyle name="Comma 2" xfId="9"/>
    <cellStyle name="Comma 2 2" xfId="12"/>
    <cellStyle name="Comma 3" xfId="10"/>
    <cellStyle name="Comma 4" xfId="13"/>
    <cellStyle name="Comma 5" xfId="14"/>
    <cellStyle name="Comma 6" xfId="15"/>
    <cellStyle name="Comma 7" xfId="6"/>
    <cellStyle name="Comma_General 17.02.04" xfId="16"/>
    <cellStyle name="Normal" xfId="0" builtinId="0"/>
    <cellStyle name="Normal 2" xfId="8"/>
    <cellStyle name="Normal 3" xfId="17"/>
    <cellStyle name="Normal 4" xfId="18"/>
    <cellStyle name="Normal 5" xfId="1"/>
    <cellStyle name="Normal 5 2" xfId="3"/>
    <cellStyle name="Normal 8" xfId="19"/>
    <cellStyle name="Normal 9 3_հավ1-3" xfId="5"/>
    <cellStyle name="Normal_2017 PLAN VERJNAKAN.23.12.16" xfId="2"/>
    <cellStyle name="Normal_Book1_1_2010 nax" xfId="4"/>
    <cellStyle name="Percent 2" xfId="20"/>
    <cellStyle name="SN_241" xfId="21"/>
    <cellStyle name="SN_b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3"/>
  <sheetViews>
    <sheetView tabSelected="1" workbookViewId="0">
      <selection activeCell="C10" sqref="C10:C12"/>
    </sheetView>
  </sheetViews>
  <sheetFormatPr defaultColWidth="9.140625" defaultRowHeight="17.25" x14ac:dyDescent="0.3"/>
  <cols>
    <col min="1" max="1" width="9.140625" style="98" customWidth="1"/>
    <col min="2" max="2" width="13.85546875" style="98" customWidth="1"/>
    <col min="3" max="3" width="57.85546875" style="98" customWidth="1"/>
    <col min="4" max="4" width="11.85546875" style="98" hidden="1" customWidth="1"/>
    <col min="5" max="5" width="18.7109375" style="98" hidden="1" customWidth="1"/>
    <col min="6" max="6" width="15.7109375" style="98" customWidth="1"/>
    <col min="7" max="7" width="14.7109375" style="98" customWidth="1"/>
    <col min="8" max="16384" width="9.140625" style="98"/>
  </cols>
  <sheetData>
    <row r="1" spans="1:43" ht="20.25" customHeight="1" x14ac:dyDescent="0.3">
      <c r="D1" s="125"/>
      <c r="E1" s="125"/>
      <c r="G1" s="125" t="s">
        <v>97</v>
      </c>
      <c r="H1" s="99"/>
    </row>
    <row r="2" spans="1:43" s="100" customFormat="1" ht="16.5" x14ac:dyDescent="0.3">
      <c r="E2" s="124"/>
      <c r="G2" s="124" t="s">
        <v>75</v>
      </c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</row>
    <row r="3" spans="1:43" s="100" customFormat="1" ht="19.5" customHeight="1" x14ac:dyDescent="0.3">
      <c r="E3" s="123"/>
      <c r="G3" s="123" t="s">
        <v>74</v>
      </c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</row>
    <row r="4" spans="1:43" hidden="1" x14ac:dyDescent="0.3">
      <c r="D4" s="159"/>
      <c r="E4" s="159"/>
      <c r="F4" s="159"/>
      <c r="G4" s="99"/>
      <c r="H4" s="99"/>
    </row>
    <row r="5" spans="1:43" ht="15.75" hidden="1" customHeight="1" x14ac:dyDescent="0.3">
      <c r="D5" s="159"/>
      <c r="E5" s="159"/>
      <c r="F5" s="159"/>
      <c r="G5" s="99"/>
      <c r="H5" s="99"/>
    </row>
    <row r="6" spans="1:43" ht="15.75" customHeight="1" x14ac:dyDescent="0.3">
      <c r="D6" s="99"/>
      <c r="E6" s="99"/>
      <c r="F6" s="99"/>
      <c r="G6" s="99"/>
      <c r="H6" s="99"/>
    </row>
    <row r="7" spans="1:43" ht="15.75" customHeight="1" x14ac:dyDescent="0.3">
      <c r="D7" s="99"/>
      <c r="E7" s="99"/>
      <c r="F7" s="99"/>
      <c r="G7" s="99"/>
      <c r="H7" s="99"/>
    </row>
    <row r="8" spans="1:43" ht="89.25" customHeight="1" x14ac:dyDescent="0.3">
      <c r="A8" s="160" t="s">
        <v>367</v>
      </c>
      <c r="B8" s="160"/>
      <c r="C8" s="160"/>
      <c r="D8" s="160"/>
      <c r="E8" s="160"/>
      <c r="F8" s="160"/>
      <c r="G8" s="160"/>
      <c r="H8" s="121"/>
    </row>
    <row r="9" spans="1:43" ht="22.5" customHeight="1" thickBot="1" x14ac:dyDescent="0.35">
      <c r="B9" s="121"/>
      <c r="C9" s="121"/>
      <c r="D9" s="121"/>
      <c r="E9" s="121"/>
      <c r="G9" s="122" t="s">
        <v>73</v>
      </c>
      <c r="H9" s="121"/>
    </row>
    <row r="10" spans="1:43" ht="72" customHeight="1" x14ac:dyDescent="0.3">
      <c r="A10" s="174" t="s">
        <v>96</v>
      </c>
      <c r="B10" s="175"/>
      <c r="C10" s="172" t="s">
        <v>95</v>
      </c>
      <c r="D10" s="165" t="s">
        <v>366</v>
      </c>
      <c r="E10" s="165"/>
      <c r="F10" s="165"/>
      <c r="G10" s="166"/>
      <c r="H10" s="121"/>
    </row>
    <row r="11" spans="1:43" s="37" customFormat="1" ht="17.25" customHeight="1" x14ac:dyDescent="0.25">
      <c r="A11" s="176"/>
      <c r="B11" s="177"/>
      <c r="C11" s="173"/>
      <c r="D11" s="161" t="s">
        <v>94</v>
      </c>
      <c r="E11" s="161" t="s">
        <v>93</v>
      </c>
      <c r="F11" s="161" t="s">
        <v>92</v>
      </c>
      <c r="G11" s="163" t="s">
        <v>91</v>
      </c>
    </row>
    <row r="12" spans="1:43" s="37" customFormat="1" ht="17.25" customHeight="1" x14ac:dyDescent="0.25">
      <c r="A12" s="113" t="s">
        <v>17</v>
      </c>
      <c r="B12" s="120" t="s">
        <v>90</v>
      </c>
      <c r="C12" s="162"/>
      <c r="D12" s="162"/>
      <c r="E12" s="162"/>
      <c r="F12" s="162"/>
      <c r="G12" s="164"/>
    </row>
    <row r="13" spans="1:43" s="37" customFormat="1" ht="23.25" customHeight="1" x14ac:dyDescent="0.25">
      <c r="A13" s="119"/>
      <c r="B13" s="118"/>
      <c r="C13" s="117" t="s">
        <v>89</v>
      </c>
      <c r="D13" s="116" t="e">
        <f>+D34-#REF!</f>
        <v>#REF!</v>
      </c>
      <c r="E13" s="131" t="e">
        <f>E34+E14</f>
        <v>#REF!</v>
      </c>
      <c r="F13" s="131">
        <f>F34+F14</f>
        <v>0</v>
      </c>
      <c r="G13" s="131">
        <f>G34+G14</f>
        <v>0</v>
      </c>
    </row>
    <row r="14" spans="1:43" s="37" customFormat="1" ht="24.75" customHeight="1" x14ac:dyDescent="0.25">
      <c r="A14" s="167" t="s">
        <v>88</v>
      </c>
      <c r="B14" s="168"/>
      <c r="C14" s="115" t="s">
        <v>102</v>
      </c>
      <c r="D14" s="114">
        <f>+D18</f>
        <v>12835</v>
      </c>
      <c r="E14" s="137">
        <f>+E18</f>
        <v>0</v>
      </c>
      <c r="F14" s="137">
        <f>+F18</f>
        <v>0</v>
      </c>
      <c r="G14" s="133">
        <f>+G16</f>
        <v>0</v>
      </c>
    </row>
    <row r="15" spans="1:43" s="37" customFormat="1" ht="20.25" customHeight="1" x14ac:dyDescent="0.25">
      <c r="A15" s="113"/>
      <c r="B15" s="112"/>
      <c r="C15" s="108" t="s">
        <v>87</v>
      </c>
      <c r="D15" s="109"/>
      <c r="E15" s="134"/>
      <c r="F15" s="135"/>
      <c r="G15" s="136"/>
    </row>
    <row r="16" spans="1:43" s="37" customFormat="1" ht="19.899999999999999" customHeight="1" x14ac:dyDescent="0.25">
      <c r="A16" s="169">
        <v>1139</v>
      </c>
      <c r="B16" s="111"/>
      <c r="C16" s="81" t="s">
        <v>103</v>
      </c>
      <c r="D16" s="109"/>
      <c r="E16" s="154">
        <f>+E22+E28</f>
        <v>0</v>
      </c>
      <c r="F16" s="154">
        <f>+F22+F28</f>
        <v>0</v>
      </c>
      <c r="G16" s="154">
        <f>+G22+G28</f>
        <v>0</v>
      </c>
    </row>
    <row r="17" spans="1:7" s="37" customFormat="1" ht="19.899999999999999" customHeight="1" x14ac:dyDescent="0.25">
      <c r="A17" s="170"/>
      <c r="B17" s="156"/>
      <c r="C17" s="81" t="s">
        <v>85</v>
      </c>
      <c r="D17" s="110"/>
      <c r="E17" s="155"/>
      <c r="F17" s="155"/>
      <c r="G17" s="155"/>
    </row>
    <row r="18" spans="1:7" s="37" customFormat="1" ht="51" customHeight="1" x14ac:dyDescent="0.25">
      <c r="A18" s="170"/>
      <c r="B18" s="156"/>
      <c r="C18" s="57" t="s">
        <v>112</v>
      </c>
      <c r="D18" s="151">
        <f>+D22</f>
        <v>12835</v>
      </c>
      <c r="E18" s="155"/>
      <c r="F18" s="155"/>
      <c r="G18" s="155"/>
    </row>
    <row r="19" spans="1:7" s="37" customFormat="1" ht="13.5" x14ac:dyDescent="0.25">
      <c r="A19" s="170"/>
      <c r="B19" s="156"/>
      <c r="C19" s="105" t="s">
        <v>83</v>
      </c>
      <c r="D19" s="152"/>
      <c r="E19" s="155"/>
      <c r="F19" s="155"/>
      <c r="G19" s="155"/>
    </row>
    <row r="20" spans="1:7" s="37" customFormat="1" ht="41.25" customHeight="1" x14ac:dyDescent="0.25">
      <c r="A20" s="171"/>
      <c r="B20" s="157"/>
      <c r="C20" s="81" t="s">
        <v>104</v>
      </c>
      <c r="D20" s="158"/>
      <c r="E20" s="155"/>
      <c r="F20" s="155"/>
      <c r="G20" s="155"/>
    </row>
    <row r="21" spans="1:7" s="37" customFormat="1" ht="21" customHeight="1" x14ac:dyDescent="0.25">
      <c r="A21" s="178" t="s">
        <v>81</v>
      </c>
      <c r="B21" s="179"/>
      <c r="C21" s="180"/>
      <c r="D21" s="109"/>
      <c r="E21" s="134"/>
      <c r="F21" s="135"/>
      <c r="G21" s="136"/>
    </row>
    <row r="22" spans="1:7" s="107" customFormat="1" ht="20.25" customHeight="1" x14ac:dyDescent="0.25">
      <c r="A22" s="145"/>
      <c r="B22" s="148">
        <v>11001</v>
      </c>
      <c r="C22" s="108" t="s">
        <v>78</v>
      </c>
      <c r="D22" s="151">
        <v>12835</v>
      </c>
      <c r="E22" s="142">
        <v>0</v>
      </c>
      <c r="F22" s="142">
        <f>+'2'!I29</f>
        <v>1392416.4</v>
      </c>
      <c r="G22" s="142">
        <f>+'2'!J29</f>
        <v>1392416.4</v>
      </c>
    </row>
    <row r="23" spans="1:7" s="37" customFormat="1" ht="23.25" customHeight="1" x14ac:dyDescent="0.25">
      <c r="A23" s="146"/>
      <c r="B23" s="149"/>
      <c r="C23" s="105" t="s">
        <v>105</v>
      </c>
      <c r="D23" s="152"/>
      <c r="E23" s="143"/>
      <c r="F23" s="143"/>
      <c r="G23" s="143"/>
    </row>
    <row r="24" spans="1:7" s="37" customFormat="1" ht="14.25" customHeight="1" x14ac:dyDescent="0.25">
      <c r="A24" s="146"/>
      <c r="B24" s="149"/>
      <c r="C24" s="105" t="s">
        <v>77</v>
      </c>
      <c r="D24" s="152"/>
      <c r="E24" s="143"/>
      <c r="F24" s="143"/>
      <c r="G24" s="143"/>
    </row>
    <row r="25" spans="1:7" s="37" customFormat="1" ht="58.5" customHeight="1" x14ac:dyDescent="0.25">
      <c r="A25" s="146"/>
      <c r="B25" s="149"/>
      <c r="C25" s="106" t="s">
        <v>106</v>
      </c>
      <c r="D25" s="152"/>
      <c r="E25" s="143"/>
      <c r="F25" s="143"/>
      <c r="G25" s="143"/>
    </row>
    <row r="26" spans="1:7" s="37" customFormat="1" ht="15.75" customHeight="1" x14ac:dyDescent="0.25">
      <c r="A26" s="146"/>
      <c r="B26" s="149"/>
      <c r="C26" s="105" t="s">
        <v>76</v>
      </c>
      <c r="D26" s="152"/>
      <c r="E26" s="143"/>
      <c r="F26" s="143"/>
      <c r="G26" s="143"/>
    </row>
    <row r="27" spans="1:7" s="37" customFormat="1" ht="19.5" customHeight="1" thickBot="1" x14ac:dyDescent="0.3">
      <c r="A27" s="147"/>
      <c r="B27" s="150"/>
      <c r="C27" s="41" t="s">
        <v>79</v>
      </c>
      <c r="D27" s="153"/>
      <c r="E27" s="144"/>
      <c r="F27" s="144"/>
      <c r="G27" s="144"/>
    </row>
    <row r="28" spans="1:7" s="107" customFormat="1" ht="20.25" customHeight="1" x14ac:dyDescent="0.25">
      <c r="A28" s="145"/>
      <c r="B28" s="148">
        <v>11001</v>
      </c>
      <c r="C28" s="108" t="s">
        <v>78</v>
      </c>
      <c r="D28" s="151">
        <v>12835</v>
      </c>
      <c r="E28" s="142">
        <v>0</v>
      </c>
      <c r="F28" s="142">
        <f>+'2'!I37</f>
        <v>-1392416.4</v>
      </c>
      <c r="G28" s="142">
        <f>+'2'!J37</f>
        <v>-1392416.4</v>
      </c>
    </row>
    <row r="29" spans="1:7" s="37" customFormat="1" ht="23.25" customHeight="1" x14ac:dyDescent="0.25">
      <c r="A29" s="146"/>
      <c r="B29" s="149"/>
      <c r="C29" s="105" t="s">
        <v>105</v>
      </c>
      <c r="D29" s="152"/>
      <c r="E29" s="143"/>
      <c r="F29" s="143"/>
      <c r="G29" s="143"/>
    </row>
    <row r="30" spans="1:7" s="37" customFormat="1" ht="14.25" customHeight="1" x14ac:dyDescent="0.25">
      <c r="A30" s="146"/>
      <c r="B30" s="149"/>
      <c r="C30" s="105" t="s">
        <v>77</v>
      </c>
      <c r="D30" s="152"/>
      <c r="E30" s="143"/>
      <c r="F30" s="143"/>
      <c r="G30" s="143"/>
    </row>
    <row r="31" spans="1:7" s="37" customFormat="1" ht="58.5" customHeight="1" x14ac:dyDescent="0.25">
      <c r="A31" s="146"/>
      <c r="B31" s="149"/>
      <c r="C31" s="106" t="s">
        <v>106</v>
      </c>
      <c r="D31" s="152"/>
      <c r="E31" s="143"/>
      <c r="F31" s="143"/>
      <c r="G31" s="143"/>
    </row>
    <row r="32" spans="1:7" s="37" customFormat="1" ht="15.75" customHeight="1" x14ac:dyDescent="0.25">
      <c r="A32" s="146"/>
      <c r="B32" s="149"/>
      <c r="C32" s="105" t="s">
        <v>76</v>
      </c>
      <c r="D32" s="152"/>
      <c r="E32" s="143"/>
      <c r="F32" s="143"/>
      <c r="G32" s="143"/>
    </row>
    <row r="33" spans="1:7" s="37" customFormat="1" ht="19.5" customHeight="1" thickBot="1" x14ac:dyDescent="0.3">
      <c r="A33" s="147"/>
      <c r="B33" s="150"/>
      <c r="C33" s="41" t="s">
        <v>79</v>
      </c>
      <c r="D33" s="153"/>
      <c r="E33" s="144"/>
      <c r="F33" s="144"/>
      <c r="G33" s="144"/>
    </row>
    <row r="34" spans="1:7" s="37" customFormat="1" ht="24.75" customHeight="1" x14ac:dyDescent="0.25">
      <c r="A34" s="167" t="s">
        <v>88</v>
      </c>
      <c r="B34" s="168"/>
      <c r="C34" s="115" t="s">
        <v>8</v>
      </c>
      <c r="D34" s="114">
        <f>+D38</f>
        <v>12835</v>
      </c>
      <c r="E34" s="132" t="e">
        <f>+E38</f>
        <v>#REF!</v>
      </c>
      <c r="F34" s="132">
        <f>+F38</f>
        <v>0</v>
      </c>
      <c r="G34" s="133">
        <f>+G36</f>
        <v>0</v>
      </c>
    </row>
    <row r="35" spans="1:7" s="37" customFormat="1" ht="20.25" customHeight="1" x14ac:dyDescent="0.25">
      <c r="A35" s="113"/>
      <c r="B35" s="112"/>
      <c r="C35" s="108" t="s">
        <v>87</v>
      </c>
      <c r="D35" s="109"/>
      <c r="E35" s="134"/>
      <c r="F35" s="135"/>
      <c r="G35" s="136"/>
    </row>
    <row r="36" spans="1:7" s="37" customFormat="1" ht="19.899999999999999" customHeight="1" x14ac:dyDescent="0.25">
      <c r="A36" s="169">
        <v>1169</v>
      </c>
      <c r="B36" s="111"/>
      <c r="C36" s="81" t="s">
        <v>86</v>
      </c>
      <c r="D36" s="109"/>
      <c r="E36" s="154">
        <v>0</v>
      </c>
      <c r="F36" s="154">
        <f>+F42+F48</f>
        <v>0</v>
      </c>
      <c r="G36" s="154">
        <f>+G42+G48</f>
        <v>0</v>
      </c>
    </row>
    <row r="37" spans="1:7" s="37" customFormat="1" ht="19.899999999999999" customHeight="1" x14ac:dyDescent="0.25">
      <c r="A37" s="170"/>
      <c r="B37" s="156"/>
      <c r="C37" s="81" t="s">
        <v>85</v>
      </c>
      <c r="D37" s="110"/>
      <c r="E37" s="155"/>
      <c r="F37" s="155"/>
      <c r="G37" s="155"/>
    </row>
    <row r="38" spans="1:7" s="37" customFormat="1" ht="49.5" customHeight="1" x14ac:dyDescent="0.25">
      <c r="A38" s="170"/>
      <c r="B38" s="156"/>
      <c r="C38" s="57" t="s">
        <v>84</v>
      </c>
      <c r="D38" s="151">
        <f>+D42</f>
        <v>12835</v>
      </c>
      <c r="E38" s="155" t="e">
        <f>+E42+#REF!</f>
        <v>#REF!</v>
      </c>
      <c r="F38" s="155"/>
      <c r="G38" s="155"/>
    </row>
    <row r="39" spans="1:7" s="37" customFormat="1" ht="13.5" x14ac:dyDescent="0.25">
      <c r="A39" s="170"/>
      <c r="B39" s="156"/>
      <c r="C39" s="105" t="s">
        <v>83</v>
      </c>
      <c r="D39" s="152"/>
      <c r="E39" s="155"/>
      <c r="F39" s="155"/>
      <c r="G39" s="155"/>
    </row>
    <row r="40" spans="1:7" s="37" customFormat="1" ht="41.25" customHeight="1" x14ac:dyDescent="0.25">
      <c r="A40" s="171"/>
      <c r="B40" s="157"/>
      <c r="C40" s="106" t="s">
        <v>82</v>
      </c>
      <c r="D40" s="158"/>
      <c r="E40" s="155"/>
      <c r="F40" s="155"/>
      <c r="G40" s="155"/>
    </row>
    <row r="41" spans="1:7" s="37" customFormat="1" ht="21" customHeight="1" x14ac:dyDescent="0.25">
      <c r="A41" s="178" t="s">
        <v>81</v>
      </c>
      <c r="B41" s="179"/>
      <c r="C41" s="180"/>
      <c r="D41" s="109"/>
      <c r="E41" s="134"/>
      <c r="F41" s="135"/>
      <c r="G41" s="136"/>
    </row>
    <row r="42" spans="1:7" s="107" customFormat="1" ht="20.25" customHeight="1" x14ac:dyDescent="0.25">
      <c r="A42" s="145"/>
      <c r="B42" s="148">
        <v>11001</v>
      </c>
      <c r="C42" s="108" t="s">
        <v>78</v>
      </c>
      <c r="D42" s="151">
        <v>12835</v>
      </c>
      <c r="E42" s="142">
        <v>0</v>
      </c>
      <c r="F42" s="142">
        <f>+'2'!I46</f>
        <v>-1392416.4</v>
      </c>
      <c r="G42" s="154">
        <f>+'2'!J46</f>
        <v>-1392416.4</v>
      </c>
    </row>
    <row r="43" spans="1:7" s="37" customFormat="1" ht="23.25" customHeight="1" x14ac:dyDescent="0.25">
      <c r="A43" s="146"/>
      <c r="B43" s="149"/>
      <c r="C43" s="105" t="s">
        <v>12</v>
      </c>
      <c r="D43" s="152"/>
      <c r="E43" s="143"/>
      <c r="F43" s="143"/>
      <c r="G43" s="155"/>
    </row>
    <row r="44" spans="1:7" s="37" customFormat="1" ht="14.25" customHeight="1" x14ac:dyDescent="0.25">
      <c r="A44" s="146"/>
      <c r="B44" s="149"/>
      <c r="C44" s="105" t="s">
        <v>77</v>
      </c>
      <c r="D44" s="152"/>
      <c r="E44" s="143"/>
      <c r="F44" s="143"/>
      <c r="G44" s="155"/>
    </row>
    <row r="45" spans="1:7" s="37" customFormat="1" ht="21" customHeight="1" x14ac:dyDescent="0.25">
      <c r="A45" s="146"/>
      <c r="B45" s="149"/>
      <c r="C45" s="105" t="s">
        <v>80</v>
      </c>
      <c r="D45" s="152"/>
      <c r="E45" s="143"/>
      <c r="F45" s="143"/>
      <c r="G45" s="155"/>
    </row>
    <row r="46" spans="1:7" s="37" customFormat="1" ht="15.75" customHeight="1" x14ac:dyDescent="0.25">
      <c r="A46" s="146"/>
      <c r="B46" s="149"/>
      <c r="C46" s="105" t="s">
        <v>76</v>
      </c>
      <c r="D46" s="152"/>
      <c r="E46" s="143"/>
      <c r="F46" s="143"/>
      <c r="G46" s="155"/>
    </row>
    <row r="47" spans="1:7" s="37" customFormat="1" ht="19.5" customHeight="1" thickBot="1" x14ac:dyDescent="0.3">
      <c r="A47" s="147"/>
      <c r="B47" s="150"/>
      <c r="C47" s="41" t="s">
        <v>79</v>
      </c>
      <c r="D47" s="153"/>
      <c r="E47" s="144"/>
      <c r="F47" s="144"/>
      <c r="G47" s="181"/>
    </row>
    <row r="48" spans="1:7" s="107" customFormat="1" ht="20.25" customHeight="1" x14ac:dyDescent="0.25">
      <c r="A48" s="145"/>
      <c r="B48" s="148">
        <v>11001</v>
      </c>
      <c r="C48" s="108" t="s">
        <v>78</v>
      </c>
      <c r="D48" s="151">
        <v>12835</v>
      </c>
      <c r="E48" s="142">
        <v>0</v>
      </c>
      <c r="F48" s="142">
        <f>+'2'!I62</f>
        <v>1392416.4</v>
      </c>
      <c r="G48" s="142">
        <f>+'2'!J62</f>
        <v>1392416.4</v>
      </c>
    </row>
    <row r="49" spans="1:7" s="37" customFormat="1" ht="33.75" customHeight="1" x14ac:dyDescent="0.25">
      <c r="A49" s="146"/>
      <c r="B49" s="149"/>
      <c r="C49" s="105" t="s">
        <v>12</v>
      </c>
      <c r="D49" s="152"/>
      <c r="E49" s="143"/>
      <c r="F49" s="143"/>
      <c r="G49" s="143"/>
    </row>
    <row r="50" spans="1:7" s="37" customFormat="1" ht="14.25" customHeight="1" x14ac:dyDescent="0.25">
      <c r="A50" s="146"/>
      <c r="B50" s="149"/>
      <c r="C50" s="105" t="s">
        <v>77</v>
      </c>
      <c r="D50" s="152"/>
      <c r="E50" s="143"/>
      <c r="F50" s="143"/>
      <c r="G50" s="143"/>
    </row>
    <row r="51" spans="1:7" s="37" customFormat="1" ht="33.75" customHeight="1" x14ac:dyDescent="0.25">
      <c r="A51" s="146"/>
      <c r="B51" s="149"/>
      <c r="C51" s="105" t="s">
        <v>80</v>
      </c>
      <c r="D51" s="152"/>
      <c r="E51" s="143"/>
      <c r="F51" s="143"/>
      <c r="G51" s="143"/>
    </row>
    <row r="52" spans="1:7" s="37" customFormat="1" ht="15.75" customHeight="1" x14ac:dyDescent="0.25">
      <c r="A52" s="146"/>
      <c r="B52" s="149"/>
      <c r="C52" s="105" t="s">
        <v>76</v>
      </c>
      <c r="D52" s="152"/>
      <c r="E52" s="143"/>
      <c r="F52" s="143"/>
      <c r="G52" s="143"/>
    </row>
    <row r="53" spans="1:7" s="37" customFormat="1" ht="36.75" customHeight="1" thickBot="1" x14ac:dyDescent="0.3">
      <c r="A53" s="147"/>
      <c r="B53" s="150"/>
      <c r="C53" s="41" t="s">
        <v>79</v>
      </c>
      <c r="D53" s="153"/>
      <c r="E53" s="144"/>
      <c r="F53" s="144"/>
      <c r="G53" s="144"/>
    </row>
  </sheetData>
  <mergeCells count="50">
    <mergeCell ref="G48:G53"/>
    <mergeCell ref="A48:A53"/>
    <mergeCell ref="B48:B53"/>
    <mergeCell ref="D48:D53"/>
    <mergeCell ref="E48:E53"/>
    <mergeCell ref="F48:F53"/>
    <mergeCell ref="F36:F40"/>
    <mergeCell ref="G36:G40"/>
    <mergeCell ref="A41:C41"/>
    <mergeCell ref="A42:A47"/>
    <mergeCell ref="B42:B47"/>
    <mergeCell ref="D42:D47"/>
    <mergeCell ref="E42:E47"/>
    <mergeCell ref="F42:F47"/>
    <mergeCell ref="G42:G47"/>
    <mergeCell ref="E36:E40"/>
    <mergeCell ref="A34:B34"/>
    <mergeCell ref="A36:A40"/>
    <mergeCell ref="B37:B40"/>
    <mergeCell ref="D38:D40"/>
    <mergeCell ref="C10:C12"/>
    <mergeCell ref="A10:B11"/>
    <mergeCell ref="A14:B14"/>
    <mergeCell ref="A16:A20"/>
    <mergeCell ref="A21:C21"/>
    <mergeCell ref="A22:A27"/>
    <mergeCell ref="B22:B27"/>
    <mergeCell ref="D22:D27"/>
    <mergeCell ref="D4:F4"/>
    <mergeCell ref="D5:F5"/>
    <mergeCell ref="A8:G8"/>
    <mergeCell ref="D11:D12"/>
    <mergeCell ref="E11:E12"/>
    <mergeCell ref="F11:F12"/>
    <mergeCell ref="G11:G12"/>
    <mergeCell ref="D10:G10"/>
    <mergeCell ref="E16:E20"/>
    <mergeCell ref="F16:F20"/>
    <mergeCell ref="G16:G20"/>
    <mergeCell ref="B17:B20"/>
    <mergeCell ref="D18:D20"/>
    <mergeCell ref="E22:E27"/>
    <mergeCell ref="F22:F27"/>
    <mergeCell ref="G22:G27"/>
    <mergeCell ref="A28:A33"/>
    <mergeCell ref="B28:B33"/>
    <mergeCell ref="D28:D33"/>
    <mergeCell ref="E28:E33"/>
    <mergeCell ref="F28:F33"/>
    <mergeCell ref="G28:G33"/>
  </mergeCells>
  <pageMargins left="0.53" right="0" top="0.5" bottom="0.4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9"/>
  <sheetViews>
    <sheetView workbookViewId="0">
      <selection activeCell="F14" sqref="F14"/>
    </sheetView>
  </sheetViews>
  <sheetFormatPr defaultColWidth="9.140625" defaultRowHeight="17.25" x14ac:dyDescent="0.25"/>
  <cols>
    <col min="1" max="1" width="7" style="71" customWidth="1"/>
    <col min="2" max="2" width="6.5703125" style="71" customWidth="1"/>
    <col min="3" max="3" width="6.28515625" style="71" customWidth="1"/>
    <col min="4" max="4" width="8.140625" style="71" customWidth="1"/>
    <col min="5" max="5" width="10.7109375" style="71" customWidth="1"/>
    <col min="6" max="6" width="41.140625" style="72" customWidth="1"/>
    <col min="7" max="7" width="12.42578125" style="72" hidden="1" customWidth="1"/>
    <col min="8" max="8" width="19" style="72" hidden="1" customWidth="1"/>
    <col min="9" max="9" width="16.42578125" style="72" customWidth="1"/>
    <col min="10" max="10" width="16.7109375" style="72" customWidth="1"/>
    <col min="11" max="16384" width="9.140625" style="71"/>
  </cols>
  <sheetData>
    <row r="1" spans="1:18" s="98" customFormat="1" ht="24" customHeight="1" x14ac:dyDescent="0.3">
      <c r="D1" s="104"/>
      <c r="E1" s="104"/>
      <c r="G1" s="103"/>
      <c r="H1" s="103"/>
      <c r="I1" s="202" t="s">
        <v>302</v>
      </c>
      <c r="J1" s="202"/>
    </row>
    <row r="2" spans="1:18" s="100" customFormat="1" ht="16.5" x14ac:dyDescent="0.3">
      <c r="E2" s="102"/>
      <c r="F2" s="203" t="s">
        <v>75</v>
      </c>
      <c r="G2" s="203"/>
      <c r="H2" s="203"/>
      <c r="I2" s="203"/>
      <c r="J2" s="203"/>
      <c r="K2" s="101"/>
      <c r="L2" s="101"/>
      <c r="M2" s="101"/>
      <c r="N2" s="101"/>
      <c r="O2" s="101"/>
      <c r="P2" s="101"/>
      <c r="Q2" s="101"/>
      <c r="R2" s="101"/>
    </row>
    <row r="3" spans="1:18" s="100" customFormat="1" ht="15.75" customHeight="1" x14ac:dyDescent="0.3">
      <c r="E3" s="102"/>
      <c r="F3" s="203" t="s">
        <v>74</v>
      </c>
      <c r="G3" s="203"/>
      <c r="H3" s="203"/>
      <c r="I3" s="203"/>
      <c r="J3" s="203"/>
      <c r="K3" s="101"/>
      <c r="L3" s="101"/>
      <c r="M3" s="101"/>
      <c r="N3" s="101"/>
      <c r="O3" s="101"/>
      <c r="P3" s="101"/>
      <c r="Q3" s="101"/>
      <c r="R3" s="101"/>
    </row>
    <row r="4" spans="1:18" s="98" customFormat="1" hidden="1" x14ac:dyDescent="0.3">
      <c r="D4" s="159"/>
      <c r="E4" s="159"/>
      <c r="F4" s="159"/>
      <c r="G4" s="99"/>
      <c r="H4" s="99"/>
      <c r="I4" s="99"/>
    </row>
    <row r="5" spans="1:18" s="98" customFormat="1" ht="15.75" hidden="1" customHeight="1" x14ac:dyDescent="0.3">
      <c r="D5" s="159"/>
      <c r="E5" s="159"/>
      <c r="F5" s="159"/>
      <c r="G5" s="99"/>
      <c r="H5" s="99"/>
      <c r="I5" s="99"/>
    </row>
    <row r="6" spans="1:18" s="98" customFormat="1" ht="62.25" customHeight="1" x14ac:dyDescent="0.3">
      <c r="A6" s="182" t="s">
        <v>368</v>
      </c>
      <c r="B6" s="182"/>
      <c r="C6" s="182"/>
      <c r="D6" s="182"/>
      <c r="E6" s="182"/>
      <c r="F6" s="182"/>
      <c r="G6" s="182"/>
      <c r="H6" s="182"/>
      <c r="I6" s="182"/>
      <c r="J6" s="182"/>
    </row>
    <row r="7" spans="1:18" ht="14.25" customHeight="1" thickBot="1" x14ac:dyDescent="0.3">
      <c r="H7" s="97"/>
      <c r="I7" s="190" t="s">
        <v>73</v>
      </c>
      <c r="J7" s="190"/>
    </row>
    <row r="8" spans="1:18" ht="12" hidden="1" customHeight="1" x14ac:dyDescent="0.25">
      <c r="A8" s="183"/>
      <c r="B8" s="183"/>
      <c r="C8" s="183"/>
      <c r="D8" s="183"/>
      <c r="E8" s="183"/>
      <c r="F8" s="183"/>
      <c r="G8" s="183"/>
      <c r="H8" s="183"/>
    </row>
    <row r="9" spans="1:18" ht="60.75" customHeight="1" x14ac:dyDescent="0.25">
      <c r="A9" s="184" t="s">
        <v>72</v>
      </c>
      <c r="B9" s="185"/>
      <c r="C9" s="186"/>
      <c r="D9" s="197" t="s">
        <v>71</v>
      </c>
      <c r="E9" s="186"/>
      <c r="F9" s="199" t="s">
        <v>70</v>
      </c>
      <c r="G9" s="195" t="s">
        <v>366</v>
      </c>
      <c r="H9" s="195"/>
      <c r="I9" s="195"/>
      <c r="J9" s="196"/>
    </row>
    <row r="10" spans="1:18" ht="6.6" customHeight="1" x14ac:dyDescent="0.25">
      <c r="A10" s="187"/>
      <c r="B10" s="188"/>
      <c r="C10" s="189"/>
      <c r="D10" s="198"/>
      <c r="E10" s="189"/>
      <c r="F10" s="200"/>
      <c r="G10" s="191" t="s">
        <v>69</v>
      </c>
      <c r="H10" s="191" t="s">
        <v>68</v>
      </c>
      <c r="I10" s="191" t="s">
        <v>67</v>
      </c>
      <c r="J10" s="193" t="s">
        <v>66</v>
      </c>
    </row>
    <row r="11" spans="1:18" ht="31.5" customHeight="1" x14ac:dyDescent="0.25">
      <c r="A11" s="96" t="s">
        <v>65</v>
      </c>
      <c r="B11" s="95" t="s">
        <v>64</v>
      </c>
      <c r="C11" s="95" t="s">
        <v>63</v>
      </c>
      <c r="D11" s="95" t="s">
        <v>17</v>
      </c>
      <c r="E11" s="95" t="s">
        <v>16</v>
      </c>
      <c r="F11" s="201"/>
      <c r="G11" s="192"/>
      <c r="H11" s="192"/>
      <c r="I11" s="192"/>
      <c r="J11" s="194"/>
    </row>
    <row r="12" spans="1:18" ht="29.25" customHeight="1" x14ac:dyDescent="0.25">
      <c r="A12" s="94"/>
      <c r="B12" s="93"/>
      <c r="C12" s="93"/>
      <c r="D12" s="93"/>
      <c r="E12" s="93"/>
      <c r="F12" s="92" t="s">
        <v>62</v>
      </c>
      <c r="G12" s="91" t="e">
        <f>+G38+#REF!</f>
        <v>#REF!</v>
      </c>
      <c r="H12" s="90" t="e">
        <f>+H38</f>
        <v>#REF!</v>
      </c>
      <c r="I12" s="128">
        <f>+I38</f>
        <v>0</v>
      </c>
      <c r="J12" s="128">
        <f>+J38</f>
        <v>0</v>
      </c>
    </row>
    <row r="13" spans="1:18" ht="27" x14ac:dyDescent="0.25">
      <c r="A13" s="86">
        <v>11</v>
      </c>
      <c r="B13" s="80"/>
      <c r="C13" s="80"/>
      <c r="D13" s="80"/>
      <c r="E13" s="80"/>
      <c r="F13" s="81" t="s">
        <v>107</v>
      </c>
      <c r="G13" s="89">
        <f>+G15</f>
        <v>12835</v>
      </c>
      <c r="H13" s="88">
        <f>+H15</f>
        <v>0</v>
      </c>
      <c r="I13" s="128">
        <f>+I15</f>
        <v>0</v>
      </c>
      <c r="J13" s="128">
        <f>+J15</f>
        <v>0</v>
      </c>
    </row>
    <row r="14" spans="1:18" x14ac:dyDescent="0.25">
      <c r="A14" s="86"/>
      <c r="B14" s="80"/>
      <c r="C14" s="80"/>
      <c r="D14" s="80"/>
      <c r="E14" s="80"/>
      <c r="F14" s="81" t="s">
        <v>58</v>
      </c>
      <c r="G14" s="80"/>
      <c r="H14" s="87"/>
      <c r="I14" s="128"/>
      <c r="J14" s="128"/>
    </row>
    <row r="15" spans="1:18" ht="30.75" customHeight="1" x14ac:dyDescent="0.25">
      <c r="A15" s="86"/>
      <c r="B15" s="80" t="s">
        <v>59</v>
      </c>
      <c r="C15" s="80"/>
      <c r="D15" s="80"/>
      <c r="E15" s="80"/>
      <c r="F15" s="81" t="s">
        <v>108</v>
      </c>
      <c r="G15" s="89">
        <f>+G17</f>
        <v>12835</v>
      </c>
      <c r="H15" s="88">
        <f>+H17</f>
        <v>0</v>
      </c>
      <c r="I15" s="128">
        <f>+I17</f>
        <v>0</v>
      </c>
      <c r="J15" s="128">
        <f>+J17</f>
        <v>0</v>
      </c>
    </row>
    <row r="16" spans="1:18" x14ac:dyDescent="0.25">
      <c r="A16" s="86"/>
      <c r="B16" s="80"/>
      <c r="C16" s="80"/>
      <c r="D16" s="80"/>
      <c r="E16" s="80"/>
      <c r="F16" s="81" t="s">
        <v>58</v>
      </c>
      <c r="G16" s="80"/>
      <c r="H16" s="87"/>
      <c r="I16" s="128"/>
      <c r="J16" s="128"/>
    </row>
    <row r="17" spans="1:10" ht="20.25" customHeight="1" x14ac:dyDescent="0.25">
      <c r="A17" s="86"/>
      <c r="B17" s="80"/>
      <c r="C17" s="80" t="s">
        <v>59</v>
      </c>
      <c r="D17" s="80"/>
      <c r="E17" s="80"/>
      <c r="F17" s="81" t="s">
        <v>103</v>
      </c>
      <c r="G17" s="89">
        <f>+G22</f>
        <v>12835</v>
      </c>
      <c r="H17" s="88">
        <f>+H20</f>
        <v>0</v>
      </c>
      <c r="I17" s="128">
        <f>+I20</f>
        <v>0</v>
      </c>
      <c r="J17" s="128">
        <f>+J20</f>
        <v>0</v>
      </c>
    </row>
    <row r="18" spans="1:10" x14ac:dyDescent="0.25">
      <c r="A18" s="86"/>
      <c r="B18" s="80"/>
      <c r="C18" s="80"/>
      <c r="D18" s="80"/>
      <c r="E18" s="80"/>
      <c r="F18" s="81" t="s">
        <v>58</v>
      </c>
      <c r="G18" s="80"/>
      <c r="H18" s="87"/>
      <c r="I18" s="128"/>
      <c r="J18" s="128"/>
    </row>
    <row r="19" spans="1:10" ht="19.5" customHeight="1" x14ac:dyDescent="0.25">
      <c r="A19" s="86"/>
      <c r="B19" s="80"/>
      <c r="C19" s="80"/>
      <c r="D19" s="80"/>
      <c r="E19" s="81"/>
      <c r="F19" s="81" t="s">
        <v>102</v>
      </c>
      <c r="G19" s="85">
        <f>+G20</f>
        <v>12835</v>
      </c>
      <c r="H19" s="84">
        <f>+H20</f>
        <v>0</v>
      </c>
      <c r="I19" s="84">
        <f>+I20</f>
        <v>0</v>
      </c>
      <c r="J19" s="84">
        <f>+J20</f>
        <v>0</v>
      </c>
    </row>
    <row r="20" spans="1:10" ht="27.75" customHeight="1" x14ac:dyDescent="0.25">
      <c r="A20" s="86"/>
      <c r="B20" s="80"/>
      <c r="C20" s="80"/>
      <c r="D20" s="80">
        <v>1139</v>
      </c>
      <c r="E20" s="80"/>
      <c r="F20" s="81" t="s">
        <v>103</v>
      </c>
      <c r="G20" s="85">
        <f>+G22</f>
        <v>12835</v>
      </c>
      <c r="H20" s="84">
        <f>+H22+H30</f>
        <v>0</v>
      </c>
      <c r="I20" s="84">
        <f>+I22+I30</f>
        <v>0</v>
      </c>
      <c r="J20" s="84">
        <f>+J22+J30</f>
        <v>0</v>
      </c>
    </row>
    <row r="21" spans="1:10" x14ac:dyDescent="0.25">
      <c r="A21" s="86"/>
      <c r="B21" s="80"/>
      <c r="C21" s="80"/>
      <c r="D21" s="80"/>
      <c r="E21" s="80"/>
      <c r="F21" s="81" t="s">
        <v>58</v>
      </c>
      <c r="G21" s="80"/>
      <c r="H21" s="87"/>
      <c r="I21" s="128"/>
      <c r="J21" s="128"/>
    </row>
    <row r="22" spans="1:10" ht="24.75" customHeight="1" x14ac:dyDescent="0.25">
      <c r="A22" s="86"/>
      <c r="B22" s="80"/>
      <c r="C22" s="80"/>
      <c r="D22" s="80"/>
      <c r="E22" s="81">
        <v>11001</v>
      </c>
      <c r="F22" s="81" t="s">
        <v>103</v>
      </c>
      <c r="G22" s="85">
        <f>+G24</f>
        <v>12835</v>
      </c>
      <c r="H22" s="84">
        <f>+H24</f>
        <v>0</v>
      </c>
      <c r="I22" s="127">
        <f>+I24</f>
        <v>1392416.4</v>
      </c>
      <c r="J22" s="127">
        <f>+J24</f>
        <v>1392416.4</v>
      </c>
    </row>
    <row r="23" spans="1:10" x14ac:dyDescent="0.25">
      <c r="A23" s="86"/>
      <c r="B23" s="80"/>
      <c r="C23" s="80"/>
      <c r="D23" s="80"/>
      <c r="E23" s="81"/>
      <c r="F23" s="81" t="s">
        <v>48</v>
      </c>
      <c r="G23" s="85"/>
      <c r="H23" s="84"/>
      <c r="I23" s="127"/>
      <c r="J23" s="127"/>
    </row>
    <row r="24" spans="1:10" x14ac:dyDescent="0.25">
      <c r="A24" s="86"/>
      <c r="B24" s="80"/>
      <c r="C24" s="80"/>
      <c r="D24" s="80"/>
      <c r="E24" s="81"/>
      <c r="F24" s="81" t="s">
        <v>109</v>
      </c>
      <c r="G24" s="85">
        <f>+G25</f>
        <v>12835</v>
      </c>
      <c r="H24" s="84">
        <f>H26</f>
        <v>0</v>
      </c>
      <c r="I24" s="127">
        <f>I26</f>
        <v>1392416.4</v>
      </c>
      <c r="J24" s="127">
        <f>J26</f>
        <v>1392416.4</v>
      </c>
    </row>
    <row r="25" spans="1:10" ht="40.5" x14ac:dyDescent="0.25">
      <c r="A25" s="86"/>
      <c r="B25" s="80"/>
      <c r="C25" s="80"/>
      <c r="D25" s="80"/>
      <c r="E25" s="81"/>
      <c r="F25" s="81" t="s">
        <v>46</v>
      </c>
      <c r="G25" s="85">
        <v>12835</v>
      </c>
      <c r="H25" s="84"/>
      <c r="I25" s="127"/>
      <c r="J25" s="127"/>
    </row>
    <row r="26" spans="1:10" x14ac:dyDescent="0.25">
      <c r="A26" s="83"/>
      <c r="B26" s="82"/>
      <c r="C26" s="82"/>
      <c r="D26" s="82"/>
      <c r="E26" s="81"/>
      <c r="F26" s="81" t="s">
        <v>56</v>
      </c>
      <c r="G26" s="80"/>
      <c r="H26" s="79">
        <f>H27</f>
        <v>0</v>
      </c>
      <c r="I26" s="127">
        <f>I27</f>
        <v>1392416.4</v>
      </c>
      <c r="J26" s="127">
        <f>J27</f>
        <v>1392416.4</v>
      </c>
    </row>
    <row r="27" spans="1:10" x14ac:dyDescent="0.25">
      <c r="A27" s="83"/>
      <c r="B27" s="82"/>
      <c r="C27" s="82"/>
      <c r="D27" s="82"/>
      <c r="E27" s="81"/>
      <c r="F27" s="81" t="s">
        <v>55</v>
      </c>
      <c r="G27" s="80"/>
      <c r="H27" s="79">
        <f>+H28</f>
        <v>0</v>
      </c>
      <c r="I27" s="79">
        <f>+I28</f>
        <v>1392416.4</v>
      </c>
      <c r="J27" s="79">
        <f>+J28</f>
        <v>1392416.4</v>
      </c>
    </row>
    <row r="28" spans="1:10" ht="16.899999999999999" customHeight="1" thickBot="1" x14ac:dyDescent="0.3">
      <c r="A28" s="78"/>
      <c r="B28" s="77"/>
      <c r="C28" s="77"/>
      <c r="D28" s="77"/>
      <c r="E28" s="76"/>
      <c r="F28" s="76" t="s">
        <v>99</v>
      </c>
      <c r="G28" s="75"/>
      <c r="H28" s="74">
        <v>0</v>
      </c>
      <c r="I28" s="127">
        <f>+I29</f>
        <v>1392416.4</v>
      </c>
      <c r="J28" s="127">
        <f>+J29</f>
        <v>1392416.4</v>
      </c>
    </row>
    <row r="29" spans="1:10" ht="16.899999999999999" customHeight="1" thickBot="1" x14ac:dyDescent="0.3">
      <c r="A29" s="78"/>
      <c r="B29" s="77"/>
      <c r="C29" s="77"/>
      <c r="D29" s="77"/>
      <c r="E29" s="76"/>
      <c r="F29" s="76" t="s">
        <v>110</v>
      </c>
      <c r="G29" s="75"/>
      <c r="H29" s="74">
        <v>0</v>
      </c>
      <c r="I29" s="127">
        <v>1392416.4</v>
      </c>
      <c r="J29" s="127">
        <v>1392416.4</v>
      </c>
    </row>
    <row r="30" spans="1:10" x14ac:dyDescent="0.25">
      <c r="A30" s="86"/>
      <c r="B30" s="80"/>
      <c r="C30" s="80"/>
      <c r="D30" s="80"/>
      <c r="E30" s="81">
        <v>11001</v>
      </c>
      <c r="F30" s="81" t="s">
        <v>103</v>
      </c>
      <c r="G30" s="85">
        <f>+G32</f>
        <v>12835</v>
      </c>
      <c r="H30" s="84">
        <f>+H32</f>
        <v>0</v>
      </c>
      <c r="I30" s="127">
        <f>+I32</f>
        <v>-1392416.4</v>
      </c>
      <c r="J30" s="127">
        <f>+J32</f>
        <v>-1392416.4</v>
      </c>
    </row>
    <row r="31" spans="1:10" x14ac:dyDescent="0.25">
      <c r="A31" s="86"/>
      <c r="B31" s="80"/>
      <c r="C31" s="80"/>
      <c r="D31" s="80"/>
      <c r="E31" s="81"/>
      <c r="F31" s="81" t="s">
        <v>48</v>
      </c>
      <c r="G31" s="85"/>
      <c r="H31" s="84"/>
      <c r="I31" s="127"/>
      <c r="J31" s="127"/>
    </row>
    <row r="32" spans="1:10" x14ac:dyDescent="0.25">
      <c r="A32" s="86"/>
      <c r="B32" s="80"/>
      <c r="C32" s="80"/>
      <c r="D32" s="80"/>
      <c r="E32" s="81"/>
      <c r="F32" s="81" t="s">
        <v>109</v>
      </c>
      <c r="G32" s="85">
        <f>+G33</f>
        <v>12835</v>
      </c>
      <c r="H32" s="84">
        <f>H34</f>
        <v>0</v>
      </c>
      <c r="I32" s="127">
        <f>I34</f>
        <v>-1392416.4</v>
      </c>
      <c r="J32" s="127">
        <f>J34</f>
        <v>-1392416.4</v>
      </c>
    </row>
    <row r="33" spans="1:10" ht="40.5" x14ac:dyDescent="0.25">
      <c r="A33" s="86"/>
      <c r="B33" s="80"/>
      <c r="C33" s="80"/>
      <c r="D33" s="80"/>
      <c r="E33" s="81"/>
      <c r="F33" s="81" t="s">
        <v>46</v>
      </c>
      <c r="G33" s="85">
        <v>12835</v>
      </c>
      <c r="H33" s="84"/>
      <c r="I33" s="127"/>
      <c r="J33" s="127"/>
    </row>
    <row r="34" spans="1:10" x14ac:dyDescent="0.25">
      <c r="A34" s="83"/>
      <c r="B34" s="82"/>
      <c r="C34" s="82"/>
      <c r="D34" s="82"/>
      <c r="E34" s="81"/>
      <c r="F34" s="81" t="s">
        <v>56</v>
      </c>
      <c r="G34" s="80"/>
      <c r="H34" s="79">
        <f>H35</f>
        <v>0</v>
      </c>
      <c r="I34" s="127">
        <f>I35</f>
        <v>-1392416.4</v>
      </c>
      <c r="J34" s="127">
        <f>J35</f>
        <v>-1392416.4</v>
      </c>
    </row>
    <row r="35" spans="1:10" x14ac:dyDescent="0.25">
      <c r="A35" s="83"/>
      <c r="B35" s="82"/>
      <c r="C35" s="82"/>
      <c r="D35" s="82"/>
      <c r="E35" s="81"/>
      <c r="F35" s="81" t="s">
        <v>55</v>
      </c>
      <c r="G35" s="80"/>
      <c r="H35" s="79">
        <f>+H36</f>
        <v>0</v>
      </c>
      <c r="I35" s="79">
        <f>+I36</f>
        <v>-1392416.4</v>
      </c>
      <c r="J35" s="79">
        <f>+J36</f>
        <v>-1392416.4</v>
      </c>
    </row>
    <row r="36" spans="1:10" ht="16.899999999999999" customHeight="1" thickBot="1" x14ac:dyDescent="0.3">
      <c r="A36" s="78"/>
      <c r="B36" s="77"/>
      <c r="C36" s="77"/>
      <c r="D36" s="77"/>
      <c r="E36" s="76"/>
      <c r="F36" s="76" t="s">
        <v>99</v>
      </c>
      <c r="G36" s="75"/>
      <c r="H36" s="74">
        <v>0</v>
      </c>
      <c r="I36" s="127">
        <f>+I37</f>
        <v>-1392416.4</v>
      </c>
      <c r="J36" s="127">
        <f>+J37</f>
        <v>-1392416.4</v>
      </c>
    </row>
    <row r="37" spans="1:10" ht="16.899999999999999" customHeight="1" thickBot="1" x14ac:dyDescent="0.3">
      <c r="A37" s="78"/>
      <c r="B37" s="77"/>
      <c r="C37" s="77"/>
      <c r="D37" s="77"/>
      <c r="E37" s="76"/>
      <c r="F37" s="76" t="s">
        <v>110</v>
      </c>
      <c r="G37" s="75"/>
      <c r="H37" s="74">
        <v>0</v>
      </c>
      <c r="I37" s="127">
        <v>-1392416.4</v>
      </c>
      <c r="J37" s="127">
        <v>-1392416.4</v>
      </c>
    </row>
    <row r="38" spans="1:10" x14ac:dyDescent="0.25">
      <c r="A38" s="86" t="s">
        <v>61</v>
      </c>
      <c r="B38" s="80"/>
      <c r="C38" s="80"/>
      <c r="D38" s="80"/>
      <c r="E38" s="80"/>
      <c r="F38" s="81" t="s">
        <v>60</v>
      </c>
      <c r="G38" s="89">
        <f>+G40</f>
        <v>12835</v>
      </c>
      <c r="H38" s="88" t="e">
        <f>+H40</f>
        <v>#REF!</v>
      </c>
      <c r="I38" s="128">
        <f>+I40</f>
        <v>0</v>
      </c>
      <c r="J38" s="128">
        <f>+J40</f>
        <v>0</v>
      </c>
    </row>
    <row r="39" spans="1:10" x14ac:dyDescent="0.25">
      <c r="A39" s="86"/>
      <c r="B39" s="80"/>
      <c r="C39" s="80"/>
      <c r="D39" s="80"/>
      <c r="E39" s="80"/>
      <c r="F39" s="81" t="s">
        <v>58</v>
      </c>
      <c r="G39" s="80"/>
      <c r="H39" s="87"/>
      <c r="I39" s="128"/>
      <c r="J39" s="128"/>
    </row>
    <row r="40" spans="1:10" ht="18" customHeight="1" x14ac:dyDescent="0.25">
      <c r="A40" s="86"/>
      <c r="B40" s="80" t="s">
        <v>59</v>
      </c>
      <c r="C40" s="80"/>
      <c r="D40" s="80"/>
      <c r="E40" s="80"/>
      <c r="F40" s="81" t="s">
        <v>10</v>
      </c>
      <c r="G40" s="89">
        <f>+G42</f>
        <v>12835</v>
      </c>
      <c r="H40" s="88" t="e">
        <f>+H42</f>
        <v>#REF!</v>
      </c>
      <c r="I40" s="128">
        <f>+I42</f>
        <v>0</v>
      </c>
      <c r="J40" s="128">
        <f>+J42</f>
        <v>0</v>
      </c>
    </row>
    <row r="41" spans="1:10" x14ac:dyDescent="0.25">
      <c r="A41" s="86"/>
      <c r="B41" s="80"/>
      <c r="C41" s="80"/>
      <c r="D41" s="80"/>
      <c r="E41" s="80"/>
      <c r="F41" s="81" t="s">
        <v>58</v>
      </c>
      <c r="G41" s="80"/>
      <c r="H41" s="87"/>
      <c r="I41" s="128"/>
      <c r="J41" s="128"/>
    </row>
    <row r="42" spans="1:10" ht="20.25" customHeight="1" x14ac:dyDescent="0.25">
      <c r="A42" s="86"/>
      <c r="B42" s="80"/>
      <c r="C42" s="80" t="s">
        <v>59</v>
      </c>
      <c r="D42" s="80"/>
      <c r="E42" s="80"/>
      <c r="F42" s="81" t="s">
        <v>10</v>
      </c>
      <c r="G42" s="89">
        <f>+G46</f>
        <v>12835</v>
      </c>
      <c r="H42" s="88" t="e">
        <f>+H45</f>
        <v>#REF!</v>
      </c>
      <c r="I42" s="128">
        <f>+I45</f>
        <v>0</v>
      </c>
      <c r="J42" s="128">
        <f>+J45</f>
        <v>0</v>
      </c>
    </row>
    <row r="43" spans="1:10" x14ac:dyDescent="0.25">
      <c r="A43" s="86"/>
      <c r="B43" s="80"/>
      <c r="C43" s="80"/>
      <c r="D43" s="80"/>
      <c r="E43" s="80"/>
      <c r="F43" s="81" t="s">
        <v>58</v>
      </c>
      <c r="G43" s="80"/>
      <c r="H43" s="87"/>
      <c r="I43" s="128"/>
      <c r="J43" s="128"/>
    </row>
    <row r="44" spans="1:10" ht="19.5" customHeight="1" x14ac:dyDescent="0.25">
      <c r="A44" s="86"/>
      <c r="B44" s="80"/>
      <c r="C44" s="80"/>
      <c r="D44" s="80"/>
      <c r="E44" s="81"/>
      <c r="F44" s="81" t="s">
        <v>47</v>
      </c>
      <c r="G44" s="85">
        <f>+G45</f>
        <v>12835</v>
      </c>
      <c r="H44" s="84" t="e">
        <f>+H45</f>
        <v>#REF!</v>
      </c>
      <c r="I44" s="84">
        <f>+I45</f>
        <v>0</v>
      </c>
      <c r="J44" s="84">
        <f>+J45</f>
        <v>0</v>
      </c>
    </row>
    <row r="45" spans="1:10" ht="27.75" customHeight="1" x14ac:dyDescent="0.25">
      <c r="A45" s="86"/>
      <c r="B45" s="80"/>
      <c r="C45" s="80"/>
      <c r="D45" s="80" t="s">
        <v>57</v>
      </c>
      <c r="E45" s="80"/>
      <c r="F45" s="81" t="s">
        <v>86</v>
      </c>
      <c r="G45" s="85">
        <f>+G46</f>
        <v>12835</v>
      </c>
      <c r="H45" s="84" t="e">
        <f>+H46+#REF!</f>
        <v>#REF!</v>
      </c>
      <c r="I45" s="84">
        <f>+I46+I62</f>
        <v>0</v>
      </c>
      <c r="J45" s="84">
        <f>+J46+J62</f>
        <v>0</v>
      </c>
    </row>
    <row r="46" spans="1:10" ht="24.75" customHeight="1" x14ac:dyDescent="0.25">
      <c r="A46" s="86"/>
      <c r="B46" s="80"/>
      <c r="C46" s="80"/>
      <c r="D46" s="80"/>
      <c r="E46" s="81">
        <v>11001</v>
      </c>
      <c r="F46" s="81" t="s">
        <v>12</v>
      </c>
      <c r="G46" s="85">
        <f>+G48</f>
        <v>12835</v>
      </c>
      <c r="H46" s="84">
        <f>+H48</f>
        <v>0</v>
      </c>
      <c r="I46" s="127">
        <f>+I48</f>
        <v>-1392416.4</v>
      </c>
      <c r="J46" s="127">
        <f>+J48</f>
        <v>-1392416.4</v>
      </c>
    </row>
    <row r="47" spans="1:10" x14ac:dyDescent="0.25">
      <c r="A47" s="86"/>
      <c r="B47" s="80"/>
      <c r="C47" s="80"/>
      <c r="D47" s="80"/>
      <c r="E47" s="81"/>
      <c r="F47" s="81" t="s">
        <v>48</v>
      </c>
      <c r="G47" s="85"/>
      <c r="H47" s="84"/>
      <c r="I47" s="127"/>
      <c r="J47" s="127"/>
    </row>
    <row r="48" spans="1:10" x14ac:dyDescent="0.25">
      <c r="A48" s="86"/>
      <c r="B48" s="80"/>
      <c r="C48" s="80"/>
      <c r="D48" s="80"/>
      <c r="E48" s="81"/>
      <c r="F48" s="81" t="s">
        <v>47</v>
      </c>
      <c r="G48" s="85">
        <f>+G49</f>
        <v>12835</v>
      </c>
      <c r="H48" s="84">
        <f>H50</f>
        <v>0</v>
      </c>
      <c r="I48" s="127">
        <f>I50</f>
        <v>-1392416.4</v>
      </c>
      <c r="J48" s="127">
        <f>J50</f>
        <v>-1392416.4</v>
      </c>
    </row>
    <row r="49" spans="1:10" ht="40.5" x14ac:dyDescent="0.25">
      <c r="A49" s="86"/>
      <c r="B49" s="80"/>
      <c r="C49" s="80"/>
      <c r="D49" s="80"/>
      <c r="E49" s="81"/>
      <c r="F49" s="81" t="s">
        <v>46</v>
      </c>
      <c r="G49" s="85">
        <v>12835</v>
      </c>
      <c r="H49" s="84"/>
      <c r="I49" s="127"/>
      <c r="J49" s="127"/>
    </row>
    <row r="50" spans="1:10" x14ac:dyDescent="0.25">
      <c r="A50" s="83"/>
      <c r="B50" s="82"/>
      <c r="C50" s="82"/>
      <c r="D50" s="82"/>
      <c r="E50" s="81"/>
      <c r="F50" s="81" t="s">
        <v>56</v>
      </c>
      <c r="G50" s="80"/>
      <c r="H50" s="79">
        <f>H51</f>
        <v>0</v>
      </c>
      <c r="I50" s="127">
        <f>I51</f>
        <v>-1392416.4</v>
      </c>
      <c r="J50" s="127">
        <f>J51</f>
        <v>-1392416.4</v>
      </c>
    </row>
    <row r="51" spans="1:10" x14ac:dyDescent="0.25">
      <c r="A51" s="83"/>
      <c r="B51" s="82"/>
      <c r="C51" s="82"/>
      <c r="D51" s="82"/>
      <c r="E51" s="81"/>
      <c r="F51" s="81" t="s">
        <v>55</v>
      </c>
      <c r="G51" s="80"/>
      <c r="H51" s="79">
        <f>H52</f>
        <v>0</v>
      </c>
      <c r="I51" s="127">
        <f>I52+I59</f>
        <v>-1392416.4</v>
      </c>
      <c r="J51" s="127">
        <f>J52+J59</f>
        <v>-1392416.4</v>
      </c>
    </row>
    <row r="52" spans="1:10" ht="27" x14ac:dyDescent="0.25">
      <c r="A52" s="83"/>
      <c r="B52" s="82"/>
      <c r="C52" s="82"/>
      <c r="D52" s="82"/>
      <c r="E52" s="81"/>
      <c r="F52" s="81" t="s">
        <v>54</v>
      </c>
      <c r="G52" s="80"/>
      <c r="H52" s="79">
        <f>H54</f>
        <v>0</v>
      </c>
      <c r="I52" s="127">
        <f>+I53+I55</f>
        <v>-1208927.2</v>
      </c>
      <c r="J52" s="127">
        <f>+J53+J55</f>
        <v>-1208927.2</v>
      </c>
    </row>
    <row r="53" spans="1:10" ht="27" x14ac:dyDescent="0.25">
      <c r="A53" s="83"/>
      <c r="B53" s="82"/>
      <c r="C53" s="82"/>
      <c r="D53" s="82"/>
      <c r="E53" s="81"/>
      <c r="F53" s="81" t="s">
        <v>53</v>
      </c>
      <c r="G53" s="80"/>
      <c r="H53" s="79" t="e">
        <f>#REF!</f>
        <v>#REF!</v>
      </c>
      <c r="I53" s="127">
        <f>SUM(I54)</f>
        <v>-191817.8</v>
      </c>
      <c r="J53" s="127">
        <f>SUM(J54)</f>
        <v>-191817.8</v>
      </c>
    </row>
    <row r="54" spans="1:10" ht="18" thickBot="1" x14ac:dyDescent="0.3">
      <c r="A54" s="78"/>
      <c r="B54" s="77"/>
      <c r="C54" s="77"/>
      <c r="D54" s="77"/>
      <c r="E54" s="76"/>
      <c r="F54" s="76" t="s">
        <v>98</v>
      </c>
      <c r="G54" s="75"/>
      <c r="H54" s="74">
        <v>0</v>
      </c>
      <c r="I54" s="127">
        <v>-191817.8</v>
      </c>
      <c r="J54" s="127">
        <v>-191817.8</v>
      </c>
    </row>
    <row r="55" spans="1:10" x14ac:dyDescent="0.25">
      <c r="A55" s="83"/>
      <c r="B55" s="82"/>
      <c r="C55" s="82"/>
      <c r="D55" s="82"/>
      <c r="E55" s="81"/>
      <c r="F55" s="81" t="s">
        <v>52</v>
      </c>
      <c r="G55" s="80"/>
      <c r="H55" s="79" t="e">
        <f>#REF!</f>
        <v>#REF!</v>
      </c>
      <c r="I55" s="127">
        <f>SUM(I56:I58)</f>
        <v>-1017109.4</v>
      </c>
      <c r="J55" s="127">
        <f>SUM(J56:J58)</f>
        <v>-1017109.4</v>
      </c>
    </row>
    <row r="56" spans="1:10" ht="16.899999999999999" customHeight="1" thickBot="1" x14ac:dyDescent="0.3">
      <c r="A56" s="78"/>
      <c r="B56" s="77"/>
      <c r="C56" s="77"/>
      <c r="D56" s="77"/>
      <c r="E56" s="76"/>
      <c r="F56" s="76" t="s">
        <v>51</v>
      </c>
      <c r="G56" s="75"/>
      <c r="H56" s="74">
        <v>0</v>
      </c>
      <c r="I56" s="127">
        <v>-51618.400000000001</v>
      </c>
      <c r="J56" s="127">
        <v>-51618.400000000001</v>
      </c>
    </row>
    <row r="57" spans="1:10" ht="16.899999999999999" customHeight="1" thickBot="1" x14ac:dyDescent="0.3">
      <c r="A57" s="78"/>
      <c r="B57" s="77"/>
      <c r="C57" s="77"/>
      <c r="D57" s="77"/>
      <c r="E57" s="76"/>
      <c r="F57" s="76" t="s">
        <v>50</v>
      </c>
      <c r="G57" s="75"/>
      <c r="H57" s="74">
        <v>0</v>
      </c>
      <c r="I57" s="127">
        <v>-959491</v>
      </c>
      <c r="J57" s="127">
        <v>-959491</v>
      </c>
    </row>
    <row r="58" spans="1:10" ht="16.899999999999999" customHeight="1" thickBot="1" x14ac:dyDescent="0.3">
      <c r="A58" s="78"/>
      <c r="B58" s="77"/>
      <c r="C58" s="77"/>
      <c r="D58" s="77"/>
      <c r="E58" s="76"/>
      <c r="F58" s="76" t="s">
        <v>49</v>
      </c>
      <c r="G58" s="75"/>
      <c r="H58" s="74">
        <v>0</v>
      </c>
      <c r="I58" s="127">
        <v>-6000</v>
      </c>
      <c r="J58" s="127">
        <v>-6000</v>
      </c>
    </row>
    <row r="59" spans="1:10" ht="16.899999999999999" customHeight="1" thickBot="1" x14ac:dyDescent="0.3">
      <c r="A59" s="78"/>
      <c r="B59" s="77"/>
      <c r="C59" s="77"/>
      <c r="D59" s="77"/>
      <c r="E59" s="76"/>
      <c r="F59" s="76" t="s">
        <v>99</v>
      </c>
      <c r="G59" s="75"/>
      <c r="H59" s="74">
        <v>0</v>
      </c>
      <c r="I59" s="127">
        <f>+I60</f>
        <v>-183489.2</v>
      </c>
      <c r="J59" s="127">
        <f>+J60</f>
        <v>-183489.2</v>
      </c>
    </row>
    <row r="60" spans="1:10" ht="16.899999999999999" customHeight="1" thickBot="1" x14ac:dyDescent="0.3">
      <c r="A60" s="78"/>
      <c r="B60" s="77"/>
      <c r="C60" s="77"/>
      <c r="D60" s="77"/>
      <c r="E60" s="76"/>
      <c r="F60" s="76" t="s">
        <v>100</v>
      </c>
      <c r="G60" s="75"/>
      <c r="H60" s="74">
        <v>0</v>
      </c>
      <c r="I60" s="127">
        <v>-183489.2</v>
      </c>
      <c r="J60" s="127">
        <v>-183489.2</v>
      </c>
    </row>
    <row r="61" spans="1:10" ht="18" hidden="1" thickBot="1" x14ac:dyDescent="0.3">
      <c r="A61" s="78"/>
      <c r="B61" s="77"/>
      <c r="C61" s="77"/>
      <c r="D61" s="77"/>
      <c r="E61" s="76"/>
      <c r="F61" s="76" t="s">
        <v>45</v>
      </c>
      <c r="G61" s="75"/>
      <c r="H61" s="74">
        <v>0</v>
      </c>
      <c r="I61" s="74">
        <v>0</v>
      </c>
      <c r="J61" s="73">
        <v>0</v>
      </c>
    </row>
    <row r="62" spans="1:10" x14ac:dyDescent="0.25">
      <c r="A62" s="86"/>
      <c r="B62" s="80"/>
      <c r="C62" s="80"/>
      <c r="D62" s="80"/>
      <c r="E62" s="81">
        <v>11001</v>
      </c>
      <c r="F62" s="81" t="s">
        <v>12</v>
      </c>
      <c r="G62" s="85">
        <f>+G64</f>
        <v>12835</v>
      </c>
      <c r="H62" s="84">
        <f>+H64</f>
        <v>0</v>
      </c>
      <c r="I62" s="127">
        <f>+I64</f>
        <v>1392416.4</v>
      </c>
      <c r="J62" s="127">
        <f>+J64</f>
        <v>1392416.4</v>
      </c>
    </row>
    <row r="63" spans="1:10" x14ac:dyDescent="0.25">
      <c r="A63" s="86"/>
      <c r="B63" s="80"/>
      <c r="C63" s="80"/>
      <c r="D63" s="80"/>
      <c r="E63" s="81"/>
      <c r="F63" s="81" t="s">
        <v>48</v>
      </c>
      <c r="G63" s="85"/>
      <c r="H63" s="84"/>
      <c r="I63" s="127"/>
      <c r="J63" s="127"/>
    </row>
    <row r="64" spans="1:10" x14ac:dyDescent="0.25">
      <c r="A64" s="86"/>
      <c r="B64" s="80"/>
      <c r="C64" s="80"/>
      <c r="D64" s="80"/>
      <c r="E64" s="81"/>
      <c r="F64" s="81" t="s">
        <v>47</v>
      </c>
      <c r="G64" s="85">
        <f>+G65</f>
        <v>12835</v>
      </c>
      <c r="H64" s="84">
        <f>H66</f>
        <v>0</v>
      </c>
      <c r="I64" s="127">
        <f t="shared" ref="I64:J66" si="0">+I65</f>
        <v>1392416.4</v>
      </c>
      <c r="J64" s="127">
        <f t="shared" si="0"/>
        <v>1392416.4</v>
      </c>
    </row>
    <row r="65" spans="1:10" ht="40.5" x14ac:dyDescent="0.25">
      <c r="A65" s="86"/>
      <c r="B65" s="80"/>
      <c r="C65" s="80"/>
      <c r="D65" s="80"/>
      <c r="E65" s="81"/>
      <c r="F65" s="81" t="s">
        <v>46</v>
      </c>
      <c r="G65" s="85">
        <v>12835</v>
      </c>
      <c r="H65" s="84"/>
      <c r="I65" s="127">
        <f t="shared" si="0"/>
        <v>1392416.4</v>
      </c>
      <c r="J65" s="127">
        <f t="shared" si="0"/>
        <v>1392416.4</v>
      </c>
    </row>
    <row r="66" spans="1:10" x14ac:dyDescent="0.25">
      <c r="A66" s="83"/>
      <c r="B66" s="82"/>
      <c r="C66" s="82"/>
      <c r="D66" s="82"/>
      <c r="E66" s="81"/>
      <c r="F66" s="81" t="s">
        <v>56</v>
      </c>
      <c r="G66" s="80"/>
      <c r="H66" s="79">
        <f>H67</f>
        <v>0</v>
      </c>
      <c r="I66" s="127">
        <f t="shared" si="0"/>
        <v>1392416.4</v>
      </c>
      <c r="J66" s="127">
        <f t="shared" si="0"/>
        <v>1392416.4</v>
      </c>
    </row>
    <row r="67" spans="1:10" x14ac:dyDescent="0.25">
      <c r="A67" s="83"/>
      <c r="B67" s="82"/>
      <c r="C67" s="82"/>
      <c r="D67" s="82"/>
      <c r="E67" s="81"/>
      <c r="F67" s="81" t="s">
        <v>55</v>
      </c>
      <c r="G67" s="80"/>
      <c r="H67" s="128">
        <f>H68</f>
        <v>0</v>
      </c>
      <c r="I67" s="127">
        <f>I68</f>
        <v>1392416.4</v>
      </c>
      <c r="J67" s="127">
        <f>J68</f>
        <v>1392416.4</v>
      </c>
    </row>
    <row r="68" spans="1:10" ht="18" thickBot="1" x14ac:dyDescent="0.3">
      <c r="A68" s="83"/>
      <c r="B68" s="82"/>
      <c r="C68" s="82"/>
      <c r="D68" s="82"/>
      <c r="E68" s="81"/>
      <c r="F68" s="76" t="s">
        <v>99</v>
      </c>
      <c r="G68" s="80"/>
      <c r="H68" s="79">
        <f>H69</f>
        <v>0</v>
      </c>
      <c r="I68" s="127">
        <f>I69</f>
        <v>1392416.4</v>
      </c>
      <c r="J68" s="127">
        <f>J69</f>
        <v>1392416.4</v>
      </c>
    </row>
    <row r="69" spans="1:10" ht="18" thickBot="1" x14ac:dyDescent="0.3">
      <c r="A69" s="78"/>
      <c r="B69" s="77"/>
      <c r="C69" s="77"/>
      <c r="D69" s="77"/>
      <c r="E69" s="76"/>
      <c r="F69" s="76" t="s">
        <v>100</v>
      </c>
      <c r="G69" s="75"/>
      <c r="H69" s="74">
        <v>0</v>
      </c>
      <c r="I69" s="127">
        <v>1392416.4</v>
      </c>
      <c r="J69" s="127">
        <v>1392416.4</v>
      </c>
    </row>
  </sheetData>
  <mergeCells count="16">
    <mergeCell ref="I1:J1"/>
    <mergeCell ref="F2:J2"/>
    <mergeCell ref="F3:J3"/>
    <mergeCell ref="D5:F5"/>
    <mergeCell ref="D4:F4"/>
    <mergeCell ref="A6:J6"/>
    <mergeCell ref="A8:H8"/>
    <mergeCell ref="A9:C10"/>
    <mergeCell ref="I7:J7"/>
    <mergeCell ref="I10:I11"/>
    <mergeCell ref="J10:J11"/>
    <mergeCell ref="G9:J9"/>
    <mergeCell ref="D9:E10"/>
    <mergeCell ref="G10:G11"/>
    <mergeCell ref="H10:H11"/>
    <mergeCell ref="F9:F11"/>
  </mergeCells>
  <pageMargins left="0.41" right="0" top="0.37" bottom="0.4" header="0" footer="0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44" workbookViewId="0">
      <selection activeCell="J39" sqref="J39"/>
    </sheetView>
  </sheetViews>
  <sheetFormatPr defaultColWidth="9.140625" defaultRowHeight="13.5" x14ac:dyDescent="0.25"/>
  <cols>
    <col min="1" max="1" width="24" style="37" customWidth="1"/>
    <col min="2" max="2" width="57" style="37" customWidth="1"/>
    <col min="3" max="3" width="12.28515625" style="37" hidden="1" customWidth="1"/>
    <col min="4" max="4" width="17" style="37" hidden="1" customWidth="1"/>
    <col min="5" max="5" width="13.85546875" style="37" customWidth="1"/>
    <col min="6" max="6" width="14.28515625" style="37" customWidth="1"/>
    <col min="7" max="7" width="9.140625" style="37"/>
    <col min="8" max="8" width="49.85546875" style="37" customWidth="1"/>
    <col min="9" max="16384" width="9.140625" style="37"/>
  </cols>
  <sheetData>
    <row r="1" spans="1:6" ht="23.25" customHeight="1" x14ac:dyDescent="0.25">
      <c r="F1" s="70" t="s">
        <v>303</v>
      </c>
    </row>
    <row r="2" spans="1:6" x14ac:dyDescent="0.25">
      <c r="B2" s="207" t="s">
        <v>19</v>
      </c>
      <c r="C2" s="207"/>
      <c r="D2" s="207"/>
      <c r="E2" s="207"/>
      <c r="F2" s="207"/>
    </row>
    <row r="3" spans="1:6" x14ac:dyDescent="0.25">
      <c r="B3" s="207" t="s">
        <v>18</v>
      </c>
      <c r="C3" s="207"/>
      <c r="D3" s="207"/>
      <c r="E3" s="207"/>
      <c r="F3" s="207"/>
    </row>
    <row r="4" spans="1:6" hidden="1" x14ac:dyDescent="0.25"/>
    <row r="6" spans="1:6" ht="57" customHeight="1" x14ac:dyDescent="0.25">
      <c r="A6" s="208" t="s">
        <v>369</v>
      </c>
      <c r="B6" s="208"/>
      <c r="C6" s="208"/>
      <c r="D6" s="208"/>
      <c r="E6" s="208"/>
      <c r="F6" s="208"/>
    </row>
    <row r="7" spans="1:6" ht="33.75" customHeight="1" x14ac:dyDescent="0.25">
      <c r="A7" s="208" t="s">
        <v>111</v>
      </c>
      <c r="B7" s="208"/>
      <c r="C7" s="208"/>
      <c r="D7" s="208"/>
      <c r="E7" s="208"/>
      <c r="F7" s="208"/>
    </row>
    <row r="8" spans="1:6" ht="19.5" customHeight="1" x14ac:dyDescent="0.25">
      <c r="A8" s="69" t="s">
        <v>43</v>
      </c>
      <c r="B8" s="69" t="s">
        <v>42</v>
      </c>
    </row>
    <row r="9" spans="1:6" ht="18" customHeight="1" x14ac:dyDescent="0.25">
      <c r="A9" s="68">
        <v>1139</v>
      </c>
      <c r="B9" s="67" t="s">
        <v>105</v>
      </c>
    </row>
    <row r="10" spans="1:6" x14ac:dyDescent="0.25">
      <c r="A10" s="65"/>
    </row>
    <row r="11" spans="1:6" ht="13.5" customHeight="1" x14ac:dyDescent="0.25">
      <c r="A11" s="66" t="s">
        <v>40</v>
      </c>
    </row>
    <row r="12" spans="1:6" ht="9.6" customHeight="1" thickBot="1" x14ac:dyDescent="0.3">
      <c r="A12" s="65"/>
    </row>
    <row r="13" spans="1:6" ht="85.5" customHeight="1" x14ac:dyDescent="0.25">
      <c r="A13" s="63" t="s">
        <v>36</v>
      </c>
      <c r="B13" s="62">
        <v>1139</v>
      </c>
      <c r="C13" s="209" t="s">
        <v>364</v>
      </c>
      <c r="D13" s="210"/>
      <c r="E13" s="210"/>
      <c r="F13" s="211"/>
    </row>
    <row r="14" spans="1:6" ht="27" x14ac:dyDescent="0.25">
      <c r="A14" s="55" t="s">
        <v>34</v>
      </c>
      <c r="B14" s="61" t="s">
        <v>39</v>
      </c>
      <c r="C14" s="60" t="s">
        <v>33</v>
      </c>
      <c r="D14" s="59" t="s">
        <v>32</v>
      </c>
      <c r="E14" s="59" t="s">
        <v>31</v>
      </c>
      <c r="F14" s="58" t="s">
        <v>30</v>
      </c>
    </row>
    <row r="15" spans="1:6" ht="27" x14ac:dyDescent="0.25">
      <c r="A15" s="55" t="s">
        <v>29</v>
      </c>
      <c r="B15" s="57" t="s">
        <v>103</v>
      </c>
      <c r="C15" s="52"/>
      <c r="D15" s="52"/>
      <c r="E15" s="52"/>
      <c r="F15" s="51"/>
    </row>
    <row r="16" spans="1:6" ht="60" customHeight="1" x14ac:dyDescent="0.25">
      <c r="A16" s="55" t="s">
        <v>28</v>
      </c>
      <c r="B16" s="56" t="s">
        <v>106</v>
      </c>
      <c r="C16" s="52"/>
      <c r="D16" s="52"/>
      <c r="E16" s="52"/>
      <c r="F16" s="51"/>
    </row>
    <row r="17" spans="1:6" ht="21.75" customHeight="1" x14ac:dyDescent="0.25">
      <c r="A17" s="55" t="s">
        <v>27</v>
      </c>
      <c r="B17" s="53" t="s">
        <v>305</v>
      </c>
      <c r="C17" s="52"/>
      <c r="D17" s="52"/>
      <c r="E17" s="52"/>
      <c r="F17" s="51"/>
    </row>
    <row r="18" spans="1:6" ht="40.5" x14ac:dyDescent="0.25">
      <c r="A18" s="54" t="s">
        <v>26</v>
      </c>
      <c r="B18" s="53" t="s">
        <v>109</v>
      </c>
      <c r="C18" s="52"/>
      <c r="D18" s="52"/>
      <c r="E18" s="52"/>
      <c r="F18" s="51"/>
    </row>
    <row r="19" spans="1:6" ht="16.899999999999999" customHeight="1" x14ac:dyDescent="0.25">
      <c r="A19" s="50" t="s">
        <v>24</v>
      </c>
      <c r="B19" s="49"/>
      <c r="C19" s="48"/>
      <c r="D19" s="48"/>
      <c r="E19" s="48"/>
      <c r="F19" s="47"/>
    </row>
    <row r="20" spans="1:6" ht="15" customHeight="1" x14ac:dyDescent="0.25">
      <c r="A20" s="46" t="s">
        <v>23</v>
      </c>
      <c r="B20" s="45"/>
      <c r="C20" s="44" t="s">
        <v>22</v>
      </c>
      <c r="D20" s="44" t="s">
        <v>22</v>
      </c>
      <c r="E20" s="44" t="s">
        <v>22</v>
      </c>
      <c r="F20" s="43" t="s">
        <v>22</v>
      </c>
    </row>
    <row r="21" spans="1:6" ht="17.25" customHeight="1" thickBot="1" x14ac:dyDescent="0.3">
      <c r="A21" s="42" t="s">
        <v>21</v>
      </c>
      <c r="B21" s="41"/>
      <c r="C21" s="41" t="s">
        <v>20</v>
      </c>
      <c r="D21" s="64">
        <f>'2'!H36</f>
        <v>0</v>
      </c>
      <c r="E21" s="129">
        <f>+'2'!I22</f>
        <v>1392416.4</v>
      </c>
      <c r="F21" s="129">
        <f>+'2'!J22</f>
        <v>1392416.4</v>
      </c>
    </row>
    <row r="22" spans="1:6" ht="14.25" thickBot="1" x14ac:dyDescent="0.3">
      <c r="A22" s="65"/>
    </row>
    <row r="23" spans="1:6" ht="85.5" customHeight="1" x14ac:dyDescent="0.25">
      <c r="A23" s="63" t="s">
        <v>36</v>
      </c>
      <c r="B23" s="62">
        <v>1139</v>
      </c>
      <c r="C23" s="209" t="s">
        <v>363</v>
      </c>
      <c r="D23" s="210"/>
      <c r="E23" s="210"/>
      <c r="F23" s="211"/>
    </row>
    <row r="24" spans="1:6" ht="27" x14ac:dyDescent="0.25">
      <c r="A24" s="55" t="s">
        <v>34</v>
      </c>
      <c r="B24" s="61" t="s">
        <v>39</v>
      </c>
      <c r="C24" s="60" t="s">
        <v>33</v>
      </c>
      <c r="D24" s="59" t="s">
        <v>32</v>
      </c>
      <c r="E24" s="59" t="s">
        <v>31</v>
      </c>
      <c r="F24" s="58" t="s">
        <v>30</v>
      </c>
    </row>
    <row r="25" spans="1:6" ht="27" x14ac:dyDescent="0.25">
      <c r="A25" s="55" t="s">
        <v>29</v>
      </c>
      <c r="B25" s="57" t="s">
        <v>103</v>
      </c>
      <c r="C25" s="52"/>
      <c r="D25" s="52"/>
      <c r="E25" s="52"/>
      <c r="F25" s="51"/>
    </row>
    <row r="26" spans="1:6" ht="59.25" customHeight="1" x14ac:dyDescent="0.25">
      <c r="A26" s="55" t="s">
        <v>28</v>
      </c>
      <c r="B26" s="56" t="s">
        <v>106</v>
      </c>
      <c r="C26" s="52"/>
      <c r="D26" s="52"/>
      <c r="E26" s="52"/>
      <c r="F26" s="51"/>
    </row>
    <row r="27" spans="1:6" ht="21.75" customHeight="1" x14ac:dyDescent="0.25">
      <c r="A27" s="55" t="s">
        <v>27</v>
      </c>
      <c r="B27" s="53" t="s">
        <v>305</v>
      </c>
      <c r="C27" s="52"/>
      <c r="D27" s="52"/>
      <c r="E27" s="52"/>
      <c r="F27" s="51"/>
    </row>
    <row r="28" spans="1:6" ht="40.5" x14ac:dyDescent="0.25">
      <c r="A28" s="54" t="s">
        <v>26</v>
      </c>
      <c r="B28" s="53" t="s">
        <v>109</v>
      </c>
      <c r="C28" s="52"/>
      <c r="D28" s="52"/>
      <c r="E28" s="52"/>
      <c r="F28" s="51"/>
    </row>
    <row r="29" spans="1:6" ht="16.899999999999999" customHeight="1" x14ac:dyDescent="0.25">
      <c r="A29" s="50" t="s">
        <v>24</v>
      </c>
      <c r="B29" s="49"/>
      <c r="C29" s="48"/>
      <c r="D29" s="48"/>
      <c r="E29" s="48"/>
      <c r="F29" s="47"/>
    </row>
    <row r="30" spans="1:6" ht="15" customHeight="1" x14ac:dyDescent="0.25">
      <c r="A30" s="46" t="s">
        <v>23</v>
      </c>
      <c r="B30" s="45"/>
      <c r="C30" s="44" t="s">
        <v>22</v>
      </c>
      <c r="D30" s="44" t="s">
        <v>22</v>
      </c>
      <c r="E30" s="44" t="s">
        <v>22</v>
      </c>
      <c r="F30" s="43" t="s">
        <v>22</v>
      </c>
    </row>
    <row r="31" spans="1:6" ht="17.25" customHeight="1" thickBot="1" x14ac:dyDescent="0.3">
      <c r="A31" s="42" t="s">
        <v>21</v>
      </c>
      <c r="B31" s="41"/>
      <c r="C31" s="41" t="s">
        <v>20</v>
      </c>
      <c r="D31" s="64" t="e">
        <f>'2'!H45</f>
        <v>#REF!</v>
      </c>
      <c r="E31" s="129">
        <f>+'2'!I30</f>
        <v>-1392416.4</v>
      </c>
      <c r="F31" s="129">
        <f>+'2'!J30</f>
        <v>-1392416.4</v>
      </c>
    </row>
    <row r="32" spans="1:6" ht="17.25" customHeight="1" x14ac:dyDescent="0.25">
      <c r="A32" s="39"/>
      <c r="B32" s="39"/>
      <c r="C32" s="39"/>
      <c r="D32" s="38"/>
      <c r="E32" s="138"/>
      <c r="F32" s="138"/>
    </row>
    <row r="33" spans="1:6" ht="56.25" customHeight="1" x14ac:dyDescent="0.25">
      <c r="A33" s="208" t="s">
        <v>101</v>
      </c>
      <c r="B33" s="208"/>
      <c r="C33" s="208"/>
      <c r="D33" s="208"/>
      <c r="E33" s="208"/>
      <c r="F33" s="208"/>
    </row>
    <row r="34" spans="1:6" ht="17.25" customHeight="1" x14ac:dyDescent="0.25">
      <c r="A34" s="140"/>
      <c r="B34" s="140"/>
      <c r="C34" s="140"/>
      <c r="D34" s="140"/>
      <c r="E34" s="140"/>
      <c r="F34" s="140"/>
    </row>
    <row r="35" spans="1:6" ht="17.25" x14ac:dyDescent="0.25">
      <c r="A35" s="208" t="s">
        <v>44</v>
      </c>
      <c r="B35" s="208"/>
      <c r="C35" s="208"/>
      <c r="D35" s="208"/>
      <c r="E35" s="208"/>
      <c r="F35" s="208"/>
    </row>
    <row r="37" spans="1:6" ht="19.5" customHeight="1" x14ac:dyDescent="0.25">
      <c r="A37" s="69" t="s">
        <v>43</v>
      </c>
      <c r="B37" s="69" t="s">
        <v>42</v>
      </c>
    </row>
    <row r="38" spans="1:6" ht="18" customHeight="1" x14ac:dyDescent="0.25">
      <c r="A38" s="68" t="s">
        <v>35</v>
      </c>
      <c r="B38" s="67" t="s">
        <v>41</v>
      </c>
    </row>
    <row r="39" spans="1:6" x14ac:dyDescent="0.25">
      <c r="A39" s="65"/>
    </row>
    <row r="40" spans="1:6" ht="13.5" customHeight="1" x14ac:dyDescent="0.25">
      <c r="A40" s="66" t="s">
        <v>40</v>
      </c>
    </row>
    <row r="41" spans="1:6" ht="9.6" customHeight="1" thickBot="1" x14ac:dyDescent="0.3">
      <c r="A41" s="65"/>
    </row>
    <row r="42" spans="1:6" ht="85.5" customHeight="1" x14ac:dyDescent="0.25">
      <c r="A42" s="63" t="s">
        <v>36</v>
      </c>
      <c r="B42" s="62" t="s">
        <v>35</v>
      </c>
      <c r="C42" s="209" t="s">
        <v>362</v>
      </c>
      <c r="D42" s="210"/>
      <c r="E42" s="210"/>
      <c r="F42" s="211"/>
    </row>
    <row r="43" spans="1:6" ht="27" x14ac:dyDescent="0.25">
      <c r="A43" s="55" t="s">
        <v>34</v>
      </c>
      <c r="B43" s="61" t="s">
        <v>39</v>
      </c>
      <c r="C43" s="60" t="s">
        <v>33</v>
      </c>
      <c r="D43" s="59" t="s">
        <v>32</v>
      </c>
      <c r="E43" s="59" t="s">
        <v>31</v>
      </c>
      <c r="F43" s="58" t="s">
        <v>30</v>
      </c>
    </row>
    <row r="44" spans="1:6" ht="27" x14ac:dyDescent="0.25">
      <c r="A44" s="55" t="s">
        <v>29</v>
      </c>
      <c r="B44" s="57" t="s">
        <v>38</v>
      </c>
      <c r="C44" s="52"/>
      <c r="D44" s="52"/>
      <c r="E44" s="52"/>
      <c r="F44" s="51"/>
    </row>
    <row r="45" spans="1:6" ht="21" customHeight="1" x14ac:dyDescent="0.25">
      <c r="A45" s="55" t="s">
        <v>28</v>
      </c>
      <c r="B45" s="56" t="s">
        <v>37</v>
      </c>
      <c r="C45" s="52"/>
      <c r="D45" s="52"/>
      <c r="E45" s="52"/>
      <c r="F45" s="51"/>
    </row>
    <row r="46" spans="1:6" ht="21.75" customHeight="1" x14ac:dyDescent="0.25">
      <c r="A46" s="55" t="s">
        <v>27</v>
      </c>
      <c r="B46" s="53" t="s">
        <v>305</v>
      </c>
      <c r="C46" s="52"/>
      <c r="D46" s="52"/>
      <c r="E46" s="52"/>
      <c r="F46" s="51"/>
    </row>
    <row r="47" spans="1:6" ht="40.5" x14ac:dyDescent="0.25">
      <c r="A47" s="54" t="s">
        <v>26</v>
      </c>
      <c r="B47" s="53" t="s">
        <v>25</v>
      </c>
      <c r="C47" s="52"/>
      <c r="D47" s="52"/>
      <c r="E47" s="52"/>
      <c r="F47" s="51"/>
    </row>
    <row r="48" spans="1:6" ht="16.899999999999999" customHeight="1" x14ac:dyDescent="0.25">
      <c r="A48" s="50" t="s">
        <v>24</v>
      </c>
      <c r="B48" s="49"/>
      <c r="C48" s="48"/>
      <c r="D48" s="48"/>
      <c r="E48" s="48"/>
      <c r="F48" s="47"/>
    </row>
    <row r="49" spans="1:6" ht="15" customHeight="1" x14ac:dyDescent="0.25">
      <c r="A49" s="46" t="s">
        <v>23</v>
      </c>
      <c r="B49" s="45"/>
      <c r="C49" s="44" t="s">
        <v>22</v>
      </c>
      <c r="D49" s="44" t="s">
        <v>22</v>
      </c>
      <c r="E49" s="44" t="s">
        <v>22</v>
      </c>
      <c r="F49" s="43" t="s">
        <v>22</v>
      </c>
    </row>
    <row r="50" spans="1:6" ht="17.25" customHeight="1" thickBot="1" x14ac:dyDescent="0.3">
      <c r="A50" s="42" t="s">
        <v>21</v>
      </c>
      <c r="B50" s="41"/>
      <c r="C50" s="41" t="s">
        <v>20</v>
      </c>
      <c r="D50" s="64">
        <f>'2'!H54</f>
        <v>0</v>
      </c>
      <c r="E50" s="129">
        <f>+'2'!I46</f>
        <v>-1392416.4</v>
      </c>
      <c r="F50" s="130">
        <f>+'2'!J46</f>
        <v>-1392416.4</v>
      </c>
    </row>
    <row r="51" spans="1:6" ht="14.25" thickBot="1" x14ac:dyDescent="0.3"/>
    <row r="52" spans="1:6" ht="84.75" customHeight="1" x14ac:dyDescent="0.25">
      <c r="A52" s="63" t="s">
        <v>36</v>
      </c>
      <c r="B52" s="62" t="s">
        <v>35</v>
      </c>
      <c r="C52" s="204" t="s">
        <v>365</v>
      </c>
      <c r="D52" s="205"/>
      <c r="E52" s="205"/>
      <c r="F52" s="206"/>
    </row>
    <row r="53" spans="1:6" ht="20.45" customHeight="1" x14ac:dyDescent="0.25">
      <c r="A53" s="55" t="s">
        <v>34</v>
      </c>
      <c r="B53" s="61" t="s">
        <v>39</v>
      </c>
      <c r="C53" s="60" t="s">
        <v>33</v>
      </c>
      <c r="D53" s="59" t="s">
        <v>32</v>
      </c>
      <c r="E53" s="59" t="s">
        <v>31</v>
      </c>
      <c r="F53" s="58" t="s">
        <v>30</v>
      </c>
    </row>
    <row r="54" spans="1:6" ht="20.45" customHeight="1" x14ac:dyDescent="0.25">
      <c r="A54" s="55" t="s">
        <v>29</v>
      </c>
      <c r="B54" s="57" t="s">
        <v>38</v>
      </c>
      <c r="C54" s="52"/>
      <c r="D54" s="52"/>
      <c r="E54" s="52"/>
      <c r="F54" s="51"/>
    </row>
    <row r="55" spans="1:6" ht="36" customHeight="1" x14ac:dyDescent="0.25">
      <c r="A55" s="55" t="s">
        <v>28</v>
      </c>
      <c r="B55" s="56" t="s">
        <v>37</v>
      </c>
      <c r="C55" s="52"/>
      <c r="D55" s="52"/>
      <c r="E55" s="52"/>
      <c r="F55" s="51"/>
    </row>
    <row r="56" spans="1:6" ht="45" customHeight="1" x14ac:dyDescent="0.25">
      <c r="A56" s="55" t="s">
        <v>27</v>
      </c>
      <c r="B56" s="53" t="s">
        <v>305</v>
      </c>
      <c r="C56" s="52"/>
      <c r="D56" s="52"/>
      <c r="E56" s="52"/>
      <c r="F56" s="51"/>
    </row>
    <row r="57" spans="1:6" ht="41.45" customHeight="1" x14ac:dyDescent="0.25">
      <c r="A57" s="54" t="s">
        <v>26</v>
      </c>
      <c r="B57" s="53" t="s">
        <v>25</v>
      </c>
      <c r="C57" s="52"/>
      <c r="D57" s="52"/>
      <c r="E57" s="52"/>
      <c r="F57" s="51"/>
    </row>
    <row r="58" spans="1:6" ht="16.149999999999999" customHeight="1" x14ac:dyDescent="0.25">
      <c r="A58" s="50" t="s">
        <v>24</v>
      </c>
      <c r="B58" s="49"/>
      <c r="C58" s="48"/>
      <c r="D58" s="48"/>
      <c r="E58" s="48"/>
      <c r="F58" s="47"/>
    </row>
    <row r="59" spans="1:6" ht="15" customHeight="1" x14ac:dyDescent="0.25">
      <c r="A59" s="46" t="s">
        <v>23</v>
      </c>
      <c r="B59" s="45"/>
      <c r="C59" s="44" t="s">
        <v>22</v>
      </c>
      <c r="D59" s="44" t="s">
        <v>22</v>
      </c>
      <c r="E59" s="44" t="s">
        <v>22</v>
      </c>
      <c r="F59" s="43" t="s">
        <v>22</v>
      </c>
    </row>
    <row r="60" spans="1:6" ht="17.25" customHeight="1" thickBot="1" x14ac:dyDescent="0.3">
      <c r="A60" s="42" t="s">
        <v>21</v>
      </c>
      <c r="B60" s="41"/>
      <c r="C60" s="41" t="s">
        <v>20</v>
      </c>
      <c r="D60" s="40" t="e">
        <f>+'2'!#REF!</f>
        <v>#REF!</v>
      </c>
      <c r="E60" s="40">
        <f>+'2'!I62</f>
        <v>1392416.4</v>
      </c>
      <c r="F60" s="40">
        <f>+'2'!J62</f>
        <v>1392416.4</v>
      </c>
    </row>
    <row r="61" spans="1:6" ht="17.25" customHeight="1" x14ac:dyDescent="0.25">
      <c r="A61" s="39"/>
      <c r="B61" s="39"/>
      <c r="C61" s="39"/>
      <c r="D61" s="38"/>
      <c r="E61" s="38"/>
      <c r="F61" s="38"/>
    </row>
    <row r="62" spans="1:6" ht="17.25" customHeight="1" x14ac:dyDescent="0.25">
      <c r="A62" s="39"/>
      <c r="B62" s="39"/>
      <c r="C62" s="39"/>
      <c r="D62" s="38"/>
      <c r="E62" s="38"/>
      <c r="F62" s="38"/>
    </row>
  </sheetData>
  <mergeCells count="10">
    <mergeCell ref="C52:F52"/>
    <mergeCell ref="B2:F2"/>
    <mergeCell ref="B3:F3"/>
    <mergeCell ref="A33:F33"/>
    <mergeCell ref="A35:F35"/>
    <mergeCell ref="C42:F42"/>
    <mergeCell ref="A6:F6"/>
    <mergeCell ref="A7:F7"/>
    <mergeCell ref="C13:F13"/>
    <mergeCell ref="C23:F23"/>
  </mergeCells>
  <pageMargins left="0.45" right="0.24" top="0.75" bottom="0.75" header="0.3" footer="0.3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showZeros="0" topLeftCell="B156" zoomScaleNormal="100" workbookViewId="0">
      <selection activeCell="O200" sqref="O200"/>
    </sheetView>
  </sheetViews>
  <sheetFormatPr defaultColWidth="9.140625" defaultRowHeight="16.5" outlineLevelCol="1" x14ac:dyDescent="0.25"/>
  <cols>
    <col min="1" max="1" width="11.42578125" style="4" hidden="1" customWidth="1"/>
    <col min="2" max="2" width="15.42578125" style="4" customWidth="1" outlineLevel="1"/>
    <col min="3" max="3" width="32.5703125" style="4" customWidth="1" outlineLevel="1"/>
    <col min="4" max="4" width="8" style="8" bestFit="1" customWidth="1"/>
    <col min="5" max="5" width="11.140625" style="8" customWidth="1"/>
    <col min="6" max="6" width="17" style="23" customWidth="1"/>
    <col min="7" max="7" width="16" style="4" customWidth="1"/>
    <col min="8" max="8" width="16.85546875" style="4" customWidth="1"/>
    <col min="9" max="9" width="11.85546875" style="4" hidden="1" customWidth="1"/>
    <col min="10" max="16384" width="9.140625" style="4"/>
  </cols>
  <sheetData>
    <row r="1" spans="1:9" ht="17.25" customHeight="1" x14ac:dyDescent="0.25">
      <c r="B1" s="6"/>
      <c r="C1" s="6"/>
      <c r="D1" s="6"/>
      <c r="E1" s="4"/>
      <c r="F1" s="20" t="s">
        <v>304</v>
      </c>
      <c r="G1" s="7"/>
      <c r="H1" s="7"/>
    </row>
    <row r="2" spans="1:9" ht="17.25" customHeight="1" x14ac:dyDescent="0.25">
      <c r="B2" s="6"/>
      <c r="C2" s="6"/>
      <c r="D2" s="6"/>
      <c r="E2" s="4"/>
      <c r="F2" s="21" t="s">
        <v>13</v>
      </c>
      <c r="G2" s="7"/>
      <c r="H2" s="7"/>
    </row>
    <row r="3" spans="1:9" ht="15.6" customHeight="1" x14ac:dyDescent="0.25">
      <c r="B3" s="6"/>
      <c r="C3" s="6"/>
      <c r="D3" s="6"/>
      <c r="E3" s="4"/>
      <c r="F3" s="21" t="s">
        <v>0</v>
      </c>
      <c r="G3" s="7"/>
      <c r="H3" s="7"/>
    </row>
    <row r="4" spans="1:9" ht="17.25" x14ac:dyDescent="0.25">
      <c r="B4" s="6"/>
      <c r="C4" s="6"/>
      <c r="D4" s="6"/>
      <c r="E4" s="6"/>
      <c r="F4" s="22"/>
    </row>
    <row r="5" spans="1:9" ht="17.25" x14ac:dyDescent="0.25">
      <c r="B5" s="6"/>
      <c r="C5" s="6"/>
      <c r="D5" s="6"/>
      <c r="E5" s="6"/>
      <c r="F5" s="22"/>
    </row>
    <row r="6" spans="1:9" ht="61.5" customHeight="1" x14ac:dyDescent="0.25">
      <c r="B6" s="215" t="s">
        <v>14</v>
      </c>
      <c r="C6" s="215"/>
      <c r="D6" s="215"/>
      <c r="E6" s="215"/>
      <c r="F6" s="215"/>
      <c r="G6" s="215"/>
      <c r="H6" s="215"/>
    </row>
    <row r="7" spans="1:9" x14ac:dyDescent="0.25">
      <c r="H7" s="9"/>
    </row>
    <row r="8" spans="1:9" s="8" customFormat="1" ht="73.5" customHeight="1" x14ac:dyDescent="0.25">
      <c r="B8" s="18" t="s">
        <v>1</v>
      </c>
      <c r="C8" s="216" t="s">
        <v>2</v>
      </c>
      <c r="D8" s="218" t="s">
        <v>3</v>
      </c>
      <c r="E8" s="218" t="s">
        <v>4</v>
      </c>
      <c r="F8" s="220" t="s">
        <v>361</v>
      </c>
      <c r="G8" s="221"/>
      <c r="H8" s="222"/>
    </row>
    <row r="9" spans="1:9" s="8" customFormat="1" ht="59.25" customHeight="1" x14ac:dyDescent="0.25">
      <c r="B9" s="19"/>
      <c r="C9" s="217"/>
      <c r="D9" s="219"/>
      <c r="E9" s="219"/>
      <c r="F9" s="29" t="s">
        <v>5</v>
      </c>
      <c r="G9" s="29" t="s">
        <v>6</v>
      </c>
      <c r="H9" s="10" t="s">
        <v>7</v>
      </c>
    </row>
    <row r="10" spans="1:9" s="8" customFormat="1" ht="24.6" customHeight="1" x14ac:dyDescent="0.25">
      <c r="B10" s="11"/>
      <c r="C10" s="212" t="s">
        <v>8</v>
      </c>
      <c r="D10" s="213"/>
      <c r="E10" s="213"/>
      <c r="F10" s="213"/>
      <c r="G10" s="214"/>
      <c r="H10" s="27">
        <f>(H11)</f>
        <v>-1208927.2277162501</v>
      </c>
    </row>
    <row r="11" spans="1:9" s="16" customFormat="1" ht="23.25" customHeight="1" x14ac:dyDescent="0.25">
      <c r="A11" s="126"/>
      <c r="B11" s="11" t="s">
        <v>9</v>
      </c>
      <c r="C11" s="12" t="s">
        <v>15</v>
      </c>
      <c r="D11" s="13" t="s">
        <v>10</v>
      </c>
      <c r="E11" s="14"/>
      <c r="F11" s="24"/>
      <c r="G11" s="15"/>
      <c r="H11" s="28">
        <f>+H12</f>
        <v>-1208927.2277162501</v>
      </c>
    </row>
    <row r="12" spans="1:9" s="8" customFormat="1" ht="27.75" customHeight="1" x14ac:dyDescent="0.25">
      <c r="B12" s="17" t="s">
        <v>11</v>
      </c>
      <c r="C12" s="212" t="s">
        <v>12</v>
      </c>
      <c r="D12" s="213"/>
      <c r="E12" s="213"/>
      <c r="F12" s="213"/>
      <c r="G12" s="214"/>
      <c r="H12" s="28">
        <f>SUM(H13:H218)</f>
        <v>-1208927.2277162501</v>
      </c>
    </row>
    <row r="13" spans="1:9" s="5" customFormat="1" ht="37.5" customHeight="1" x14ac:dyDescent="0.25">
      <c r="A13" s="8">
        <v>423911</v>
      </c>
      <c r="B13" s="1" t="s">
        <v>308</v>
      </c>
      <c r="C13" s="32" t="s">
        <v>113</v>
      </c>
      <c r="D13" s="2" t="s">
        <v>295</v>
      </c>
      <c r="E13" s="3" t="s">
        <v>296</v>
      </c>
      <c r="F13" s="139"/>
      <c r="G13" s="27"/>
      <c r="H13" s="27">
        <v>-14594.775699999998</v>
      </c>
      <c r="I13" s="5">
        <v>426123</v>
      </c>
    </row>
    <row r="14" spans="1:9" s="5" customFormat="1" ht="37.5" customHeight="1" x14ac:dyDescent="0.25">
      <c r="A14" s="8">
        <v>425291</v>
      </c>
      <c r="B14" s="1" t="s">
        <v>307</v>
      </c>
      <c r="C14" s="32" t="s">
        <v>113</v>
      </c>
      <c r="D14" s="2" t="s">
        <v>297</v>
      </c>
      <c r="E14" s="3" t="s">
        <v>296</v>
      </c>
      <c r="F14" s="139"/>
      <c r="G14" s="27"/>
      <c r="H14" s="27">
        <v>-5100</v>
      </c>
      <c r="I14" s="5">
        <v>426123</v>
      </c>
    </row>
    <row r="15" spans="1:9" s="5" customFormat="1" ht="37.5" customHeight="1" x14ac:dyDescent="0.25">
      <c r="A15" s="8">
        <v>426131</v>
      </c>
      <c r="B15" s="1" t="s">
        <v>306</v>
      </c>
      <c r="C15" s="32" t="s">
        <v>113</v>
      </c>
      <c r="D15" s="2" t="s">
        <v>295</v>
      </c>
      <c r="E15" s="3" t="s">
        <v>296</v>
      </c>
      <c r="F15" s="139">
        <v>-26028873</v>
      </c>
      <c r="G15" s="27">
        <v>-1</v>
      </c>
      <c r="H15" s="27">
        <v>-26028.873</v>
      </c>
      <c r="I15" s="5">
        <v>426123</v>
      </c>
    </row>
    <row r="16" spans="1:9" s="5" customFormat="1" ht="37.5" customHeight="1" x14ac:dyDescent="0.25">
      <c r="A16" s="8">
        <v>426131</v>
      </c>
      <c r="B16" s="1" t="s">
        <v>309</v>
      </c>
      <c r="C16" s="32" t="s">
        <v>113</v>
      </c>
      <c r="D16" s="2" t="s">
        <v>295</v>
      </c>
      <c r="E16" s="3" t="s">
        <v>296</v>
      </c>
      <c r="F16" s="139"/>
      <c r="G16" s="27"/>
      <c r="H16" s="27">
        <v>-893.99800000000141</v>
      </c>
      <c r="I16" s="5">
        <v>426123</v>
      </c>
    </row>
    <row r="17" spans="1:9" s="5" customFormat="1" ht="37.5" customHeight="1" x14ac:dyDescent="0.25">
      <c r="A17" s="8">
        <v>426131</v>
      </c>
      <c r="B17" s="1" t="s">
        <v>310</v>
      </c>
      <c r="C17" s="32" t="s">
        <v>113</v>
      </c>
      <c r="D17" s="2" t="s">
        <v>297</v>
      </c>
      <c r="E17" s="3" t="s">
        <v>296</v>
      </c>
      <c r="F17" s="139"/>
      <c r="G17" s="27"/>
      <c r="H17" s="27">
        <v>-7239.3089999999993</v>
      </c>
      <c r="I17" s="5">
        <v>426123</v>
      </c>
    </row>
    <row r="18" spans="1:9" s="5" customFormat="1" ht="37.5" customHeight="1" x14ac:dyDescent="0.25">
      <c r="A18" s="8">
        <v>426123</v>
      </c>
      <c r="B18" s="1" t="s">
        <v>311</v>
      </c>
      <c r="C18" s="32" t="s">
        <v>113</v>
      </c>
      <c r="D18" s="2" t="s">
        <v>297</v>
      </c>
      <c r="E18" s="3" t="s">
        <v>296</v>
      </c>
      <c r="F18" s="139"/>
      <c r="G18" s="27"/>
      <c r="H18" s="27">
        <v>-20124.216</v>
      </c>
      <c r="I18" s="5">
        <v>426123</v>
      </c>
    </row>
    <row r="19" spans="1:9" s="5" customFormat="1" ht="37.5" customHeight="1" x14ac:dyDescent="0.25">
      <c r="A19" s="8">
        <v>426123</v>
      </c>
      <c r="B19" s="1" t="s">
        <v>312</v>
      </c>
      <c r="C19" s="32" t="s">
        <v>113</v>
      </c>
      <c r="D19" s="2" t="s">
        <v>295</v>
      </c>
      <c r="E19" s="3" t="s">
        <v>296</v>
      </c>
      <c r="F19" s="139">
        <v>-7722864</v>
      </c>
      <c r="G19" s="27">
        <v>-1</v>
      </c>
      <c r="H19" s="27">
        <v>-7722.8639999999996</v>
      </c>
      <c r="I19" s="5">
        <v>426123</v>
      </c>
    </row>
    <row r="20" spans="1:9" s="5" customFormat="1" ht="37.5" customHeight="1" x14ac:dyDescent="0.25">
      <c r="A20" s="8">
        <v>426123</v>
      </c>
      <c r="B20" s="1" t="s">
        <v>313</v>
      </c>
      <c r="C20" s="32" t="s">
        <v>114</v>
      </c>
      <c r="D20" s="2" t="s">
        <v>295</v>
      </c>
      <c r="E20" s="3" t="s">
        <v>296</v>
      </c>
      <c r="F20" s="139"/>
      <c r="G20" s="27"/>
      <c r="H20" s="27">
        <v>-98.389199999999619</v>
      </c>
      <c r="I20" s="5">
        <v>426911</v>
      </c>
    </row>
    <row r="21" spans="1:9" s="5" customFormat="1" ht="37.5" customHeight="1" x14ac:dyDescent="0.25">
      <c r="A21" s="8">
        <v>426123</v>
      </c>
      <c r="B21" s="1" t="s">
        <v>314</v>
      </c>
      <c r="C21" s="32" t="s">
        <v>115</v>
      </c>
      <c r="D21" s="2" t="s">
        <v>298</v>
      </c>
      <c r="E21" s="3" t="s">
        <v>296</v>
      </c>
      <c r="F21" s="139">
        <v>-109296012.3</v>
      </c>
      <c r="G21" s="27">
        <v>-1</v>
      </c>
      <c r="H21" s="27">
        <v>-109296.0123</v>
      </c>
      <c r="I21" s="5">
        <v>423611</v>
      </c>
    </row>
    <row r="22" spans="1:9" s="5" customFormat="1" ht="37.5" customHeight="1" x14ac:dyDescent="0.25">
      <c r="A22" s="8">
        <v>426123</v>
      </c>
      <c r="B22" s="33" t="s">
        <v>315</v>
      </c>
      <c r="C22" s="34" t="s">
        <v>116</v>
      </c>
      <c r="D22" s="30" t="s">
        <v>295</v>
      </c>
      <c r="E22" s="35" t="s">
        <v>296</v>
      </c>
      <c r="F22" s="141"/>
      <c r="G22" s="36"/>
      <c r="H22" s="36">
        <v>-719.4</v>
      </c>
      <c r="I22" s="5">
        <v>426123</v>
      </c>
    </row>
    <row r="23" spans="1:9" s="5" customFormat="1" ht="21.75" customHeight="1" x14ac:dyDescent="0.25">
      <c r="A23" s="8">
        <v>426123</v>
      </c>
      <c r="B23" s="33" t="s">
        <v>117</v>
      </c>
      <c r="C23" s="34" t="s">
        <v>118</v>
      </c>
      <c r="D23" s="30" t="s">
        <v>295</v>
      </c>
      <c r="E23" s="35" t="s">
        <v>299</v>
      </c>
      <c r="F23" s="141"/>
      <c r="G23" s="36"/>
      <c r="H23" s="36">
        <v>-197.79200000000003</v>
      </c>
      <c r="I23" s="5">
        <v>426123</v>
      </c>
    </row>
    <row r="24" spans="1:9" s="5" customFormat="1" ht="21.75" customHeight="1" x14ac:dyDescent="0.25">
      <c r="A24" s="8">
        <v>426123</v>
      </c>
      <c r="B24" s="1" t="s">
        <v>119</v>
      </c>
      <c r="C24" s="32" t="s">
        <v>118</v>
      </c>
      <c r="D24" s="2" t="s">
        <v>295</v>
      </c>
      <c r="E24" s="3" t="s">
        <v>299</v>
      </c>
      <c r="F24" s="139"/>
      <c r="G24" s="27"/>
      <c r="H24" s="27">
        <v>-88.079999999999984</v>
      </c>
      <c r="I24" s="5">
        <v>426911</v>
      </c>
    </row>
    <row r="25" spans="1:9" s="5" customFormat="1" ht="21.75" customHeight="1" x14ac:dyDescent="0.25">
      <c r="A25" s="8">
        <v>426123</v>
      </c>
      <c r="B25" s="1" t="s">
        <v>120</v>
      </c>
      <c r="C25" s="31" t="s">
        <v>118</v>
      </c>
      <c r="D25" s="2" t="s">
        <v>295</v>
      </c>
      <c r="E25" s="3" t="s">
        <v>299</v>
      </c>
      <c r="F25" s="139"/>
      <c r="G25" s="27"/>
      <c r="H25" s="27">
        <v>-9.9719999999999942</v>
      </c>
      <c r="I25" s="5">
        <v>426911</v>
      </c>
    </row>
    <row r="26" spans="1:9" s="5" customFormat="1" ht="21.75" customHeight="1" x14ac:dyDescent="0.25">
      <c r="A26" s="8">
        <v>426123</v>
      </c>
      <c r="B26" s="1" t="s">
        <v>121</v>
      </c>
      <c r="C26" s="31" t="s">
        <v>118</v>
      </c>
      <c r="D26" s="2" t="s">
        <v>295</v>
      </c>
      <c r="E26" s="3" t="s">
        <v>299</v>
      </c>
      <c r="F26" s="139"/>
      <c r="G26" s="27"/>
      <c r="H26" s="27">
        <v>-2.8960000000000008</v>
      </c>
      <c r="I26" s="5">
        <v>426491</v>
      </c>
    </row>
    <row r="27" spans="1:9" s="5" customFormat="1" ht="21.75" customHeight="1" x14ac:dyDescent="0.25">
      <c r="A27" s="8">
        <v>426123</v>
      </c>
      <c r="B27" s="1" t="s">
        <v>122</v>
      </c>
      <c r="C27" s="31" t="s">
        <v>118</v>
      </c>
      <c r="D27" s="2" t="s">
        <v>295</v>
      </c>
      <c r="E27" s="3" t="s">
        <v>299</v>
      </c>
      <c r="F27" s="139"/>
      <c r="G27" s="27"/>
      <c r="H27" s="27">
        <v>-131.232</v>
      </c>
      <c r="I27" s="5">
        <v>426491</v>
      </c>
    </row>
    <row r="28" spans="1:9" s="5" customFormat="1" ht="21.75" customHeight="1" x14ac:dyDescent="0.25">
      <c r="A28" s="8">
        <v>426123</v>
      </c>
      <c r="B28" s="1" t="s">
        <v>123</v>
      </c>
      <c r="C28" s="31" t="s">
        <v>118</v>
      </c>
      <c r="D28" s="2" t="s">
        <v>295</v>
      </c>
      <c r="E28" s="3" t="s">
        <v>299</v>
      </c>
      <c r="F28" s="139"/>
      <c r="G28" s="27"/>
      <c r="H28" s="27">
        <v>-106.59199999999998</v>
      </c>
      <c r="I28" s="5">
        <v>426491</v>
      </c>
    </row>
    <row r="29" spans="1:9" s="5" customFormat="1" ht="21.75" customHeight="1" x14ac:dyDescent="0.25">
      <c r="A29" s="8">
        <v>426123</v>
      </c>
      <c r="B29" s="1" t="s">
        <v>124</v>
      </c>
      <c r="C29" s="31" t="s">
        <v>118</v>
      </c>
      <c r="D29" s="2" t="s">
        <v>295</v>
      </c>
      <c r="E29" s="3" t="s">
        <v>299</v>
      </c>
      <c r="F29" s="139"/>
      <c r="G29" s="27"/>
      <c r="H29" s="27">
        <v>-89.892000000000053</v>
      </c>
      <c r="I29" s="5">
        <v>426411</v>
      </c>
    </row>
    <row r="30" spans="1:9" s="5" customFormat="1" ht="21.75" customHeight="1" x14ac:dyDescent="0.25">
      <c r="A30" s="8">
        <v>426111</v>
      </c>
      <c r="B30" s="1" t="s">
        <v>125</v>
      </c>
      <c r="C30" s="31" t="s">
        <v>118</v>
      </c>
      <c r="D30" s="30" t="s">
        <v>295</v>
      </c>
      <c r="E30" s="3" t="s">
        <v>299</v>
      </c>
      <c r="F30" s="139"/>
      <c r="G30" s="27"/>
      <c r="H30" s="27">
        <v>-8.0000000000040927E-2</v>
      </c>
      <c r="I30" s="5">
        <v>426411</v>
      </c>
    </row>
    <row r="31" spans="1:9" s="5" customFormat="1" ht="21.75" customHeight="1" x14ac:dyDescent="0.25">
      <c r="A31" s="8">
        <v>426123</v>
      </c>
      <c r="B31" s="1" t="s">
        <v>126</v>
      </c>
      <c r="C31" s="32" t="s">
        <v>118</v>
      </c>
      <c r="D31" s="2" t="s">
        <v>295</v>
      </c>
      <c r="E31" s="3" t="s">
        <v>299</v>
      </c>
      <c r="F31" s="139"/>
      <c r="G31" s="27"/>
      <c r="H31" s="27">
        <v>-4.0799999999999272</v>
      </c>
      <c r="I31" s="5">
        <v>426911</v>
      </c>
    </row>
    <row r="32" spans="1:9" s="5" customFormat="1" ht="21.75" customHeight="1" x14ac:dyDescent="0.25">
      <c r="A32" s="8">
        <v>426123</v>
      </c>
      <c r="B32" s="1" t="s">
        <v>127</v>
      </c>
      <c r="C32" s="32" t="s">
        <v>118</v>
      </c>
      <c r="D32" s="2" t="s">
        <v>295</v>
      </c>
      <c r="E32" s="3" t="s">
        <v>299</v>
      </c>
      <c r="F32" s="139"/>
      <c r="G32" s="27"/>
      <c r="H32" s="27">
        <v>-346.86800000000005</v>
      </c>
      <c r="I32" s="5">
        <v>423611</v>
      </c>
    </row>
    <row r="33" spans="1:9" s="5" customFormat="1" ht="21.75" customHeight="1" x14ac:dyDescent="0.25">
      <c r="A33" s="8">
        <v>426123</v>
      </c>
      <c r="B33" s="33" t="s">
        <v>128</v>
      </c>
      <c r="C33" s="34" t="s">
        <v>118</v>
      </c>
      <c r="D33" s="30" t="s">
        <v>295</v>
      </c>
      <c r="E33" s="35" t="s">
        <v>299</v>
      </c>
      <c r="F33" s="141"/>
      <c r="G33" s="36"/>
      <c r="H33" s="36">
        <v>-141.40000000000146</v>
      </c>
      <c r="I33" s="5">
        <v>426123</v>
      </c>
    </row>
    <row r="34" spans="1:9" s="5" customFormat="1" ht="21.75" customHeight="1" x14ac:dyDescent="0.25">
      <c r="A34" s="8">
        <v>426123</v>
      </c>
      <c r="B34" s="33" t="s">
        <v>129</v>
      </c>
      <c r="C34" s="34" t="s">
        <v>118</v>
      </c>
      <c r="D34" s="30" t="s">
        <v>295</v>
      </c>
      <c r="E34" s="35" t="s">
        <v>299</v>
      </c>
      <c r="F34" s="141"/>
      <c r="G34" s="36"/>
      <c r="H34" s="36">
        <v>-105.04999999999995</v>
      </c>
      <c r="I34" s="5">
        <v>426123</v>
      </c>
    </row>
    <row r="35" spans="1:9" s="5" customFormat="1" ht="21.75" customHeight="1" x14ac:dyDescent="0.25">
      <c r="A35" s="8">
        <v>426123</v>
      </c>
      <c r="B35" s="1" t="s">
        <v>130</v>
      </c>
      <c r="C35" s="32" t="s">
        <v>118</v>
      </c>
      <c r="D35" s="2" t="s">
        <v>295</v>
      </c>
      <c r="E35" s="3" t="s">
        <v>299</v>
      </c>
      <c r="F35" s="139"/>
      <c r="G35" s="27"/>
      <c r="H35" s="27">
        <v>-95.84</v>
      </c>
      <c r="I35" s="5">
        <v>426911</v>
      </c>
    </row>
    <row r="36" spans="1:9" s="5" customFormat="1" ht="21.75" customHeight="1" x14ac:dyDescent="0.25">
      <c r="A36" s="8">
        <v>426123</v>
      </c>
      <c r="B36" s="1" t="s">
        <v>131</v>
      </c>
      <c r="C36" s="31" t="s">
        <v>118</v>
      </c>
      <c r="D36" s="2" t="s">
        <v>295</v>
      </c>
      <c r="E36" s="3" t="s">
        <v>299</v>
      </c>
      <c r="F36" s="139"/>
      <c r="G36" s="27"/>
      <c r="H36" s="27">
        <v>-130.28399999999999</v>
      </c>
      <c r="I36" s="5">
        <v>426911</v>
      </c>
    </row>
    <row r="37" spans="1:9" s="5" customFormat="1" ht="21.75" customHeight="1" x14ac:dyDescent="0.25">
      <c r="A37" s="8">
        <v>426123</v>
      </c>
      <c r="B37" s="1" t="s">
        <v>132</v>
      </c>
      <c r="C37" s="31" t="s">
        <v>118</v>
      </c>
      <c r="D37" s="2" t="s">
        <v>295</v>
      </c>
      <c r="E37" s="3" t="s">
        <v>299</v>
      </c>
      <c r="F37" s="139"/>
      <c r="G37" s="27"/>
      <c r="H37" s="27">
        <v>-85.860000000000014</v>
      </c>
      <c r="I37" s="5">
        <v>426491</v>
      </c>
    </row>
    <row r="38" spans="1:9" s="5" customFormat="1" ht="21.75" customHeight="1" x14ac:dyDescent="0.25">
      <c r="A38" s="8">
        <v>426123</v>
      </c>
      <c r="B38" s="1" t="s">
        <v>133</v>
      </c>
      <c r="C38" s="31" t="s">
        <v>118</v>
      </c>
      <c r="D38" s="2" t="s">
        <v>295</v>
      </c>
      <c r="E38" s="3" t="s">
        <v>299</v>
      </c>
      <c r="F38" s="139"/>
      <c r="G38" s="27"/>
      <c r="H38" s="27">
        <v>-28.808000000000007</v>
      </c>
      <c r="I38" s="5">
        <v>426491</v>
      </c>
    </row>
    <row r="39" spans="1:9" s="5" customFormat="1" ht="21.75" customHeight="1" x14ac:dyDescent="0.25">
      <c r="A39" s="8">
        <v>426123</v>
      </c>
      <c r="B39" s="1" t="s">
        <v>134</v>
      </c>
      <c r="C39" s="31" t="s">
        <v>118</v>
      </c>
      <c r="D39" s="2" t="s">
        <v>295</v>
      </c>
      <c r="E39" s="3" t="s">
        <v>299</v>
      </c>
      <c r="F39" s="139"/>
      <c r="G39" s="27"/>
      <c r="H39" s="27">
        <v>-6.4639999999999418</v>
      </c>
      <c r="I39" s="5">
        <v>426491</v>
      </c>
    </row>
    <row r="40" spans="1:9" s="5" customFormat="1" ht="21.75" customHeight="1" x14ac:dyDescent="0.25">
      <c r="A40" s="8">
        <v>426123</v>
      </c>
      <c r="B40" s="1" t="s">
        <v>135</v>
      </c>
      <c r="C40" s="31" t="s">
        <v>118</v>
      </c>
      <c r="D40" s="2" t="s">
        <v>295</v>
      </c>
      <c r="E40" s="3" t="s">
        <v>299</v>
      </c>
      <c r="F40" s="139"/>
      <c r="G40" s="27"/>
      <c r="H40" s="27">
        <v>-102.96000000000001</v>
      </c>
      <c r="I40" s="5">
        <v>426411</v>
      </c>
    </row>
    <row r="41" spans="1:9" s="5" customFormat="1" ht="21.75" customHeight="1" x14ac:dyDescent="0.25">
      <c r="A41" s="8">
        <v>426111</v>
      </c>
      <c r="B41" s="1" t="s">
        <v>136</v>
      </c>
      <c r="C41" s="31" t="s">
        <v>118</v>
      </c>
      <c r="D41" s="30" t="s">
        <v>295</v>
      </c>
      <c r="E41" s="3" t="s">
        <v>299</v>
      </c>
      <c r="F41" s="139"/>
      <c r="G41" s="27"/>
      <c r="H41" s="27">
        <v>-63.887999999999977</v>
      </c>
      <c r="I41" s="5">
        <v>426411</v>
      </c>
    </row>
    <row r="42" spans="1:9" s="5" customFormat="1" ht="21.75" customHeight="1" x14ac:dyDescent="0.25">
      <c r="A42" s="8">
        <v>426111</v>
      </c>
      <c r="B42" s="1" t="s">
        <v>137</v>
      </c>
      <c r="C42" s="31" t="s">
        <v>118</v>
      </c>
      <c r="D42" s="30" t="s">
        <v>295</v>
      </c>
      <c r="E42" s="3" t="s">
        <v>299</v>
      </c>
      <c r="F42" s="139"/>
      <c r="G42" s="27"/>
      <c r="H42" s="27">
        <v>-64</v>
      </c>
      <c r="I42" s="5">
        <v>426411</v>
      </c>
    </row>
    <row r="43" spans="1:9" s="5" customFormat="1" ht="21.75" customHeight="1" x14ac:dyDescent="0.25">
      <c r="A43" s="8">
        <v>426111</v>
      </c>
      <c r="B43" s="1" t="s">
        <v>138</v>
      </c>
      <c r="C43" s="31" t="s">
        <v>118</v>
      </c>
      <c r="D43" s="30" t="s">
        <v>295</v>
      </c>
      <c r="E43" s="3" t="s">
        <v>299</v>
      </c>
      <c r="F43" s="139"/>
      <c r="G43" s="27"/>
      <c r="H43" s="27">
        <v>-23.199999999999989</v>
      </c>
      <c r="I43" s="5">
        <v>426411</v>
      </c>
    </row>
    <row r="44" spans="1:9" s="5" customFormat="1" ht="21.75" customHeight="1" x14ac:dyDescent="0.25">
      <c r="A44" s="8">
        <v>426111</v>
      </c>
      <c r="B44" s="1" t="s">
        <v>139</v>
      </c>
      <c r="C44" s="31" t="s">
        <v>118</v>
      </c>
      <c r="D44" s="30" t="s">
        <v>295</v>
      </c>
      <c r="E44" s="3" t="s">
        <v>299</v>
      </c>
      <c r="F44" s="139"/>
      <c r="G44" s="27"/>
      <c r="H44" s="27">
        <v>-53.240000000000009</v>
      </c>
      <c r="I44" s="5">
        <v>426411</v>
      </c>
    </row>
    <row r="45" spans="1:9" s="5" customFormat="1" ht="21.75" customHeight="1" x14ac:dyDescent="0.25">
      <c r="A45" s="8">
        <v>426111</v>
      </c>
      <c r="B45" s="1" t="s">
        <v>140</v>
      </c>
      <c r="C45" s="31" t="s">
        <v>118</v>
      </c>
      <c r="D45" s="30" t="s">
        <v>295</v>
      </c>
      <c r="E45" s="3" t="s">
        <v>299</v>
      </c>
      <c r="F45" s="139"/>
      <c r="G45" s="27"/>
      <c r="H45" s="27">
        <v>-4.8479999999999563</v>
      </c>
      <c r="I45" s="5">
        <v>426411</v>
      </c>
    </row>
    <row r="46" spans="1:9" s="5" customFormat="1" ht="21.75" customHeight="1" x14ac:dyDescent="0.25">
      <c r="A46" s="8">
        <v>426111</v>
      </c>
      <c r="B46" s="1" t="s">
        <v>141</v>
      </c>
      <c r="C46" s="31" t="s">
        <v>118</v>
      </c>
      <c r="D46" s="30" t="s">
        <v>295</v>
      </c>
      <c r="E46" s="3" t="s">
        <v>299</v>
      </c>
      <c r="F46" s="139"/>
      <c r="G46" s="27"/>
      <c r="H46" s="27">
        <v>-1.6159999999999854</v>
      </c>
      <c r="I46" s="5">
        <v>426411</v>
      </c>
    </row>
    <row r="47" spans="1:9" s="5" customFormat="1" ht="21.75" customHeight="1" x14ac:dyDescent="0.25">
      <c r="A47" s="8">
        <v>426111</v>
      </c>
      <c r="B47" s="1" t="s">
        <v>142</v>
      </c>
      <c r="C47" s="31" t="s">
        <v>118</v>
      </c>
      <c r="D47" s="30" t="s">
        <v>295</v>
      </c>
      <c r="E47" s="3" t="s">
        <v>299</v>
      </c>
      <c r="F47" s="139"/>
      <c r="G47" s="27"/>
      <c r="H47" s="27">
        <v>-161.61599999999999</v>
      </c>
      <c r="I47" s="5">
        <v>426411</v>
      </c>
    </row>
    <row r="48" spans="1:9" s="5" customFormat="1" ht="21.75" customHeight="1" x14ac:dyDescent="0.25">
      <c r="A48" s="8">
        <v>426111</v>
      </c>
      <c r="B48" s="1" t="s">
        <v>143</v>
      </c>
      <c r="C48" s="31" t="s">
        <v>118</v>
      </c>
      <c r="D48" s="30" t="s">
        <v>295</v>
      </c>
      <c r="E48" s="3" t="s">
        <v>299</v>
      </c>
      <c r="F48" s="139"/>
      <c r="G48" s="27"/>
      <c r="H48" s="27">
        <v>-61.295999999999992</v>
      </c>
      <c r="I48" s="5">
        <v>426411</v>
      </c>
    </row>
    <row r="49" spans="1:9" s="5" customFormat="1" ht="21.75" customHeight="1" x14ac:dyDescent="0.25">
      <c r="A49" s="8">
        <v>426111</v>
      </c>
      <c r="B49" s="1" t="s">
        <v>144</v>
      </c>
      <c r="C49" s="31" t="s">
        <v>118</v>
      </c>
      <c r="D49" s="30" t="s">
        <v>295</v>
      </c>
      <c r="E49" s="3" t="s">
        <v>299</v>
      </c>
      <c r="F49" s="139"/>
      <c r="G49" s="27"/>
      <c r="H49" s="27">
        <v>-68.808000000000007</v>
      </c>
      <c r="I49" s="5">
        <v>426412</v>
      </c>
    </row>
    <row r="50" spans="1:9" s="5" customFormat="1" ht="21.75" customHeight="1" x14ac:dyDescent="0.25">
      <c r="A50" s="8">
        <v>426111</v>
      </c>
      <c r="B50" s="1" t="s">
        <v>145</v>
      </c>
      <c r="C50" s="31" t="s">
        <v>118</v>
      </c>
      <c r="D50" s="30" t="s">
        <v>295</v>
      </c>
      <c r="E50" s="3" t="s">
        <v>299</v>
      </c>
      <c r="F50" s="139"/>
      <c r="G50" s="27"/>
      <c r="H50" s="27">
        <v>-129.61599999999999</v>
      </c>
      <c r="I50" s="5">
        <v>426412</v>
      </c>
    </row>
    <row r="51" spans="1:9" s="5" customFormat="1" ht="21.75" customHeight="1" x14ac:dyDescent="0.25">
      <c r="A51" s="8">
        <v>426111</v>
      </c>
      <c r="B51" s="1" t="s">
        <v>146</v>
      </c>
      <c r="C51" s="31" t="s">
        <v>118</v>
      </c>
      <c r="D51" s="30" t="s">
        <v>295</v>
      </c>
      <c r="E51" s="3" t="s">
        <v>299</v>
      </c>
      <c r="F51" s="139"/>
      <c r="G51" s="27"/>
      <c r="H51" s="27">
        <v>-2.4239999999999782</v>
      </c>
      <c r="I51" s="5">
        <v>426412</v>
      </c>
    </row>
    <row r="52" spans="1:9" s="5" customFormat="1" ht="21.75" customHeight="1" x14ac:dyDescent="0.25">
      <c r="A52" s="8">
        <v>426111</v>
      </c>
      <c r="B52" s="1" t="s">
        <v>147</v>
      </c>
      <c r="C52" s="31" t="s">
        <v>118</v>
      </c>
      <c r="D52" s="30" t="s">
        <v>295</v>
      </c>
      <c r="E52" s="3" t="s">
        <v>299</v>
      </c>
      <c r="F52" s="139"/>
      <c r="G52" s="27"/>
      <c r="H52" s="27">
        <v>-3.2319999999999709</v>
      </c>
      <c r="I52" s="5">
        <v>426412</v>
      </c>
    </row>
    <row r="53" spans="1:9" s="5" customFormat="1" ht="21.75" customHeight="1" x14ac:dyDescent="0.25">
      <c r="A53" s="8">
        <v>426111</v>
      </c>
      <c r="B53" s="1" t="s">
        <v>148</v>
      </c>
      <c r="C53" s="31" t="s">
        <v>118</v>
      </c>
      <c r="D53" s="30" t="s">
        <v>295</v>
      </c>
      <c r="E53" s="3" t="s">
        <v>299</v>
      </c>
      <c r="F53" s="139"/>
      <c r="G53" s="27"/>
      <c r="H53" s="27">
        <v>-163.23199999999997</v>
      </c>
      <c r="I53" s="5">
        <v>426412</v>
      </c>
    </row>
    <row r="54" spans="1:9" s="5" customFormat="1" ht="21.75" customHeight="1" x14ac:dyDescent="0.25">
      <c r="A54" s="8">
        <v>426111</v>
      </c>
      <c r="B54" s="1" t="s">
        <v>149</v>
      </c>
      <c r="C54" s="31" t="s">
        <v>118</v>
      </c>
      <c r="D54" s="30" t="s">
        <v>295</v>
      </c>
      <c r="E54" s="3" t="s">
        <v>299</v>
      </c>
      <c r="F54" s="139"/>
      <c r="G54" s="27"/>
      <c r="H54" s="27">
        <v>-41.615999999999985</v>
      </c>
      <c r="I54" s="5">
        <v>426412</v>
      </c>
    </row>
    <row r="55" spans="1:9" s="5" customFormat="1" ht="21.75" customHeight="1" x14ac:dyDescent="0.25">
      <c r="A55" s="8">
        <v>426111</v>
      </c>
      <c r="B55" s="1" t="s">
        <v>150</v>
      </c>
      <c r="C55" s="31" t="s">
        <v>118</v>
      </c>
      <c r="D55" s="30" t="s">
        <v>295</v>
      </c>
      <c r="E55" s="3" t="s">
        <v>299</v>
      </c>
      <c r="F55" s="139"/>
      <c r="G55" s="27"/>
      <c r="H55" s="27">
        <v>-153.61600000000001</v>
      </c>
      <c r="I55" s="5">
        <v>426413</v>
      </c>
    </row>
    <row r="56" spans="1:9" s="5" customFormat="1" ht="21.75" customHeight="1" x14ac:dyDescent="0.25">
      <c r="A56" s="8">
        <v>426111</v>
      </c>
      <c r="B56" s="1" t="s">
        <v>151</v>
      </c>
      <c r="C56" s="31" t="s">
        <v>118</v>
      </c>
      <c r="D56" s="30" t="s">
        <v>295</v>
      </c>
      <c r="E56" s="3" t="s">
        <v>299</v>
      </c>
      <c r="F56" s="139"/>
      <c r="G56" s="27"/>
      <c r="H56" s="27">
        <v>-7.2719999999999345</v>
      </c>
      <c r="I56" s="5">
        <v>426413</v>
      </c>
    </row>
    <row r="57" spans="1:9" s="5" customFormat="1" ht="21.75" customHeight="1" x14ac:dyDescent="0.25">
      <c r="A57" s="8">
        <v>426111</v>
      </c>
      <c r="B57" s="1" t="s">
        <v>152</v>
      </c>
      <c r="C57" s="31" t="s">
        <v>118</v>
      </c>
      <c r="D57" s="2" t="s">
        <v>295</v>
      </c>
      <c r="E57" s="3" t="s">
        <v>299</v>
      </c>
      <c r="F57" s="139"/>
      <c r="G57" s="27"/>
      <c r="H57" s="27">
        <v>-24.039999999999964</v>
      </c>
      <c r="I57" s="5">
        <v>426413</v>
      </c>
    </row>
    <row r="58" spans="1:9" s="5" customFormat="1" ht="21.75" customHeight="1" x14ac:dyDescent="0.25">
      <c r="A58" s="8">
        <v>426111</v>
      </c>
      <c r="B58" s="1" t="s">
        <v>153</v>
      </c>
      <c r="C58" s="31" t="s">
        <v>118</v>
      </c>
      <c r="D58" s="2" t="s">
        <v>295</v>
      </c>
      <c r="E58" s="3" t="s">
        <v>299</v>
      </c>
      <c r="F58" s="139"/>
      <c r="G58" s="27"/>
      <c r="H58" s="27">
        <v>-38.808000000000007</v>
      </c>
      <c r="I58" s="5">
        <v>426413</v>
      </c>
    </row>
    <row r="59" spans="1:9" s="5" customFormat="1" ht="21.75" customHeight="1" x14ac:dyDescent="0.25">
      <c r="A59" s="8">
        <v>426111</v>
      </c>
      <c r="B59" s="1" t="s">
        <v>154</v>
      </c>
      <c r="C59" s="31" t="s">
        <v>118</v>
      </c>
      <c r="D59" s="2" t="s">
        <v>295</v>
      </c>
      <c r="E59" s="3" t="s">
        <v>299</v>
      </c>
      <c r="F59" s="139"/>
      <c r="G59" s="27"/>
      <c r="H59" s="27">
        <v>-62.423999999999978</v>
      </c>
      <c r="I59" s="5">
        <v>426413</v>
      </c>
    </row>
    <row r="60" spans="1:9" s="5" customFormat="1" ht="21.75" customHeight="1" x14ac:dyDescent="0.25">
      <c r="A60" s="8">
        <v>426111</v>
      </c>
      <c r="B60" s="1" t="s">
        <v>155</v>
      </c>
      <c r="C60" s="31" t="s">
        <v>118</v>
      </c>
      <c r="D60" s="2" t="s">
        <v>295</v>
      </c>
      <c r="E60" s="3" t="s">
        <v>299</v>
      </c>
      <c r="F60" s="139"/>
      <c r="G60" s="27"/>
      <c r="H60" s="27">
        <v>-38.423999999999978</v>
      </c>
      <c r="I60" s="5">
        <v>426413</v>
      </c>
    </row>
    <row r="61" spans="1:9" s="5" customFormat="1" ht="21.75" customHeight="1" x14ac:dyDescent="0.25">
      <c r="A61" s="8">
        <v>426111</v>
      </c>
      <c r="B61" s="1" t="s">
        <v>156</v>
      </c>
      <c r="C61" s="32" t="s">
        <v>118</v>
      </c>
      <c r="D61" s="2" t="s">
        <v>295</v>
      </c>
      <c r="E61" s="3" t="s">
        <v>299</v>
      </c>
      <c r="F61" s="139"/>
      <c r="G61" s="27"/>
      <c r="H61" s="27">
        <v>-12.927999999999884</v>
      </c>
      <c r="I61" s="5">
        <v>426413</v>
      </c>
    </row>
    <row r="62" spans="1:9" s="5" customFormat="1" ht="21.75" customHeight="1" x14ac:dyDescent="0.25">
      <c r="A62" s="8">
        <v>426111</v>
      </c>
      <c r="B62" s="1" t="s">
        <v>157</v>
      </c>
      <c r="C62" s="32" t="s">
        <v>118</v>
      </c>
      <c r="D62" s="2" t="s">
        <v>295</v>
      </c>
      <c r="E62" s="3" t="s">
        <v>299</v>
      </c>
      <c r="F62" s="139"/>
      <c r="G62" s="27"/>
      <c r="H62" s="27">
        <v>-10.591999999999985</v>
      </c>
      <c r="I62" s="5">
        <v>426413</v>
      </c>
    </row>
    <row r="63" spans="1:9" s="5" customFormat="1" ht="21.75" customHeight="1" x14ac:dyDescent="0.25">
      <c r="A63" s="8">
        <v>426111</v>
      </c>
      <c r="B63" s="1" t="s">
        <v>158</v>
      </c>
      <c r="C63" s="32" t="s">
        <v>118</v>
      </c>
      <c r="D63" s="2" t="s">
        <v>295</v>
      </c>
      <c r="E63" s="3" t="s">
        <v>299</v>
      </c>
      <c r="F63" s="139"/>
      <c r="G63" s="27"/>
      <c r="H63" s="27">
        <v>-8.8079999999999927</v>
      </c>
      <c r="I63" s="5">
        <v>426413</v>
      </c>
    </row>
    <row r="64" spans="1:9" s="5" customFormat="1" ht="21.75" customHeight="1" x14ac:dyDescent="0.25">
      <c r="A64" s="8">
        <v>426111</v>
      </c>
      <c r="B64" s="1" t="s">
        <v>159</v>
      </c>
      <c r="C64" s="32" t="s">
        <v>118</v>
      </c>
      <c r="D64" s="2" t="s">
        <v>295</v>
      </c>
      <c r="E64" s="3" t="s">
        <v>299</v>
      </c>
      <c r="F64" s="139"/>
      <c r="G64" s="27"/>
      <c r="H64" s="27">
        <v>-4.0399999999999636</v>
      </c>
      <c r="I64" s="5">
        <v>426413</v>
      </c>
    </row>
    <row r="65" spans="1:9" s="5" customFormat="1" ht="21.75" customHeight="1" x14ac:dyDescent="0.25">
      <c r="A65" s="8">
        <v>426111</v>
      </c>
      <c r="B65" s="1" t="s">
        <v>160</v>
      </c>
      <c r="C65" s="32" t="s">
        <v>118</v>
      </c>
      <c r="D65" s="2" t="s">
        <v>295</v>
      </c>
      <c r="E65" s="3" t="s">
        <v>299</v>
      </c>
      <c r="F65" s="139"/>
      <c r="G65" s="27"/>
      <c r="H65" s="27">
        <v>-234.77999999999884</v>
      </c>
      <c r="I65" s="5">
        <v>426413</v>
      </c>
    </row>
    <row r="66" spans="1:9" s="5" customFormat="1" ht="21.75" customHeight="1" x14ac:dyDescent="0.25">
      <c r="A66" s="8">
        <v>426111</v>
      </c>
      <c r="B66" s="1" t="s">
        <v>161</v>
      </c>
      <c r="C66" s="31" t="s">
        <v>118</v>
      </c>
      <c r="D66" s="2" t="s">
        <v>295</v>
      </c>
      <c r="E66" s="3" t="s">
        <v>299</v>
      </c>
      <c r="F66" s="139"/>
      <c r="G66" s="27"/>
      <c r="H66" s="27">
        <v>-3370.3199999999997</v>
      </c>
      <c r="I66" s="5">
        <v>426413</v>
      </c>
    </row>
    <row r="67" spans="1:9" s="5" customFormat="1" ht="21.75" customHeight="1" x14ac:dyDescent="0.25">
      <c r="A67" s="8">
        <v>426111</v>
      </c>
      <c r="B67" s="1" t="s">
        <v>162</v>
      </c>
      <c r="C67" s="31" t="s">
        <v>118</v>
      </c>
      <c r="D67" s="2" t="s">
        <v>295</v>
      </c>
      <c r="E67" s="3" t="s">
        <v>299</v>
      </c>
      <c r="F67" s="139"/>
      <c r="G67" s="27"/>
      <c r="H67" s="27">
        <v>-1560.5999999999985</v>
      </c>
      <c r="I67" s="5">
        <v>426413</v>
      </c>
    </row>
    <row r="68" spans="1:9" s="5" customFormat="1" ht="21.75" customHeight="1" x14ac:dyDescent="0.25">
      <c r="A68" s="8">
        <v>426111</v>
      </c>
      <c r="B68" s="1" t="s">
        <v>163</v>
      </c>
      <c r="C68" s="31" t="s">
        <v>118</v>
      </c>
      <c r="D68" s="2" t="s">
        <v>295</v>
      </c>
      <c r="E68" s="3" t="s">
        <v>299</v>
      </c>
      <c r="F68" s="139"/>
      <c r="G68" s="27"/>
      <c r="H68" s="27">
        <v>-16.200000000000728</v>
      </c>
      <c r="I68" s="5">
        <v>426413</v>
      </c>
    </row>
    <row r="69" spans="1:9" s="5" customFormat="1" ht="21.75" customHeight="1" x14ac:dyDescent="0.25">
      <c r="A69" s="8">
        <v>426111</v>
      </c>
      <c r="B69" s="1" t="s">
        <v>164</v>
      </c>
      <c r="C69" s="32" t="s">
        <v>118</v>
      </c>
      <c r="D69" s="2" t="s">
        <v>295</v>
      </c>
      <c r="E69" s="3" t="s">
        <v>299</v>
      </c>
      <c r="F69" s="139"/>
      <c r="G69" s="27"/>
      <c r="H69" s="27">
        <v>-9.97199999999998</v>
      </c>
      <c r="I69" s="5">
        <v>426123</v>
      </c>
    </row>
    <row r="70" spans="1:9" s="5" customFormat="1" ht="21.75" customHeight="1" x14ac:dyDescent="0.25">
      <c r="A70" s="8">
        <v>426111</v>
      </c>
      <c r="B70" s="1" t="s">
        <v>165</v>
      </c>
      <c r="C70" s="32" t="s">
        <v>118</v>
      </c>
      <c r="D70" s="2" t="s">
        <v>298</v>
      </c>
      <c r="E70" s="3" t="s">
        <v>299</v>
      </c>
      <c r="F70" s="139"/>
      <c r="G70" s="27"/>
      <c r="H70" s="27">
        <v>-801</v>
      </c>
      <c r="I70" s="5">
        <v>426123</v>
      </c>
    </row>
    <row r="71" spans="1:9" s="5" customFormat="1" ht="21.75" customHeight="1" x14ac:dyDescent="0.25">
      <c r="A71" s="8">
        <v>426111</v>
      </c>
      <c r="B71" s="1" t="s">
        <v>166</v>
      </c>
      <c r="C71" s="32" t="s">
        <v>118</v>
      </c>
      <c r="D71" s="2" t="s">
        <v>295</v>
      </c>
      <c r="E71" s="3" t="s">
        <v>299</v>
      </c>
      <c r="F71" s="139"/>
      <c r="G71" s="27"/>
      <c r="H71" s="27">
        <v>-12740</v>
      </c>
      <c r="I71" s="5">
        <v>426123</v>
      </c>
    </row>
    <row r="72" spans="1:9" s="5" customFormat="1" ht="21.75" customHeight="1" x14ac:dyDescent="0.25">
      <c r="A72" s="8">
        <v>426111</v>
      </c>
      <c r="B72" s="1" t="s">
        <v>167</v>
      </c>
      <c r="C72" s="32" t="s">
        <v>118</v>
      </c>
      <c r="D72" s="2" t="s">
        <v>298</v>
      </c>
      <c r="E72" s="3" t="s">
        <v>299</v>
      </c>
      <c r="F72" s="139"/>
      <c r="G72" s="27"/>
      <c r="H72" s="27">
        <v>-789.9600000000064</v>
      </c>
      <c r="I72" s="5">
        <v>426123</v>
      </c>
    </row>
    <row r="73" spans="1:9" s="5" customFormat="1" ht="21.75" customHeight="1" x14ac:dyDescent="0.25">
      <c r="A73" s="8">
        <v>426111</v>
      </c>
      <c r="B73" s="1" t="s">
        <v>168</v>
      </c>
      <c r="C73" s="32" t="s">
        <v>118</v>
      </c>
      <c r="D73" s="2" t="s">
        <v>295</v>
      </c>
      <c r="E73" s="3" t="s">
        <v>299</v>
      </c>
      <c r="F73" s="139"/>
      <c r="G73" s="27"/>
      <c r="H73" s="27">
        <v>-26.403999999999996</v>
      </c>
      <c r="I73" s="5">
        <v>426123</v>
      </c>
    </row>
    <row r="74" spans="1:9" s="5" customFormat="1" ht="21.75" customHeight="1" x14ac:dyDescent="0.25">
      <c r="A74" s="8">
        <v>426111</v>
      </c>
      <c r="B74" s="1" t="s">
        <v>169</v>
      </c>
      <c r="C74" s="32" t="s">
        <v>118</v>
      </c>
      <c r="D74" s="2" t="s">
        <v>295</v>
      </c>
      <c r="E74" s="3" t="s">
        <v>299</v>
      </c>
      <c r="F74" s="139"/>
      <c r="G74" s="27"/>
      <c r="H74" s="27">
        <v>-60.807999999999993</v>
      </c>
      <c r="I74" s="5">
        <v>426911</v>
      </c>
    </row>
    <row r="75" spans="1:9" s="5" customFormat="1" ht="21.75" customHeight="1" x14ac:dyDescent="0.25">
      <c r="A75" s="8">
        <v>426111</v>
      </c>
      <c r="B75" s="1" t="s">
        <v>170</v>
      </c>
      <c r="C75" s="32" t="s">
        <v>118</v>
      </c>
      <c r="D75" s="2" t="s">
        <v>298</v>
      </c>
      <c r="E75" s="3" t="s">
        <v>299</v>
      </c>
      <c r="F75" s="139"/>
      <c r="G75" s="27"/>
      <c r="H75" s="27">
        <v>-217.19999999999709</v>
      </c>
      <c r="I75" s="5">
        <v>423611</v>
      </c>
    </row>
    <row r="76" spans="1:9" s="5" customFormat="1" ht="21.75" customHeight="1" x14ac:dyDescent="0.25">
      <c r="A76" s="8">
        <v>426111</v>
      </c>
      <c r="B76" s="33" t="s">
        <v>171</v>
      </c>
      <c r="C76" s="34" t="s">
        <v>118</v>
      </c>
      <c r="D76" s="30" t="s">
        <v>295</v>
      </c>
      <c r="E76" s="35" t="s">
        <v>299</v>
      </c>
      <c r="F76" s="141"/>
      <c r="G76" s="36"/>
      <c r="H76" s="36">
        <v>-19.860000000000127</v>
      </c>
      <c r="I76" s="5">
        <v>426123</v>
      </c>
    </row>
    <row r="77" spans="1:9" s="5" customFormat="1" ht="21.75" customHeight="1" x14ac:dyDescent="0.25">
      <c r="A77" s="8">
        <v>426111</v>
      </c>
      <c r="B77" s="33" t="s">
        <v>172</v>
      </c>
      <c r="C77" s="34" t="s">
        <v>118</v>
      </c>
      <c r="D77" s="30" t="s">
        <v>295</v>
      </c>
      <c r="E77" s="35" t="s">
        <v>299</v>
      </c>
      <c r="F77" s="141"/>
      <c r="G77" s="36"/>
      <c r="H77" s="36">
        <v>-1221.7199999999993</v>
      </c>
      <c r="I77" s="5">
        <v>426123</v>
      </c>
    </row>
    <row r="78" spans="1:9" s="5" customFormat="1" ht="21.75" customHeight="1" x14ac:dyDescent="0.25">
      <c r="A78" s="8">
        <v>426111</v>
      </c>
      <c r="B78" s="1" t="s">
        <v>173</v>
      </c>
      <c r="C78" s="32" t="s">
        <v>118</v>
      </c>
      <c r="D78" s="2" t="s">
        <v>295</v>
      </c>
      <c r="E78" s="3" t="s">
        <v>299</v>
      </c>
      <c r="F78" s="139"/>
      <c r="G78" s="27"/>
      <c r="H78" s="27">
        <v>-1442.4000000000015</v>
      </c>
      <c r="I78" s="5">
        <v>426911</v>
      </c>
    </row>
    <row r="79" spans="1:9" s="5" customFormat="1" ht="21.75" customHeight="1" x14ac:dyDescent="0.25">
      <c r="A79" s="8">
        <v>426111</v>
      </c>
      <c r="B79" s="1" t="s">
        <v>174</v>
      </c>
      <c r="C79" s="31" t="s">
        <v>118</v>
      </c>
      <c r="D79" s="2" t="s">
        <v>295</v>
      </c>
      <c r="E79" s="3" t="s">
        <v>299</v>
      </c>
      <c r="F79" s="139"/>
      <c r="G79" s="27"/>
      <c r="H79" s="27">
        <v>-56.807999999999993</v>
      </c>
      <c r="I79" s="5">
        <v>426911</v>
      </c>
    </row>
    <row r="80" spans="1:9" s="5" customFormat="1" ht="21.75" customHeight="1" x14ac:dyDescent="0.25">
      <c r="A80" s="8">
        <v>426111</v>
      </c>
      <c r="B80" s="1" t="s">
        <v>175</v>
      </c>
      <c r="C80" s="31" t="s">
        <v>118</v>
      </c>
      <c r="D80" s="2" t="s">
        <v>295</v>
      </c>
      <c r="E80" s="3" t="s">
        <v>299</v>
      </c>
      <c r="F80" s="139"/>
      <c r="G80" s="27"/>
      <c r="H80" s="27">
        <v>-2.171999999999997</v>
      </c>
      <c r="I80" s="5">
        <v>426491</v>
      </c>
    </row>
    <row r="81" spans="1:9" s="5" customFormat="1" ht="21.75" customHeight="1" x14ac:dyDescent="0.25">
      <c r="A81" s="8">
        <v>426111</v>
      </c>
      <c r="B81" s="1" t="s">
        <v>176</v>
      </c>
      <c r="C81" s="31" t="s">
        <v>118</v>
      </c>
      <c r="D81" s="2" t="s">
        <v>295</v>
      </c>
      <c r="E81" s="3" t="s">
        <v>299</v>
      </c>
      <c r="F81" s="139"/>
      <c r="G81" s="27"/>
      <c r="H81" s="27">
        <v>-5.4480000000000075</v>
      </c>
      <c r="I81" s="5">
        <v>426491</v>
      </c>
    </row>
    <row r="82" spans="1:9" s="5" customFormat="1" ht="21.75" customHeight="1" x14ac:dyDescent="0.25">
      <c r="A82" s="8">
        <v>426111</v>
      </c>
      <c r="B82" s="1" t="s">
        <v>177</v>
      </c>
      <c r="C82" s="31" t="s">
        <v>118</v>
      </c>
      <c r="D82" s="2" t="s">
        <v>295</v>
      </c>
      <c r="E82" s="3" t="s">
        <v>299</v>
      </c>
      <c r="F82" s="139"/>
      <c r="G82" s="27"/>
      <c r="H82" s="27">
        <v>-3920.8839999999982</v>
      </c>
      <c r="I82" s="5">
        <v>426491</v>
      </c>
    </row>
    <row r="83" spans="1:9" s="5" customFormat="1" ht="21.75" customHeight="1" x14ac:dyDescent="0.25">
      <c r="A83" s="8">
        <v>426111</v>
      </c>
      <c r="B83" s="1" t="s">
        <v>178</v>
      </c>
      <c r="C83" s="31" t="s">
        <v>118</v>
      </c>
      <c r="D83" s="2" t="s">
        <v>295</v>
      </c>
      <c r="E83" s="3" t="s">
        <v>299</v>
      </c>
      <c r="F83" s="139"/>
      <c r="G83" s="27"/>
      <c r="H83" s="27">
        <v>-14.140000000000327</v>
      </c>
      <c r="I83" s="5">
        <v>426411</v>
      </c>
    </row>
    <row r="84" spans="1:9" s="5" customFormat="1" ht="21.75" customHeight="1" x14ac:dyDescent="0.25">
      <c r="A84" s="8">
        <v>426111</v>
      </c>
      <c r="B84" s="1" t="s">
        <v>179</v>
      </c>
      <c r="C84" s="31" t="s">
        <v>118</v>
      </c>
      <c r="D84" s="30" t="s">
        <v>295</v>
      </c>
      <c r="E84" s="3" t="s">
        <v>299</v>
      </c>
      <c r="F84" s="139"/>
      <c r="G84" s="27"/>
      <c r="H84" s="27">
        <v>-1.6159999999999854</v>
      </c>
      <c r="I84" s="5">
        <v>426411</v>
      </c>
    </row>
    <row r="85" spans="1:9" s="5" customFormat="1" ht="21.75" customHeight="1" x14ac:dyDescent="0.25">
      <c r="A85" s="8">
        <v>426111</v>
      </c>
      <c r="B85" s="1" t="s">
        <v>180</v>
      </c>
      <c r="C85" s="31" t="s">
        <v>118</v>
      </c>
      <c r="D85" s="30" t="s">
        <v>295</v>
      </c>
      <c r="E85" s="3" t="s">
        <v>299</v>
      </c>
      <c r="F85" s="139"/>
      <c r="G85" s="27"/>
      <c r="H85" s="27">
        <v>-1296.1599999999999</v>
      </c>
      <c r="I85" s="5">
        <v>426411</v>
      </c>
    </row>
    <row r="86" spans="1:9" s="5" customFormat="1" ht="21.75" customHeight="1" x14ac:dyDescent="0.25">
      <c r="A86" s="8">
        <v>426111</v>
      </c>
      <c r="B86" s="1" t="s">
        <v>181</v>
      </c>
      <c r="C86" s="31" t="s">
        <v>118</v>
      </c>
      <c r="D86" s="30" t="s">
        <v>295</v>
      </c>
      <c r="E86" s="3" t="s">
        <v>299</v>
      </c>
      <c r="F86" s="139"/>
      <c r="G86" s="27"/>
      <c r="H86" s="27">
        <v>-416.15999999999985</v>
      </c>
      <c r="I86" s="5">
        <v>426411</v>
      </c>
    </row>
    <row r="87" spans="1:9" s="5" customFormat="1" ht="21.75" customHeight="1" x14ac:dyDescent="0.25">
      <c r="A87" s="8">
        <v>426111</v>
      </c>
      <c r="B87" s="1" t="s">
        <v>182</v>
      </c>
      <c r="C87" s="31" t="s">
        <v>118</v>
      </c>
      <c r="D87" s="30" t="s">
        <v>295</v>
      </c>
      <c r="E87" s="3" t="s">
        <v>299</v>
      </c>
      <c r="F87" s="139"/>
      <c r="G87" s="27"/>
      <c r="H87" s="27">
        <v>-2.1720000000000255</v>
      </c>
      <c r="I87" s="5">
        <v>426411</v>
      </c>
    </row>
    <row r="88" spans="1:9" s="5" customFormat="1" ht="21.75" customHeight="1" x14ac:dyDescent="0.25">
      <c r="A88" s="8">
        <v>426111</v>
      </c>
      <c r="B88" s="1" t="s">
        <v>183</v>
      </c>
      <c r="C88" s="31" t="s">
        <v>118</v>
      </c>
      <c r="D88" s="30" t="s">
        <v>295</v>
      </c>
      <c r="E88" s="3" t="s">
        <v>299</v>
      </c>
      <c r="F88" s="139"/>
      <c r="G88" s="27"/>
      <c r="H88" s="27">
        <v>-11.58400000000006</v>
      </c>
      <c r="I88" s="5">
        <v>426411</v>
      </c>
    </row>
    <row r="89" spans="1:9" s="5" customFormat="1" ht="21.75" customHeight="1" x14ac:dyDescent="0.25">
      <c r="A89" s="8">
        <v>426491</v>
      </c>
      <c r="B89" s="1" t="s">
        <v>184</v>
      </c>
      <c r="C89" s="31" t="s">
        <v>118</v>
      </c>
      <c r="D89" s="30" t="s">
        <v>295</v>
      </c>
      <c r="E89" s="3" t="s">
        <v>299</v>
      </c>
      <c r="F89" s="139"/>
      <c r="G89" s="27"/>
      <c r="H89" s="27">
        <v>-3.6359999999999673</v>
      </c>
      <c r="I89" s="5">
        <v>426411</v>
      </c>
    </row>
    <row r="90" spans="1:9" s="5" customFormat="1" ht="21.75" customHeight="1" x14ac:dyDescent="0.25">
      <c r="A90" s="8">
        <v>426491</v>
      </c>
      <c r="B90" s="1" t="s">
        <v>185</v>
      </c>
      <c r="C90" s="31" t="s">
        <v>118</v>
      </c>
      <c r="D90" s="30" t="s">
        <v>295</v>
      </c>
      <c r="E90" s="3" t="s">
        <v>299</v>
      </c>
      <c r="F90" s="139"/>
      <c r="G90" s="27"/>
      <c r="H90" s="27">
        <v>-2.896000000000015</v>
      </c>
      <c r="I90" s="5">
        <v>426411</v>
      </c>
    </row>
    <row r="91" spans="1:9" s="5" customFormat="1" ht="21.75" customHeight="1" x14ac:dyDescent="0.25">
      <c r="A91" s="8">
        <v>426491</v>
      </c>
      <c r="B91" s="1" t="s">
        <v>186</v>
      </c>
      <c r="C91" s="31" t="s">
        <v>118</v>
      </c>
      <c r="D91" s="30" t="s">
        <v>295</v>
      </c>
      <c r="E91" s="3" t="s">
        <v>299</v>
      </c>
      <c r="F91" s="139"/>
      <c r="G91" s="27"/>
      <c r="H91" s="27">
        <v>-2.896000000000015</v>
      </c>
      <c r="I91" s="5">
        <v>426411</v>
      </c>
    </row>
    <row r="92" spans="1:9" s="5" customFormat="1" ht="21.75" customHeight="1" x14ac:dyDescent="0.25">
      <c r="A92" s="8">
        <v>426491</v>
      </c>
      <c r="B92" s="1" t="s">
        <v>187</v>
      </c>
      <c r="C92" s="31" t="s">
        <v>188</v>
      </c>
      <c r="D92" s="30" t="s">
        <v>295</v>
      </c>
      <c r="E92" s="3" t="s">
        <v>299</v>
      </c>
      <c r="F92" s="139"/>
      <c r="G92" s="27"/>
      <c r="H92" s="27">
        <v>-25.242000000000019</v>
      </c>
      <c r="I92" s="5">
        <v>426412</v>
      </c>
    </row>
    <row r="93" spans="1:9" s="5" customFormat="1" ht="21.75" customHeight="1" x14ac:dyDescent="0.25">
      <c r="A93" s="8">
        <v>426491</v>
      </c>
      <c r="B93" s="1" t="s">
        <v>189</v>
      </c>
      <c r="C93" s="31" t="s">
        <v>188</v>
      </c>
      <c r="D93" s="30" t="s">
        <v>295</v>
      </c>
      <c r="E93" s="3" t="s">
        <v>299</v>
      </c>
      <c r="F93" s="139"/>
      <c r="G93" s="27"/>
      <c r="H93" s="27">
        <v>-681</v>
      </c>
      <c r="I93" s="5">
        <v>426412</v>
      </c>
    </row>
    <row r="94" spans="1:9" s="5" customFormat="1" ht="21.75" customHeight="1" x14ac:dyDescent="0.25">
      <c r="A94" s="8">
        <v>426491</v>
      </c>
      <c r="B94" s="1" t="s">
        <v>190</v>
      </c>
      <c r="C94" s="31" t="s">
        <v>188</v>
      </c>
      <c r="D94" s="30" t="s">
        <v>295</v>
      </c>
      <c r="E94" s="3" t="s">
        <v>299</v>
      </c>
      <c r="F94" s="139"/>
      <c r="G94" s="27"/>
      <c r="H94" s="27">
        <v>-36.059999999999945</v>
      </c>
      <c r="I94" s="5">
        <v>426412</v>
      </c>
    </row>
    <row r="95" spans="1:9" s="5" customFormat="1" ht="21.75" customHeight="1" x14ac:dyDescent="0.25">
      <c r="A95" s="8">
        <v>426491</v>
      </c>
      <c r="B95" s="1" t="s">
        <v>191</v>
      </c>
      <c r="C95" s="31" t="s">
        <v>188</v>
      </c>
      <c r="D95" s="30" t="s">
        <v>295</v>
      </c>
      <c r="E95" s="3" t="s">
        <v>299</v>
      </c>
      <c r="F95" s="139"/>
      <c r="G95" s="27"/>
      <c r="H95" s="27">
        <v>-54.930000000000007</v>
      </c>
      <c r="I95" s="5">
        <v>426412</v>
      </c>
    </row>
    <row r="96" spans="1:9" s="5" customFormat="1" ht="21.75" customHeight="1" x14ac:dyDescent="0.25">
      <c r="A96" s="8">
        <v>426491</v>
      </c>
      <c r="B96" s="1" t="s">
        <v>192</v>
      </c>
      <c r="C96" s="31" t="s">
        <v>188</v>
      </c>
      <c r="D96" s="30" t="s">
        <v>295</v>
      </c>
      <c r="E96" s="3" t="s">
        <v>299</v>
      </c>
      <c r="F96" s="139"/>
      <c r="G96" s="27"/>
      <c r="H96" s="27">
        <v>-95.211999999999989</v>
      </c>
      <c r="I96" s="5">
        <v>426412</v>
      </c>
    </row>
    <row r="97" spans="1:9" s="5" customFormat="1" ht="21.75" customHeight="1" x14ac:dyDescent="0.25">
      <c r="A97" s="8">
        <v>426411</v>
      </c>
      <c r="B97" s="1" t="s">
        <v>193</v>
      </c>
      <c r="C97" s="31" t="s">
        <v>188</v>
      </c>
      <c r="D97" s="30" t="s">
        <v>295</v>
      </c>
      <c r="E97" s="3" t="s">
        <v>299</v>
      </c>
      <c r="F97" s="139"/>
      <c r="G97" s="27"/>
      <c r="H97" s="27">
        <v>-483.51000000000022</v>
      </c>
      <c r="I97" s="5">
        <v>426412</v>
      </c>
    </row>
    <row r="98" spans="1:9" s="5" customFormat="1" ht="21.75" customHeight="1" x14ac:dyDescent="0.25">
      <c r="A98" s="8">
        <v>426411</v>
      </c>
      <c r="B98" s="1" t="s">
        <v>194</v>
      </c>
      <c r="C98" s="31" t="s">
        <v>188</v>
      </c>
      <c r="D98" s="30" t="s">
        <v>295</v>
      </c>
      <c r="E98" s="3" t="s">
        <v>299</v>
      </c>
      <c r="F98" s="139"/>
      <c r="G98" s="27"/>
      <c r="H98" s="27">
        <v>-749.09999999999854</v>
      </c>
      <c r="I98" s="5">
        <v>426413</v>
      </c>
    </row>
    <row r="99" spans="1:9" s="5" customFormat="1" ht="21.75" customHeight="1" x14ac:dyDescent="0.25">
      <c r="A99" s="8">
        <v>426411</v>
      </c>
      <c r="B99" s="1" t="s">
        <v>195</v>
      </c>
      <c r="C99" s="31" t="s">
        <v>196</v>
      </c>
      <c r="D99" s="30" t="s">
        <v>295</v>
      </c>
      <c r="E99" s="3" t="s">
        <v>299</v>
      </c>
      <c r="F99" s="139"/>
      <c r="G99" s="27"/>
      <c r="H99" s="27">
        <v>-3640</v>
      </c>
      <c r="I99" s="5">
        <v>426413</v>
      </c>
    </row>
    <row r="100" spans="1:9" s="5" customFormat="1" ht="21.75" customHeight="1" x14ac:dyDescent="0.25">
      <c r="A100" s="8">
        <v>426412</v>
      </c>
      <c r="B100" s="1" t="s">
        <v>197</v>
      </c>
      <c r="C100" s="31" t="s">
        <v>196</v>
      </c>
      <c r="D100" s="2" t="s">
        <v>295</v>
      </c>
      <c r="E100" s="3" t="s">
        <v>299</v>
      </c>
      <c r="F100" s="139"/>
      <c r="G100" s="27"/>
      <c r="H100" s="27">
        <v>-104</v>
      </c>
      <c r="I100" s="5">
        <v>426413</v>
      </c>
    </row>
    <row r="101" spans="1:9" s="5" customFormat="1" ht="21.75" customHeight="1" x14ac:dyDescent="0.25">
      <c r="A101" s="8">
        <v>426412</v>
      </c>
      <c r="B101" s="1" t="s">
        <v>198</v>
      </c>
      <c r="C101" s="31" t="s">
        <v>196</v>
      </c>
      <c r="D101" s="2" t="s">
        <v>295</v>
      </c>
      <c r="E101" s="3" t="s">
        <v>299</v>
      </c>
      <c r="F101" s="139"/>
      <c r="G101" s="27"/>
      <c r="H101" s="27">
        <v>-112</v>
      </c>
      <c r="I101" s="5">
        <v>426413</v>
      </c>
    </row>
    <row r="102" spans="1:9" s="5" customFormat="1" ht="21.75" customHeight="1" x14ac:dyDescent="0.25">
      <c r="A102" s="8">
        <v>426413</v>
      </c>
      <c r="B102" s="1" t="s">
        <v>199</v>
      </c>
      <c r="C102" s="31" t="s">
        <v>196</v>
      </c>
      <c r="D102" s="2" t="s">
        <v>295</v>
      </c>
      <c r="E102" s="3" t="s">
        <v>299</v>
      </c>
      <c r="F102" s="139"/>
      <c r="G102" s="27"/>
      <c r="H102" s="27">
        <v>-156.79999999999995</v>
      </c>
      <c r="I102" s="5">
        <v>426413</v>
      </c>
    </row>
    <row r="103" spans="1:9" s="5" customFormat="1" ht="21.75" customHeight="1" x14ac:dyDescent="0.25">
      <c r="A103" s="8">
        <v>426413</v>
      </c>
      <c r="B103" s="1" t="s">
        <v>200</v>
      </c>
      <c r="C103" s="31" t="s">
        <v>196</v>
      </c>
      <c r="D103" s="2" t="s">
        <v>295</v>
      </c>
      <c r="E103" s="3" t="s">
        <v>299</v>
      </c>
      <c r="F103" s="139"/>
      <c r="G103" s="27"/>
      <c r="H103" s="27">
        <v>-115.20000000000005</v>
      </c>
      <c r="I103" s="5">
        <v>426413</v>
      </c>
    </row>
    <row r="104" spans="1:9" s="5" customFormat="1" ht="21.75" customHeight="1" x14ac:dyDescent="0.25">
      <c r="A104" s="8">
        <v>426413</v>
      </c>
      <c r="B104" s="1" t="s">
        <v>201</v>
      </c>
      <c r="C104" s="32" t="s">
        <v>196</v>
      </c>
      <c r="D104" s="2" t="s">
        <v>295</v>
      </c>
      <c r="E104" s="3" t="s">
        <v>299</v>
      </c>
      <c r="F104" s="139"/>
      <c r="G104" s="27"/>
      <c r="H104" s="27">
        <v>-312.79999999999995</v>
      </c>
      <c r="I104" s="5">
        <v>426413</v>
      </c>
    </row>
    <row r="105" spans="1:9" s="5" customFormat="1" ht="21.75" customHeight="1" x14ac:dyDescent="0.25">
      <c r="A105" s="8">
        <v>426413</v>
      </c>
      <c r="B105" s="1" t="s">
        <v>202</v>
      </c>
      <c r="C105" s="32" t="s">
        <v>196</v>
      </c>
      <c r="D105" s="2" t="s">
        <v>295</v>
      </c>
      <c r="E105" s="3" t="s">
        <v>299</v>
      </c>
      <c r="F105" s="139"/>
      <c r="G105" s="27"/>
      <c r="H105" s="27">
        <v>-296</v>
      </c>
      <c r="I105" s="5">
        <v>426413</v>
      </c>
    </row>
    <row r="106" spans="1:9" s="5" customFormat="1" ht="21.75" customHeight="1" x14ac:dyDescent="0.25">
      <c r="A106" s="8">
        <v>426413</v>
      </c>
      <c r="B106" s="1" t="s">
        <v>203</v>
      </c>
      <c r="C106" s="32" t="s">
        <v>196</v>
      </c>
      <c r="D106" s="2" t="s">
        <v>295</v>
      </c>
      <c r="E106" s="3" t="s">
        <v>299</v>
      </c>
      <c r="F106" s="139"/>
      <c r="G106" s="27"/>
      <c r="H106" s="27">
        <v>-74.399999999999977</v>
      </c>
      <c r="I106" s="5">
        <v>426413</v>
      </c>
    </row>
    <row r="107" spans="1:9" s="5" customFormat="1" ht="21.75" customHeight="1" x14ac:dyDescent="0.25">
      <c r="A107" s="8">
        <v>426413</v>
      </c>
      <c r="B107" s="1" t="s">
        <v>204</v>
      </c>
      <c r="C107" s="32" t="s">
        <v>196</v>
      </c>
      <c r="D107" s="2" t="s">
        <v>295</v>
      </c>
      <c r="E107" s="3" t="s">
        <v>299</v>
      </c>
      <c r="F107" s="139"/>
      <c r="G107" s="27"/>
      <c r="H107" s="27">
        <v>-1120</v>
      </c>
      <c r="I107" s="5">
        <v>426413</v>
      </c>
    </row>
    <row r="108" spans="1:9" s="5" customFormat="1" ht="21.75" customHeight="1" x14ac:dyDescent="0.25">
      <c r="A108" s="8">
        <v>426413</v>
      </c>
      <c r="B108" s="1" t="s">
        <v>205</v>
      </c>
      <c r="C108" s="32" t="s">
        <v>196</v>
      </c>
      <c r="D108" s="2" t="s">
        <v>295</v>
      </c>
      <c r="E108" s="3" t="s">
        <v>299</v>
      </c>
      <c r="F108" s="139"/>
      <c r="G108" s="27"/>
      <c r="H108" s="27">
        <v>-97.600000000000023</v>
      </c>
      <c r="I108" s="5">
        <v>426413</v>
      </c>
    </row>
    <row r="109" spans="1:9" s="5" customFormat="1" ht="21.75" customHeight="1" x14ac:dyDescent="0.25">
      <c r="A109" s="8">
        <v>426491</v>
      </c>
      <c r="B109" s="1" t="s">
        <v>206</v>
      </c>
      <c r="C109" s="31" t="s">
        <v>196</v>
      </c>
      <c r="D109" s="2" t="s">
        <v>295</v>
      </c>
      <c r="E109" s="3" t="s">
        <v>299</v>
      </c>
      <c r="F109" s="139"/>
      <c r="G109" s="27"/>
      <c r="H109" s="27">
        <v>-160</v>
      </c>
      <c r="I109" s="5">
        <v>426413</v>
      </c>
    </row>
    <row r="110" spans="1:9" s="5" customFormat="1" ht="21.75" customHeight="1" x14ac:dyDescent="0.25">
      <c r="A110" s="8">
        <v>426721</v>
      </c>
      <c r="B110" s="1" t="s">
        <v>207</v>
      </c>
      <c r="C110" s="31" t="s">
        <v>196</v>
      </c>
      <c r="D110" s="2" t="s">
        <v>295</v>
      </c>
      <c r="E110" s="3" t="s">
        <v>299</v>
      </c>
      <c r="F110" s="139"/>
      <c r="G110" s="27"/>
      <c r="H110" s="27">
        <v>-223.20000000000005</v>
      </c>
      <c r="I110" s="5">
        <v>426413</v>
      </c>
    </row>
    <row r="111" spans="1:9" s="5" customFormat="1" ht="21.75" customHeight="1" x14ac:dyDescent="0.25">
      <c r="A111" s="8">
        <v>426721</v>
      </c>
      <c r="B111" s="1" t="s">
        <v>208</v>
      </c>
      <c r="C111" s="31" t="s">
        <v>196</v>
      </c>
      <c r="D111" s="2" t="s">
        <v>295</v>
      </c>
      <c r="E111" s="3" t="s">
        <v>299</v>
      </c>
      <c r="F111" s="139"/>
      <c r="G111" s="27"/>
      <c r="H111" s="27">
        <v>-249.60000000000002</v>
      </c>
      <c r="I111" s="5">
        <v>426413</v>
      </c>
    </row>
    <row r="112" spans="1:9" s="5" customFormat="1" ht="21.75" customHeight="1" x14ac:dyDescent="0.25">
      <c r="A112" s="8">
        <v>426721</v>
      </c>
      <c r="B112" s="1" t="s">
        <v>209</v>
      </c>
      <c r="C112" s="32" t="s">
        <v>196</v>
      </c>
      <c r="D112" s="2" t="s">
        <v>295</v>
      </c>
      <c r="E112" s="3" t="s">
        <v>299</v>
      </c>
      <c r="F112" s="139"/>
      <c r="G112" s="27"/>
      <c r="H112" s="27">
        <v>-2160</v>
      </c>
      <c r="I112" s="5">
        <v>426123</v>
      </c>
    </row>
    <row r="113" spans="1:9" s="5" customFormat="1" ht="21.75" customHeight="1" x14ac:dyDescent="0.25">
      <c r="A113" s="8">
        <v>426721</v>
      </c>
      <c r="B113" s="1" t="s">
        <v>210</v>
      </c>
      <c r="C113" s="32" t="s">
        <v>196</v>
      </c>
      <c r="D113" s="2" t="s">
        <v>295</v>
      </c>
      <c r="E113" s="3" t="s">
        <v>299</v>
      </c>
      <c r="F113" s="139"/>
      <c r="G113" s="27"/>
      <c r="H113" s="27">
        <v>-1760</v>
      </c>
      <c r="I113" s="5">
        <v>426123</v>
      </c>
    </row>
    <row r="114" spans="1:9" s="5" customFormat="1" ht="21.75" customHeight="1" x14ac:dyDescent="0.25">
      <c r="A114" s="8">
        <v>426721</v>
      </c>
      <c r="B114" s="1" t="s">
        <v>211</v>
      </c>
      <c r="C114" s="32" t="s">
        <v>196</v>
      </c>
      <c r="D114" s="2" t="s">
        <v>295</v>
      </c>
      <c r="E114" s="3" t="s">
        <v>299</v>
      </c>
      <c r="F114" s="139"/>
      <c r="G114" s="27"/>
      <c r="H114" s="27">
        <v>-2336</v>
      </c>
      <c r="I114" s="5">
        <v>426123</v>
      </c>
    </row>
    <row r="115" spans="1:9" s="5" customFormat="1" ht="21.75" customHeight="1" x14ac:dyDescent="0.25">
      <c r="A115" s="8">
        <v>426721</v>
      </c>
      <c r="B115" s="1" t="s">
        <v>212</v>
      </c>
      <c r="C115" s="32" t="s">
        <v>196</v>
      </c>
      <c r="D115" s="2" t="s">
        <v>295</v>
      </c>
      <c r="E115" s="3" t="s">
        <v>299</v>
      </c>
      <c r="F115" s="139"/>
      <c r="G115" s="27"/>
      <c r="H115" s="27">
        <v>-272</v>
      </c>
      <c r="I115" s="5">
        <v>426123</v>
      </c>
    </row>
    <row r="116" spans="1:9" s="5" customFormat="1" ht="21.75" customHeight="1" x14ac:dyDescent="0.25">
      <c r="A116" s="8">
        <v>426721</v>
      </c>
      <c r="B116" s="1" t="s">
        <v>213</v>
      </c>
      <c r="C116" s="32" t="s">
        <v>196</v>
      </c>
      <c r="D116" s="2" t="s">
        <v>295</v>
      </c>
      <c r="E116" s="3" t="s">
        <v>299</v>
      </c>
      <c r="F116" s="139"/>
      <c r="G116" s="27"/>
      <c r="H116" s="27">
        <v>-1034.6400000000001</v>
      </c>
      <c r="I116" s="5">
        <v>426123</v>
      </c>
    </row>
    <row r="117" spans="1:9" s="5" customFormat="1" ht="21.75" customHeight="1" x14ac:dyDescent="0.25">
      <c r="A117" s="8">
        <v>426721</v>
      </c>
      <c r="B117" s="1" t="s">
        <v>214</v>
      </c>
      <c r="C117" s="32" t="s">
        <v>196</v>
      </c>
      <c r="D117" s="2" t="s">
        <v>295</v>
      </c>
      <c r="E117" s="3" t="s">
        <v>299</v>
      </c>
      <c r="F117" s="139"/>
      <c r="G117" s="27"/>
      <c r="H117" s="27">
        <v>-54</v>
      </c>
      <c r="I117" s="5">
        <v>426911</v>
      </c>
    </row>
    <row r="118" spans="1:9" s="5" customFormat="1" ht="21.75" customHeight="1" x14ac:dyDescent="0.25">
      <c r="A118" s="8">
        <v>426721</v>
      </c>
      <c r="B118" s="1" t="s">
        <v>215</v>
      </c>
      <c r="C118" s="32" t="s">
        <v>196</v>
      </c>
      <c r="D118" s="2" t="s">
        <v>295</v>
      </c>
      <c r="E118" s="3" t="s">
        <v>299</v>
      </c>
      <c r="F118" s="139"/>
      <c r="G118" s="27"/>
      <c r="H118" s="27">
        <v>-360</v>
      </c>
      <c r="I118" s="5">
        <v>423611</v>
      </c>
    </row>
    <row r="119" spans="1:9" s="5" customFormat="1" ht="21.75" customHeight="1" x14ac:dyDescent="0.25">
      <c r="A119" s="8">
        <v>426721</v>
      </c>
      <c r="B119" s="33" t="s">
        <v>216</v>
      </c>
      <c r="C119" s="34" t="s">
        <v>196</v>
      </c>
      <c r="D119" s="30" t="s">
        <v>295</v>
      </c>
      <c r="E119" s="35" t="s">
        <v>299</v>
      </c>
      <c r="F119" s="141"/>
      <c r="G119" s="36"/>
      <c r="H119" s="36">
        <v>-2113.6</v>
      </c>
      <c r="I119" s="5">
        <v>426123</v>
      </c>
    </row>
    <row r="120" spans="1:9" s="5" customFormat="1" ht="21.75" customHeight="1" x14ac:dyDescent="0.25">
      <c r="A120" s="8">
        <v>426721</v>
      </c>
      <c r="B120" s="33" t="s">
        <v>217</v>
      </c>
      <c r="C120" s="34" t="s">
        <v>196</v>
      </c>
      <c r="D120" s="30" t="s">
        <v>295</v>
      </c>
      <c r="E120" s="35" t="s">
        <v>299</v>
      </c>
      <c r="F120" s="141"/>
      <c r="G120" s="36"/>
      <c r="H120" s="36">
        <v>-1616</v>
      </c>
      <c r="I120" s="5">
        <v>426123</v>
      </c>
    </row>
    <row r="121" spans="1:9" s="5" customFormat="1" ht="21.75" customHeight="1" x14ac:dyDescent="0.25">
      <c r="A121" s="8">
        <v>426721</v>
      </c>
      <c r="B121" s="1" t="s">
        <v>316</v>
      </c>
      <c r="C121" s="32" t="s">
        <v>218</v>
      </c>
      <c r="D121" s="2" t="s">
        <v>297</v>
      </c>
      <c r="E121" s="3" t="s">
        <v>300</v>
      </c>
      <c r="F121" s="139">
        <v>-1708</v>
      </c>
      <c r="G121" s="27">
        <v>-20912</v>
      </c>
      <c r="H121" s="27">
        <v>-35717.696000000004</v>
      </c>
      <c r="I121" s="5">
        <v>426911</v>
      </c>
    </row>
    <row r="122" spans="1:9" s="5" customFormat="1" ht="21.75" customHeight="1" x14ac:dyDescent="0.25">
      <c r="A122" s="8">
        <v>426721</v>
      </c>
      <c r="B122" s="1" t="s">
        <v>219</v>
      </c>
      <c r="C122" s="31" t="s">
        <v>218</v>
      </c>
      <c r="D122" s="2" t="s">
        <v>297</v>
      </c>
      <c r="E122" s="3" t="s">
        <v>300</v>
      </c>
      <c r="F122" s="139">
        <v>-1708</v>
      </c>
      <c r="G122" s="27">
        <v>-20912</v>
      </c>
      <c r="H122" s="27">
        <v>-35717.696000000004</v>
      </c>
      <c r="I122" s="5">
        <v>426911</v>
      </c>
    </row>
    <row r="123" spans="1:9" s="5" customFormat="1" ht="21.75" customHeight="1" x14ac:dyDescent="0.25">
      <c r="A123" s="8">
        <v>426721</v>
      </c>
      <c r="B123" s="1" t="s">
        <v>220</v>
      </c>
      <c r="C123" s="31" t="s">
        <v>218</v>
      </c>
      <c r="D123" s="2" t="s">
        <v>297</v>
      </c>
      <c r="E123" s="3" t="s">
        <v>300</v>
      </c>
      <c r="F123" s="139">
        <v>-1708</v>
      </c>
      <c r="G123" s="27">
        <v>-20912</v>
      </c>
      <c r="H123" s="27">
        <v>-35717.696000000004</v>
      </c>
      <c r="I123" s="5">
        <v>426491</v>
      </c>
    </row>
    <row r="124" spans="1:9" s="5" customFormat="1" ht="21.75" customHeight="1" x14ac:dyDescent="0.25">
      <c r="A124" s="8">
        <v>426721</v>
      </c>
      <c r="B124" s="1" t="s">
        <v>221</v>
      </c>
      <c r="C124" s="31" t="s">
        <v>218</v>
      </c>
      <c r="D124" s="2" t="s">
        <v>297</v>
      </c>
      <c r="E124" s="3" t="s">
        <v>300</v>
      </c>
      <c r="F124" s="139">
        <v>-1708</v>
      </c>
      <c r="G124" s="27">
        <v>-20912</v>
      </c>
      <c r="H124" s="27">
        <v>-35717.696000000004</v>
      </c>
      <c r="I124" s="5">
        <v>426491</v>
      </c>
    </row>
    <row r="125" spans="1:9" s="5" customFormat="1" ht="21.75" customHeight="1" x14ac:dyDescent="0.25">
      <c r="A125" s="8">
        <v>426721</v>
      </c>
      <c r="B125" s="1" t="s">
        <v>222</v>
      </c>
      <c r="C125" s="31" t="s">
        <v>218</v>
      </c>
      <c r="D125" s="2" t="s">
        <v>297</v>
      </c>
      <c r="E125" s="3" t="s">
        <v>300</v>
      </c>
      <c r="F125" s="139">
        <v>-1708</v>
      </c>
      <c r="G125" s="27">
        <v>-20912</v>
      </c>
      <c r="H125" s="27">
        <v>-35717.696000000004</v>
      </c>
      <c r="I125" s="5">
        <v>426491</v>
      </c>
    </row>
    <row r="126" spans="1:9" s="5" customFormat="1" ht="21.75" customHeight="1" x14ac:dyDescent="0.25">
      <c r="A126" s="8">
        <v>426721</v>
      </c>
      <c r="B126" s="1" t="s">
        <v>223</v>
      </c>
      <c r="C126" s="31" t="s">
        <v>218</v>
      </c>
      <c r="D126" s="2" t="s">
        <v>297</v>
      </c>
      <c r="E126" s="3" t="s">
        <v>300</v>
      </c>
      <c r="F126" s="139">
        <v>-1708</v>
      </c>
      <c r="G126" s="27">
        <v>-20912</v>
      </c>
      <c r="H126" s="27">
        <v>-35717.696000000004</v>
      </c>
      <c r="I126" s="5">
        <v>426411</v>
      </c>
    </row>
    <row r="127" spans="1:9" s="5" customFormat="1" ht="21.75" customHeight="1" x14ac:dyDescent="0.25">
      <c r="A127" s="8">
        <v>426721</v>
      </c>
      <c r="B127" s="1" t="s">
        <v>224</v>
      </c>
      <c r="C127" s="31" t="s">
        <v>218</v>
      </c>
      <c r="D127" s="30" t="s">
        <v>297</v>
      </c>
      <c r="E127" s="3" t="s">
        <v>300</v>
      </c>
      <c r="F127" s="139">
        <v>-1708</v>
      </c>
      <c r="G127" s="27">
        <v>-20911</v>
      </c>
      <c r="H127" s="27">
        <v>-35715.987999999998</v>
      </c>
      <c r="I127" s="5">
        <v>426411</v>
      </c>
    </row>
    <row r="128" spans="1:9" s="5" customFormat="1" ht="21.75" customHeight="1" x14ac:dyDescent="0.25">
      <c r="A128" s="8">
        <v>426721</v>
      </c>
      <c r="B128" s="1" t="s">
        <v>225</v>
      </c>
      <c r="C128" s="31" t="s">
        <v>226</v>
      </c>
      <c r="D128" s="30" t="s">
        <v>297</v>
      </c>
      <c r="E128" s="3" t="s">
        <v>300</v>
      </c>
      <c r="F128" s="139">
        <v>-1995</v>
      </c>
      <c r="G128" s="27">
        <v>-11197</v>
      </c>
      <c r="H128" s="27">
        <v>-22338.014999999999</v>
      </c>
      <c r="I128" s="5">
        <v>426411</v>
      </c>
    </row>
    <row r="129" spans="1:9" s="5" customFormat="1" ht="21.75" customHeight="1" x14ac:dyDescent="0.25">
      <c r="A129" s="8">
        <v>426721</v>
      </c>
      <c r="B129" s="1" t="s">
        <v>227</v>
      </c>
      <c r="C129" s="31" t="s">
        <v>226</v>
      </c>
      <c r="D129" s="30" t="s">
        <v>297</v>
      </c>
      <c r="E129" s="3" t="s">
        <v>300</v>
      </c>
      <c r="F129" s="139">
        <v>-1995</v>
      </c>
      <c r="G129" s="27">
        <v>-11197</v>
      </c>
      <c r="H129" s="27">
        <v>-22338.014999999999</v>
      </c>
      <c r="I129" s="5">
        <v>426411</v>
      </c>
    </row>
    <row r="130" spans="1:9" s="5" customFormat="1" ht="21.75" customHeight="1" x14ac:dyDescent="0.25">
      <c r="A130" s="8">
        <v>426721</v>
      </c>
      <c r="B130" s="1" t="s">
        <v>228</v>
      </c>
      <c r="C130" s="31" t="s">
        <v>226</v>
      </c>
      <c r="D130" s="30" t="s">
        <v>297</v>
      </c>
      <c r="E130" s="3" t="s">
        <v>300</v>
      </c>
      <c r="F130" s="139">
        <v>-1995</v>
      </c>
      <c r="G130" s="27">
        <v>-11197</v>
      </c>
      <c r="H130" s="27">
        <v>-22338.014999999999</v>
      </c>
      <c r="I130" s="5">
        <v>426411</v>
      </c>
    </row>
    <row r="131" spans="1:9" s="5" customFormat="1" ht="21.75" customHeight="1" x14ac:dyDescent="0.25">
      <c r="A131" s="8">
        <v>426721</v>
      </c>
      <c r="B131" s="1" t="s">
        <v>229</v>
      </c>
      <c r="C131" s="31" t="s">
        <v>226</v>
      </c>
      <c r="D131" s="30" t="s">
        <v>295</v>
      </c>
      <c r="E131" s="3" t="s">
        <v>300</v>
      </c>
      <c r="F131" s="139">
        <v>-1995</v>
      </c>
      <c r="G131" s="27">
        <v>-11196</v>
      </c>
      <c r="H131" s="27">
        <v>-22336.02</v>
      </c>
      <c r="I131" s="5">
        <v>426411</v>
      </c>
    </row>
    <row r="132" spans="1:9" s="5" customFormat="1" ht="21.75" customHeight="1" x14ac:dyDescent="0.25">
      <c r="A132" s="8">
        <v>426721</v>
      </c>
      <c r="B132" s="1" t="s">
        <v>230</v>
      </c>
      <c r="C132" s="31" t="s">
        <v>226</v>
      </c>
      <c r="D132" s="30" t="s">
        <v>295</v>
      </c>
      <c r="E132" s="3" t="s">
        <v>300</v>
      </c>
      <c r="F132" s="139">
        <v>-1995</v>
      </c>
      <c r="G132" s="27">
        <v>-11196</v>
      </c>
      <c r="H132" s="27">
        <v>-22336.02</v>
      </c>
      <c r="I132" s="5">
        <v>426411</v>
      </c>
    </row>
    <row r="133" spans="1:9" s="5" customFormat="1" ht="21.75" customHeight="1" x14ac:dyDescent="0.25">
      <c r="A133" s="8">
        <v>426721</v>
      </c>
      <c r="B133" s="1" t="s">
        <v>231</v>
      </c>
      <c r="C133" s="31" t="s">
        <v>226</v>
      </c>
      <c r="D133" s="30" t="s">
        <v>295</v>
      </c>
      <c r="E133" s="3" t="s">
        <v>300</v>
      </c>
      <c r="F133" s="139">
        <v>-1995</v>
      </c>
      <c r="G133" s="27">
        <v>-11196</v>
      </c>
      <c r="H133" s="27">
        <v>-22336.02</v>
      </c>
      <c r="I133" s="5">
        <v>426411</v>
      </c>
    </row>
    <row r="134" spans="1:9" s="5" customFormat="1" ht="21.75" customHeight="1" x14ac:dyDescent="0.25">
      <c r="A134" s="8">
        <v>426721</v>
      </c>
      <c r="B134" s="1" t="s">
        <v>317</v>
      </c>
      <c r="C134" s="31" t="s">
        <v>232</v>
      </c>
      <c r="D134" s="30" t="s">
        <v>297</v>
      </c>
      <c r="E134" s="3" t="s">
        <v>300</v>
      </c>
      <c r="F134" s="139">
        <v>-1188</v>
      </c>
      <c r="G134" s="27">
        <v>-10638</v>
      </c>
      <c r="H134" s="27">
        <v>-12637.944</v>
      </c>
      <c r="I134" s="5">
        <v>426411</v>
      </c>
    </row>
    <row r="135" spans="1:9" s="5" customFormat="1" ht="21.75" customHeight="1" x14ac:dyDescent="0.25">
      <c r="A135" s="8">
        <v>426721</v>
      </c>
      <c r="B135" s="1" t="s">
        <v>233</v>
      </c>
      <c r="C135" s="31" t="s">
        <v>232</v>
      </c>
      <c r="D135" s="30" t="s">
        <v>297</v>
      </c>
      <c r="E135" s="3" t="s">
        <v>300</v>
      </c>
      <c r="F135" s="139">
        <v>-1188</v>
      </c>
      <c r="G135" s="27">
        <v>-10638</v>
      </c>
      <c r="H135" s="27">
        <v>-12637.944</v>
      </c>
      <c r="I135" s="5">
        <v>426412</v>
      </c>
    </row>
    <row r="136" spans="1:9" s="5" customFormat="1" ht="21.75" customHeight="1" x14ac:dyDescent="0.25">
      <c r="A136" s="8">
        <v>426721</v>
      </c>
      <c r="B136" s="1" t="s">
        <v>234</v>
      </c>
      <c r="C136" s="31" t="s">
        <v>232</v>
      </c>
      <c r="D136" s="30" t="s">
        <v>297</v>
      </c>
      <c r="E136" s="3" t="s">
        <v>300</v>
      </c>
      <c r="F136" s="139">
        <v>-1188</v>
      </c>
      <c r="G136" s="27">
        <v>-10638</v>
      </c>
      <c r="H136" s="27">
        <v>-12637.944</v>
      </c>
      <c r="I136" s="5">
        <v>426412</v>
      </c>
    </row>
    <row r="137" spans="1:9" s="5" customFormat="1" ht="21.75" customHeight="1" x14ac:dyDescent="0.25">
      <c r="A137" s="8">
        <v>426721</v>
      </c>
      <c r="B137" s="1" t="s">
        <v>235</v>
      </c>
      <c r="C137" s="31" t="s">
        <v>232</v>
      </c>
      <c r="D137" s="30" t="s">
        <v>297</v>
      </c>
      <c r="E137" s="3" t="s">
        <v>300</v>
      </c>
      <c r="F137" s="139">
        <v>-1188</v>
      </c>
      <c r="G137" s="27">
        <v>-10638</v>
      </c>
      <c r="H137" s="27">
        <v>-12637.944</v>
      </c>
      <c r="I137" s="5">
        <v>426412</v>
      </c>
    </row>
    <row r="138" spans="1:9" s="5" customFormat="1" ht="21.75" customHeight="1" x14ac:dyDescent="0.25">
      <c r="A138" s="8">
        <v>426721</v>
      </c>
      <c r="B138" s="1" t="s">
        <v>236</v>
      </c>
      <c r="C138" s="31" t="s">
        <v>232</v>
      </c>
      <c r="D138" s="30" t="s">
        <v>297</v>
      </c>
      <c r="E138" s="3" t="s">
        <v>300</v>
      </c>
      <c r="F138" s="139">
        <v>-1188</v>
      </c>
      <c r="G138" s="27">
        <v>-10638</v>
      </c>
      <c r="H138" s="27">
        <v>-12637.944</v>
      </c>
      <c r="I138" s="5">
        <v>426412</v>
      </c>
    </row>
    <row r="139" spans="1:9" s="5" customFormat="1" ht="21.75" customHeight="1" x14ac:dyDescent="0.25">
      <c r="A139" s="8">
        <v>426911</v>
      </c>
      <c r="B139" s="1" t="s">
        <v>237</v>
      </c>
      <c r="C139" s="31" t="s">
        <v>232</v>
      </c>
      <c r="D139" s="30" t="s">
        <v>297</v>
      </c>
      <c r="E139" s="3" t="s">
        <v>300</v>
      </c>
      <c r="F139" s="139">
        <v>-1188</v>
      </c>
      <c r="G139" s="27">
        <v>-10638</v>
      </c>
      <c r="H139" s="27">
        <v>-12637.944</v>
      </c>
      <c r="I139" s="5">
        <v>426412</v>
      </c>
    </row>
    <row r="140" spans="1:9" s="5" customFormat="1" ht="21.75" customHeight="1" x14ac:dyDescent="0.25">
      <c r="A140" s="8">
        <v>426911</v>
      </c>
      <c r="B140" s="1" t="s">
        <v>238</v>
      </c>
      <c r="C140" s="31" t="s">
        <v>232</v>
      </c>
      <c r="D140" s="30" t="s">
        <v>297</v>
      </c>
      <c r="E140" s="3" t="s">
        <v>300</v>
      </c>
      <c r="F140" s="139">
        <v>-1188</v>
      </c>
      <c r="G140" s="27">
        <v>-10638</v>
      </c>
      <c r="H140" s="27">
        <v>-12637.944</v>
      </c>
      <c r="I140" s="5">
        <v>426412</v>
      </c>
    </row>
    <row r="141" spans="1:9" s="5" customFormat="1" ht="21.75" customHeight="1" x14ac:dyDescent="0.25">
      <c r="A141" s="8">
        <v>426911</v>
      </c>
      <c r="B141" s="1" t="s">
        <v>239</v>
      </c>
      <c r="C141" s="31" t="s">
        <v>232</v>
      </c>
      <c r="D141" s="30" t="s">
        <v>297</v>
      </c>
      <c r="E141" s="3" t="s">
        <v>300</v>
      </c>
      <c r="F141" s="139">
        <v>-1188</v>
      </c>
      <c r="G141" s="27">
        <v>-10638</v>
      </c>
      <c r="H141" s="27">
        <v>-12637.944</v>
      </c>
      <c r="I141" s="5">
        <v>426413</v>
      </c>
    </row>
    <row r="142" spans="1:9" s="5" customFormat="1" ht="21.75" customHeight="1" x14ac:dyDescent="0.25">
      <c r="A142" s="8">
        <v>426911</v>
      </c>
      <c r="B142" s="1" t="s">
        <v>240</v>
      </c>
      <c r="C142" s="31" t="s">
        <v>241</v>
      </c>
      <c r="D142" s="30" t="s">
        <v>297</v>
      </c>
      <c r="E142" s="3" t="s">
        <v>300</v>
      </c>
      <c r="F142" s="139"/>
      <c r="G142" s="27"/>
      <c r="H142" s="27">
        <v>-1.5222600000051898</v>
      </c>
      <c r="I142" s="5">
        <v>426413</v>
      </c>
    </row>
    <row r="143" spans="1:9" s="5" customFormat="1" ht="21.75" customHeight="1" x14ac:dyDescent="0.25">
      <c r="A143" s="8">
        <v>426911</v>
      </c>
      <c r="B143" s="1" t="s">
        <v>242</v>
      </c>
      <c r="C143" s="31" t="s">
        <v>241</v>
      </c>
      <c r="D143" s="2" t="s">
        <v>297</v>
      </c>
      <c r="E143" s="3" t="s">
        <v>300</v>
      </c>
      <c r="F143" s="139"/>
      <c r="G143" s="27"/>
      <c r="H143" s="27">
        <v>-1.5222600000051898</v>
      </c>
      <c r="I143" s="5">
        <v>426413</v>
      </c>
    </row>
    <row r="144" spans="1:9" s="5" customFormat="1" ht="21.75" customHeight="1" x14ac:dyDescent="0.25">
      <c r="A144" s="8">
        <v>426911</v>
      </c>
      <c r="B144" s="1" t="s">
        <v>243</v>
      </c>
      <c r="C144" s="31" t="s">
        <v>241</v>
      </c>
      <c r="D144" s="2" t="s">
        <v>298</v>
      </c>
      <c r="E144" s="3" t="s">
        <v>300</v>
      </c>
      <c r="F144" s="139"/>
      <c r="G144" s="27"/>
      <c r="H144" s="27">
        <v>-12.494400000010501</v>
      </c>
      <c r="I144" s="5">
        <v>426413</v>
      </c>
    </row>
    <row r="145" spans="1:9" s="5" customFormat="1" ht="21.75" customHeight="1" x14ac:dyDescent="0.25">
      <c r="A145" s="8">
        <v>426911</v>
      </c>
      <c r="B145" s="1" t="s">
        <v>318</v>
      </c>
      <c r="C145" s="31" t="s">
        <v>244</v>
      </c>
      <c r="D145" s="2" t="s">
        <v>301</v>
      </c>
      <c r="E145" s="3" t="s">
        <v>300</v>
      </c>
      <c r="F145" s="139">
        <v>-1796.4</v>
      </c>
      <c r="G145" s="27">
        <v>-40039</v>
      </c>
      <c r="H145" s="27">
        <v>-71926.059600000008</v>
      </c>
      <c r="I145" s="5">
        <v>426413</v>
      </c>
    </row>
    <row r="146" spans="1:9" s="5" customFormat="1" ht="21.75" customHeight="1" x14ac:dyDescent="0.25">
      <c r="A146" s="8">
        <v>426911</v>
      </c>
      <c r="B146" s="1" t="s">
        <v>319</v>
      </c>
      <c r="C146" s="31" t="s">
        <v>245</v>
      </c>
      <c r="D146" s="2" t="s">
        <v>295</v>
      </c>
      <c r="E146" s="3" t="s">
        <v>300</v>
      </c>
      <c r="F146" s="139">
        <v>-1250</v>
      </c>
      <c r="G146" s="27">
        <v>-4297</v>
      </c>
      <c r="H146" s="27">
        <v>-5371.25</v>
      </c>
      <c r="I146" s="5">
        <v>426413</v>
      </c>
    </row>
    <row r="147" spans="1:9" s="5" customFormat="1" ht="21.75" customHeight="1" x14ac:dyDescent="0.25">
      <c r="A147" s="8">
        <v>426911</v>
      </c>
      <c r="B147" s="1" t="s">
        <v>320</v>
      </c>
      <c r="C147" s="32" t="s">
        <v>246</v>
      </c>
      <c r="D147" s="2" t="s">
        <v>295</v>
      </c>
      <c r="E147" s="3" t="s">
        <v>300</v>
      </c>
      <c r="F147" s="139">
        <v>-2000</v>
      </c>
      <c r="G147" s="27">
        <v>-4427</v>
      </c>
      <c r="H147" s="27">
        <v>-8854</v>
      </c>
      <c r="I147" s="5">
        <v>426413</v>
      </c>
    </row>
    <row r="148" spans="1:9" s="5" customFormat="1" ht="21.75" customHeight="1" x14ac:dyDescent="0.25">
      <c r="A148" s="8">
        <v>426911</v>
      </c>
      <c r="B148" s="1" t="s">
        <v>321</v>
      </c>
      <c r="C148" s="32" t="s">
        <v>247</v>
      </c>
      <c r="D148" s="2" t="s">
        <v>297</v>
      </c>
      <c r="E148" s="3" t="s">
        <v>300</v>
      </c>
      <c r="F148" s="139">
        <v>-438</v>
      </c>
      <c r="G148" s="27">
        <v>-24408</v>
      </c>
      <c r="H148" s="27">
        <v>-10690.703999999998</v>
      </c>
      <c r="I148" s="5">
        <v>426413</v>
      </c>
    </row>
    <row r="149" spans="1:9" s="5" customFormat="1" ht="21.75" customHeight="1" x14ac:dyDescent="0.25">
      <c r="A149" s="8">
        <v>426911</v>
      </c>
      <c r="B149" s="1" t="s">
        <v>322</v>
      </c>
      <c r="C149" s="32" t="s">
        <v>248</v>
      </c>
      <c r="D149" s="2" t="s">
        <v>295</v>
      </c>
      <c r="E149" s="3" t="s">
        <v>300</v>
      </c>
      <c r="F149" s="139">
        <v>-319</v>
      </c>
      <c r="G149" s="27">
        <v>-33567</v>
      </c>
      <c r="H149" s="27">
        <v>-10707.873</v>
      </c>
      <c r="I149" s="5">
        <v>426413</v>
      </c>
    </row>
    <row r="150" spans="1:9" s="5" customFormat="1" ht="21.75" customHeight="1" x14ac:dyDescent="0.25">
      <c r="A150" s="8">
        <v>426911</v>
      </c>
      <c r="B150" s="1" t="s">
        <v>323</v>
      </c>
      <c r="C150" s="32" t="s">
        <v>249</v>
      </c>
      <c r="D150" s="2" t="s">
        <v>295</v>
      </c>
      <c r="E150" s="3" t="s">
        <v>300</v>
      </c>
      <c r="F150" s="139">
        <v>-7898</v>
      </c>
      <c r="G150" s="27">
        <v>-129</v>
      </c>
      <c r="H150" s="27">
        <v>-1018.842</v>
      </c>
      <c r="I150" s="5">
        <v>426413</v>
      </c>
    </row>
    <row r="151" spans="1:9" s="5" customFormat="1" ht="21.75" customHeight="1" x14ac:dyDescent="0.25">
      <c r="A151" s="8">
        <v>426911</v>
      </c>
      <c r="B151" s="1" t="s">
        <v>324</v>
      </c>
      <c r="C151" s="32" t="s">
        <v>249</v>
      </c>
      <c r="D151" s="2" t="s">
        <v>295</v>
      </c>
      <c r="E151" s="3" t="s">
        <v>300</v>
      </c>
      <c r="F151" s="139">
        <v>-7898</v>
      </c>
      <c r="G151" s="27">
        <v>-128</v>
      </c>
      <c r="H151" s="27">
        <v>-1010.944</v>
      </c>
      <c r="I151" s="5">
        <v>426413</v>
      </c>
    </row>
    <row r="152" spans="1:9" s="5" customFormat="1" ht="21.75" customHeight="1" x14ac:dyDescent="0.25">
      <c r="A152" s="8">
        <v>426911</v>
      </c>
      <c r="B152" s="1" t="s">
        <v>325</v>
      </c>
      <c r="C152" s="31" t="s">
        <v>249</v>
      </c>
      <c r="D152" s="2" t="s">
        <v>295</v>
      </c>
      <c r="E152" s="3" t="s">
        <v>300</v>
      </c>
      <c r="F152" s="139">
        <v>-7898</v>
      </c>
      <c r="G152" s="27">
        <v>-128</v>
      </c>
      <c r="H152" s="27">
        <v>-1010.944</v>
      </c>
      <c r="I152" s="5">
        <v>426413</v>
      </c>
    </row>
    <row r="153" spans="1:9" s="5" customFormat="1" ht="21.75" customHeight="1" x14ac:dyDescent="0.25">
      <c r="A153" s="8">
        <v>426911</v>
      </c>
      <c r="B153" s="1" t="s">
        <v>326</v>
      </c>
      <c r="C153" s="31" t="s">
        <v>249</v>
      </c>
      <c r="D153" s="2" t="s">
        <v>295</v>
      </c>
      <c r="E153" s="3" t="s">
        <v>300</v>
      </c>
      <c r="F153" s="139">
        <v>-7898</v>
      </c>
      <c r="G153" s="27">
        <v>-128</v>
      </c>
      <c r="H153" s="27">
        <v>-1010.944</v>
      </c>
      <c r="I153" s="5">
        <v>426413</v>
      </c>
    </row>
    <row r="154" spans="1:9" s="5" customFormat="1" ht="21.75" customHeight="1" x14ac:dyDescent="0.25">
      <c r="A154" s="8">
        <v>426911</v>
      </c>
      <c r="B154" s="1" t="s">
        <v>327</v>
      </c>
      <c r="C154" s="31" t="s">
        <v>250</v>
      </c>
      <c r="D154" s="30" t="s">
        <v>297</v>
      </c>
      <c r="E154" s="3" t="s">
        <v>300</v>
      </c>
      <c r="F154" s="139">
        <v>-109</v>
      </c>
      <c r="G154" s="27">
        <v>-2094</v>
      </c>
      <c r="H154" s="27">
        <v>-228.24599999999998</v>
      </c>
      <c r="I154" s="5">
        <v>426412</v>
      </c>
    </row>
    <row r="155" spans="1:9" s="5" customFormat="1" ht="21.75" customHeight="1" x14ac:dyDescent="0.25">
      <c r="A155" s="8">
        <v>426911</v>
      </c>
      <c r="B155" s="1" t="s">
        <v>328</v>
      </c>
      <c r="C155" s="31" t="s">
        <v>250</v>
      </c>
      <c r="D155" s="30" t="s">
        <v>295</v>
      </c>
      <c r="E155" s="3" t="s">
        <v>300</v>
      </c>
      <c r="F155" s="139">
        <v>-109</v>
      </c>
      <c r="G155" s="27">
        <v>-20588</v>
      </c>
      <c r="H155" s="27">
        <v>-2244.0920000000001</v>
      </c>
      <c r="I155" s="5">
        <v>426412</v>
      </c>
    </row>
    <row r="156" spans="1:9" s="5" customFormat="1" ht="21.75" customHeight="1" x14ac:dyDescent="0.25">
      <c r="A156" s="8">
        <v>426911</v>
      </c>
      <c r="B156" s="1" t="s">
        <v>329</v>
      </c>
      <c r="C156" s="31" t="s">
        <v>250</v>
      </c>
      <c r="D156" s="30" t="s">
        <v>297</v>
      </c>
      <c r="E156" s="3" t="s">
        <v>300</v>
      </c>
      <c r="F156" s="139">
        <v>-109</v>
      </c>
      <c r="G156" s="27">
        <v>-5628</v>
      </c>
      <c r="H156" s="27">
        <v>-613.452</v>
      </c>
      <c r="I156" s="5">
        <v>426413</v>
      </c>
    </row>
    <row r="157" spans="1:9" s="5" customFormat="1" ht="21.75" customHeight="1" x14ac:dyDescent="0.25">
      <c r="A157" s="8">
        <v>426911</v>
      </c>
      <c r="B157" s="1" t="s">
        <v>330</v>
      </c>
      <c r="C157" s="31" t="s">
        <v>250</v>
      </c>
      <c r="D157" s="30" t="s">
        <v>297</v>
      </c>
      <c r="E157" s="3" t="s">
        <v>300</v>
      </c>
      <c r="F157" s="139">
        <v>-109</v>
      </c>
      <c r="G157" s="27">
        <v>-14176</v>
      </c>
      <c r="H157" s="27">
        <v>-1545.1840000000002</v>
      </c>
      <c r="I157" s="5">
        <v>426413</v>
      </c>
    </row>
    <row r="158" spans="1:9" s="5" customFormat="1" ht="21.75" customHeight="1" x14ac:dyDescent="0.25">
      <c r="A158" s="8">
        <v>426911</v>
      </c>
      <c r="B158" s="1" t="s">
        <v>331</v>
      </c>
      <c r="C158" s="31" t="s">
        <v>250</v>
      </c>
      <c r="D158" s="2" t="s">
        <v>295</v>
      </c>
      <c r="E158" s="3" t="s">
        <v>300</v>
      </c>
      <c r="F158" s="139">
        <v>-107</v>
      </c>
      <c r="G158" s="27">
        <v>-6840</v>
      </c>
      <c r="H158" s="27">
        <v>-731.88</v>
      </c>
      <c r="I158" s="5">
        <v>426413</v>
      </c>
    </row>
    <row r="159" spans="1:9" s="5" customFormat="1" ht="21.75" customHeight="1" x14ac:dyDescent="0.25">
      <c r="A159" s="8">
        <v>426911</v>
      </c>
      <c r="B159" s="1" t="s">
        <v>332</v>
      </c>
      <c r="C159" s="31" t="s">
        <v>250</v>
      </c>
      <c r="D159" s="2" t="s">
        <v>295</v>
      </c>
      <c r="E159" s="3" t="s">
        <v>300</v>
      </c>
      <c r="F159" s="139">
        <v>-107</v>
      </c>
      <c r="G159" s="27">
        <v>-16251</v>
      </c>
      <c r="H159" s="27">
        <v>-1738.857</v>
      </c>
      <c r="I159" s="5">
        <v>426413</v>
      </c>
    </row>
    <row r="160" spans="1:9" s="5" customFormat="1" ht="21.75" customHeight="1" x14ac:dyDescent="0.25">
      <c r="A160" s="8">
        <v>426911</v>
      </c>
      <c r="B160" s="1" t="s">
        <v>333</v>
      </c>
      <c r="C160" s="31" t="s">
        <v>250</v>
      </c>
      <c r="D160" s="2" t="s">
        <v>295</v>
      </c>
      <c r="E160" s="3" t="s">
        <v>300</v>
      </c>
      <c r="F160" s="139">
        <v>-107</v>
      </c>
      <c r="G160" s="27">
        <v>-13140</v>
      </c>
      <c r="H160" s="27">
        <v>-1405.98</v>
      </c>
      <c r="I160" s="5">
        <v>426413</v>
      </c>
    </row>
    <row r="161" spans="1:9" s="5" customFormat="1" ht="21.75" customHeight="1" x14ac:dyDescent="0.25">
      <c r="A161" s="8">
        <v>426911</v>
      </c>
      <c r="B161" s="1" t="s">
        <v>334</v>
      </c>
      <c r="C161" s="31" t="s">
        <v>250</v>
      </c>
      <c r="D161" s="2" t="s">
        <v>295</v>
      </c>
      <c r="E161" s="3" t="s">
        <v>300</v>
      </c>
      <c r="F161" s="139">
        <v>-107</v>
      </c>
      <c r="G161" s="27">
        <v>-1800</v>
      </c>
      <c r="H161" s="27">
        <v>-192.6</v>
      </c>
      <c r="I161" s="5">
        <v>426413</v>
      </c>
    </row>
    <row r="162" spans="1:9" s="5" customFormat="1" ht="21.75" customHeight="1" x14ac:dyDescent="0.25">
      <c r="A162" s="8">
        <v>426911</v>
      </c>
      <c r="B162" s="1" t="s">
        <v>335</v>
      </c>
      <c r="C162" s="26" t="s">
        <v>251</v>
      </c>
      <c r="D162" s="2" t="s">
        <v>295</v>
      </c>
      <c r="E162" s="3" t="s">
        <v>300</v>
      </c>
      <c r="F162" s="139">
        <v>-79</v>
      </c>
      <c r="G162" s="27">
        <v>-450</v>
      </c>
      <c r="H162" s="27">
        <v>-35.549999999999997</v>
      </c>
      <c r="I162" s="5">
        <v>426413</v>
      </c>
    </row>
    <row r="163" spans="1:9" s="5" customFormat="1" ht="21.75" customHeight="1" x14ac:dyDescent="0.25">
      <c r="A163" s="8">
        <v>426911</v>
      </c>
      <c r="B163" s="1" t="s">
        <v>336</v>
      </c>
      <c r="C163" s="26" t="s">
        <v>251</v>
      </c>
      <c r="D163" s="2" t="s">
        <v>295</v>
      </c>
      <c r="E163" s="3" t="s">
        <v>300</v>
      </c>
      <c r="F163" s="139">
        <v>-79</v>
      </c>
      <c r="G163" s="27">
        <v>-1625</v>
      </c>
      <c r="H163" s="27">
        <v>-128.375</v>
      </c>
      <c r="I163" s="5">
        <v>426413</v>
      </c>
    </row>
    <row r="164" spans="1:9" s="5" customFormat="1" ht="21.75" customHeight="1" x14ac:dyDescent="0.25">
      <c r="A164" s="8">
        <v>426911</v>
      </c>
      <c r="B164" s="1" t="s">
        <v>337</v>
      </c>
      <c r="C164" s="26" t="s">
        <v>251</v>
      </c>
      <c r="D164" s="2" t="s">
        <v>295</v>
      </c>
      <c r="E164" s="3" t="s">
        <v>300</v>
      </c>
      <c r="F164" s="139">
        <v>-79</v>
      </c>
      <c r="G164" s="27">
        <v>-600</v>
      </c>
      <c r="H164" s="27">
        <v>-47.4</v>
      </c>
      <c r="I164" s="5">
        <v>426413</v>
      </c>
    </row>
    <row r="165" spans="1:9" s="5" customFormat="1" ht="21.75" customHeight="1" x14ac:dyDescent="0.25">
      <c r="A165" s="8">
        <v>426911</v>
      </c>
      <c r="B165" s="1" t="s">
        <v>338</v>
      </c>
      <c r="C165" s="26" t="s">
        <v>251</v>
      </c>
      <c r="D165" s="2" t="s">
        <v>295</v>
      </c>
      <c r="E165" s="3" t="s">
        <v>300</v>
      </c>
      <c r="F165" s="139">
        <v>-79</v>
      </c>
      <c r="G165" s="27">
        <v>-4790</v>
      </c>
      <c r="H165" s="27">
        <v>-378.41</v>
      </c>
      <c r="I165" s="5">
        <v>426413</v>
      </c>
    </row>
    <row r="166" spans="1:9" s="5" customFormat="1" ht="21.75" customHeight="1" x14ac:dyDescent="0.25">
      <c r="A166" s="8">
        <v>426911</v>
      </c>
      <c r="B166" s="1" t="s">
        <v>339</v>
      </c>
      <c r="C166" s="26" t="s">
        <v>251</v>
      </c>
      <c r="D166" s="2" t="s">
        <v>295</v>
      </c>
      <c r="E166" s="3" t="s">
        <v>300</v>
      </c>
      <c r="F166" s="139">
        <v>-88</v>
      </c>
      <c r="G166" s="27">
        <v>-1091</v>
      </c>
      <c r="H166" s="27">
        <v>-96.007999999999996</v>
      </c>
      <c r="I166" s="5">
        <v>426413</v>
      </c>
    </row>
    <row r="167" spans="1:9" s="5" customFormat="1" ht="21.75" customHeight="1" x14ac:dyDescent="0.25">
      <c r="A167" s="8">
        <v>426911</v>
      </c>
      <c r="B167" s="1" t="s">
        <v>252</v>
      </c>
      <c r="C167" s="31" t="s">
        <v>251</v>
      </c>
      <c r="D167" s="2" t="s">
        <v>295</v>
      </c>
      <c r="E167" s="3" t="s">
        <v>300</v>
      </c>
      <c r="F167" s="139">
        <v>-88</v>
      </c>
      <c r="G167" s="27">
        <v>-951</v>
      </c>
      <c r="H167" s="27">
        <v>-83.688000000000002</v>
      </c>
      <c r="I167" s="5">
        <v>426413</v>
      </c>
    </row>
    <row r="168" spans="1:9" s="5" customFormat="1" ht="21.75" customHeight="1" x14ac:dyDescent="0.25">
      <c r="A168" s="8">
        <v>426911</v>
      </c>
      <c r="B168" s="1" t="s">
        <v>253</v>
      </c>
      <c r="C168" s="31" t="s">
        <v>251</v>
      </c>
      <c r="D168" s="2" t="s">
        <v>295</v>
      </c>
      <c r="E168" s="3" t="s">
        <v>300</v>
      </c>
      <c r="F168" s="139">
        <v>-88</v>
      </c>
      <c r="G168" s="27">
        <v>-390</v>
      </c>
      <c r="H168" s="27">
        <v>-34.32</v>
      </c>
      <c r="I168" s="5">
        <v>426413</v>
      </c>
    </row>
    <row r="169" spans="1:9" s="5" customFormat="1" ht="21.75" customHeight="1" x14ac:dyDescent="0.25">
      <c r="A169" s="8">
        <v>426911</v>
      </c>
      <c r="B169" s="1" t="s">
        <v>254</v>
      </c>
      <c r="C169" s="31" t="s">
        <v>251</v>
      </c>
      <c r="D169" s="2" t="s">
        <v>295</v>
      </c>
      <c r="E169" s="3" t="s">
        <v>300</v>
      </c>
      <c r="F169" s="139">
        <v>-132</v>
      </c>
      <c r="G169" s="27">
        <v>-15362.599999999999</v>
      </c>
      <c r="H169" s="27">
        <v>-2027.8631999999998</v>
      </c>
    </row>
    <row r="170" spans="1:9" s="5" customFormat="1" ht="21.75" customHeight="1" x14ac:dyDescent="0.25">
      <c r="A170" s="8">
        <v>426911</v>
      </c>
      <c r="B170" s="1" t="s">
        <v>255</v>
      </c>
      <c r="C170" s="31" t="s">
        <v>251</v>
      </c>
      <c r="D170" s="2" t="s">
        <v>295</v>
      </c>
      <c r="E170" s="3" t="s">
        <v>300</v>
      </c>
      <c r="F170" s="139">
        <v>-132</v>
      </c>
      <c r="G170" s="27">
        <v>-1130</v>
      </c>
      <c r="H170" s="27">
        <v>-149.16</v>
      </c>
    </row>
    <row r="171" spans="1:9" s="5" customFormat="1" ht="21.75" customHeight="1" x14ac:dyDescent="0.25">
      <c r="A171" s="8">
        <v>426911</v>
      </c>
      <c r="B171" s="1" t="s">
        <v>340</v>
      </c>
      <c r="C171" s="31" t="s">
        <v>251</v>
      </c>
      <c r="D171" s="2" t="s">
        <v>295</v>
      </c>
      <c r="E171" s="3" t="s">
        <v>300</v>
      </c>
      <c r="F171" s="139">
        <v>-132</v>
      </c>
      <c r="G171" s="27">
        <v>-300</v>
      </c>
      <c r="H171" s="27">
        <v>-39.6</v>
      </c>
      <c r="I171" s="5">
        <v>426413</v>
      </c>
    </row>
    <row r="172" spans="1:9" s="5" customFormat="1" ht="21.75" customHeight="1" x14ac:dyDescent="0.25">
      <c r="A172" s="8">
        <v>426911</v>
      </c>
      <c r="B172" s="1" t="s">
        <v>256</v>
      </c>
      <c r="C172" s="31" t="s">
        <v>251</v>
      </c>
      <c r="D172" s="2" t="s">
        <v>295</v>
      </c>
      <c r="E172" s="3" t="s">
        <v>300</v>
      </c>
      <c r="F172" s="139">
        <v>-132</v>
      </c>
      <c r="G172" s="27">
        <v>-2641</v>
      </c>
      <c r="H172" s="27">
        <v>-348.61200000000002</v>
      </c>
      <c r="I172" s="5">
        <v>426413</v>
      </c>
    </row>
    <row r="173" spans="1:9" s="5" customFormat="1" ht="21.75" customHeight="1" x14ac:dyDescent="0.25">
      <c r="A173" s="8">
        <v>426911</v>
      </c>
      <c r="B173" s="1" t="s">
        <v>341</v>
      </c>
      <c r="C173" s="32" t="s">
        <v>257</v>
      </c>
      <c r="D173" s="2" t="s">
        <v>295</v>
      </c>
      <c r="E173" s="3" t="s">
        <v>300</v>
      </c>
      <c r="F173" s="139">
        <v>-194</v>
      </c>
      <c r="G173" s="27">
        <v>-640</v>
      </c>
      <c r="H173" s="27">
        <v>-124.16</v>
      </c>
      <c r="I173" s="5">
        <v>426413</v>
      </c>
    </row>
    <row r="174" spans="1:9" s="5" customFormat="1" ht="21.75" customHeight="1" x14ac:dyDescent="0.25">
      <c r="A174" s="8">
        <v>426911</v>
      </c>
      <c r="B174" s="1" t="s">
        <v>258</v>
      </c>
      <c r="C174" s="32" t="s">
        <v>257</v>
      </c>
      <c r="D174" s="2" t="s">
        <v>295</v>
      </c>
      <c r="E174" s="3" t="s">
        <v>300</v>
      </c>
      <c r="F174" s="139">
        <v>-194</v>
      </c>
      <c r="G174" s="27">
        <v>-2183</v>
      </c>
      <c r="H174" s="27">
        <v>-423.50200000000001</v>
      </c>
      <c r="I174" s="5">
        <v>426413</v>
      </c>
    </row>
    <row r="175" spans="1:9" s="5" customFormat="1" ht="21.75" customHeight="1" x14ac:dyDescent="0.25">
      <c r="A175" s="8">
        <v>426911</v>
      </c>
      <c r="B175" s="1" t="s">
        <v>259</v>
      </c>
      <c r="C175" s="32" t="s">
        <v>257</v>
      </c>
      <c r="D175" s="2" t="s">
        <v>295</v>
      </c>
      <c r="E175" s="3" t="s">
        <v>300</v>
      </c>
      <c r="F175" s="139">
        <v>-99</v>
      </c>
      <c r="G175" s="27">
        <v>-555</v>
      </c>
      <c r="H175" s="27">
        <v>-54.945</v>
      </c>
      <c r="I175" s="5">
        <v>426413</v>
      </c>
    </row>
    <row r="176" spans="1:9" s="5" customFormat="1" ht="21.75" customHeight="1" x14ac:dyDescent="0.25">
      <c r="A176" s="8">
        <v>426911</v>
      </c>
      <c r="B176" s="1" t="s">
        <v>260</v>
      </c>
      <c r="C176" s="32" t="s">
        <v>257</v>
      </c>
      <c r="D176" s="2" t="s">
        <v>295</v>
      </c>
      <c r="E176" s="3" t="s">
        <v>300</v>
      </c>
      <c r="F176" s="139">
        <v>-99</v>
      </c>
      <c r="G176" s="27">
        <v>-1530</v>
      </c>
      <c r="H176" s="27">
        <v>-151.47</v>
      </c>
      <c r="I176" s="5">
        <v>426413</v>
      </c>
    </row>
    <row r="177" spans="1:9" s="5" customFormat="1" ht="21.75" customHeight="1" x14ac:dyDescent="0.25">
      <c r="A177" s="8">
        <v>426911</v>
      </c>
      <c r="B177" s="1" t="s">
        <v>261</v>
      </c>
      <c r="C177" s="32" t="s">
        <v>257</v>
      </c>
      <c r="D177" s="2" t="s">
        <v>295</v>
      </c>
      <c r="E177" s="3" t="s">
        <v>300</v>
      </c>
      <c r="F177" s="139">
        <v>-99</v>
      </c>
      <c r="G177" s="27">
        <v>-150</v>
      </c>
      <c r="H177" s="27">
        <v>-14.85</v>
      </c>
      <c r="I177" s="5">
        <v>426413</v>
      </c>
    </row>
    <row r="178" spans="1:9" s="5" customFormat="1" ht="21.75" customHeight="1" x14ac:dyDescent="0.25">
      <c r="A178" s="8">
        <v>426911</v>
      </c>
      <c r="B178" s="1" t="s">
        <v>342</v>
      </c>
      <c r="C178" s="31" t="s">
        <v>257</v>
      </c>
      <c r="D178" s="2" t="s">
        <v>295</v>
      </c>
      <c r="E178" s="3" t="s">
        <v>300</v>
      </c>
      <c r="F178" s="139">
        <v>-165</v>
      </c>
      <c r="G178" s="27">
        <v>-1614.1999999999998</v>
      </c>
      <c r="H178" s="27">
        <v>-266.34299999999996</v>
      </c>
      <c r="I178" s="5">
        <v>426413</v>
      </c>
    </row>
    <row r="179" spans="1:9" s="5" customFormat="1" ht="21.75" customHeight="1" x14ac:dyDescent="0.25">
      <c r="A179" s="8">
        <v>426911</v>
      </c>
      <c r="B179" s="1" t="s">
        <v>262</v>
      </c>
      <c r="C179" s="31" t="s">
        <v>257</v>
      </c>
      <c r="D179" s="2" t="s">
        <v>295</v>
      </c>
      <c r="E179" s="3" t="s">
        <v>300</v>
      </c>
      <c r="F179" s="139">
        <v>-165</v>
      </c>
      <c r="G179" s="27">
        <v>-480</v>
      </c>
      <c r="H179" s="27">
        <v>-79.2</v>
      </c>
      <c r="I179" s="5">
        <v>426413</v>
      </c>
    </row>
    <row r="180" spans="1:9" s="5" customFormat="1" ht="21.75" customHeight="1" x14ac:dyDescent="0.25">
      <c r="A180" s="8">
        <v>426911</v>
      </c>
      <c r="B180" s="1" t="s">
        <v>263</v>
      </c>
      <c r="C180" s="31" t="s">
        <v>257</v>
      </c>
      <c r="D180" s="2" t="s">
        <v>295</v>
      </c>
      <c r="E180" s="3" t="s">
        <v>300</v>
      </c>
      <c r="F180" s="139">
        <v>-165</v>
      </c>
      <c r="G180" s="27">
        <v>-605</v>
      </c>
      <c r="H180" s="27">
        <v>-99.825000000000003</v>
      </c>
    </row>
    <row r="181" spans="1:9" s="5" customFormat="1" ht="21.75" customHeight="1" x14ac:dyDescent="0.25">
      <c r="A181" s="8">
        <v>426911</v>
      </c>
      <c r="B181" s="1" t="s">
        <v>264</v>
      </c>
      <c r="C181" s="31" t="s">
        <v>257</v>
      </c>
      <c r="D181" s="2" t="s">
        <v>295</v>
      </c>
      <c r="E181" s="3" t="s">
        <v>300</v>
      </c>
      <c r="F181" s="139">
        <v>-165</v>
      </c>
      <c r="G181" s="27">
        <v>-495</v>
      </c>
      <c r="H181" s="27">
        <v>-81.674999999999997</v>
      </c>
    </row>
    <row r="182" spans="1:9" s="5" customFormat="1" ht="21.75" customHeight="1" x14ac:dyDescent="0.25">
      <c r="A182" s="8">
        <v>426911</v>
      </c>
      <c r="B182" s="1" t="s">
        <v>265</v>
      </c>
      <c r="C182" s="31" t="s">
        <v>257</v>
      </c>
      <c r="D182" s="2" t="s">
        <v>295</v>
      </c>
      <c r="E182" s="3" t="s">
        <v>300</v>
      </c>
      <c r="F182" s="139">
        <v>-165</v>
      </c>
      <c r="G182" s="27">
        <v>-1799</v>
      </c>
      <c r="H182" s="27">
        <v>-296.83499999999998</v>
      </c>
    </row>
    <row r="183" spans="1:9" s="5" customFormat="1" ht="21.75" customHeight="1" x14ac:dyDescent="0.25">
      <c r="A183" s="8">
        <v>426911</v>
      </c>
      <c r="B183" s="1" t="s">
        <v>343</v>
      </c>
      <c r="C183" s="31" t="s">
        <v>266</v>
      </c>
      <c r="D183" s="2" t="s">
        <v>295</v>
      </c>
      <c r="E183" s="3" t="s">
        <v>300</v>
      </c>
      <c r="F183" s="139">
        <v>-79</v>
      </c>
      <c r="G183" s="27">
        <v>-100</v>
      </c>
      <c r="H183" s="27">
        <v>-7.9</v>
      </c>
    </row>
    <row r="184" spans="1:9" s="5" customFormat="1" ht="21.75" customHeight="1" x14ac:dyDescent="0.25">
      <c r="A184" s="8">
        <v>426911</v>
      </c>
      <c r="B184" s="1" t="s">
        <v>267</v>
      </c>
      <c r="C184" s="31" t="s">
        <v>266</v>
      </c>
      <c r="D184" s="2" t="s">
        <v>295</v>
      </c>
      <c r="E184" s="3" t="s">
        <v>300</v>
      </c>
      <c r="F184" s="139">
        <v>-79</v>
      </c>
      <c r="G184" s="27">
        <v>-415</v>
      </c>
      <c r="H184" s="27">
        <v>-32.784999999999997</v>
      </c>
    </row>
    <row r="185" spans="1:9" s="5" customFormat="1" ht="21.75" customHeight="1" x14ac:dyDescent="0.25">
      <c r="A185" s="8">
        <v>426911</v>
      </c>
      <c r="B185" s="1" t="s">
        <v>268</v>
      </c>
      <c r="C185" s="31" t="s">
        <v>266</v>
      </c>
      <c r="D185" s="2" t="s">
        <v>295</v>
      </c>
      <c r="E185" s="3" t="s">
        <v>300</v>
      </c>
      <c r="F185" s="139">
        <v>-79</v>
      </c>
      <c r="G185" s="27">
        <v>-150</v>
      </c>
      <c r="H185" s="27">
        <v>-11.85</v>
      </c>
    </row>
    <row r="186" spans="1:9" s="5" customFormat="1" ht="21.75" customHeight="1" x14ac:dyDescent="0.25">
      <c r="A186" s="8">
        <v>426911</v>
      </c>
      <c r="B186" s="1" t="s">
        <v>269</v>
      </c>
      <c r="C186" s="31" t="s">
        <v>266</v>
      </c>
      <c r="D186" s="2" t="s">
        <v>295</v>
      </c>
      <c r="E186" s="3" t="s">
        <v>300</v>
      </c>
      <c r="F186" s="139">
        <v>-79</v>
      </c>
      <c r="G186" s="27">
        <v>-1360</v>
      </c>
      <c r="H186" s="27">
        <v>-107.44</v>
      </c>
    </row>
    <row r="187" spans="1:9" s="5" customFormat="1" ht="21.75" customHeight="1" x14ac:dyDescent="0.25">
      <c r="A187" s="8">
        <v>426911</v>
      </c>
      <c r="B187" s="1" t="s">
        <v>270</v>
      </c>
      <c r="C187" s="31" t="s">
        <v>266</v>
      </c>
      <c r="D187" s="2" t="s">
        <v>295</v>
      </c>
      <c r="E187" s="3" t="s">
        <v>300</v>
      </c>
      <c r="F187" s="139">
        <v>-79</v>
      </c>
      <c r="G187" s="27">
        <v>-252</v>
      </c>
      <c r="H187" s="27">
        <v>-19.908000000000001</v>
      </c>
    </row>
    <row r="188" spans="1:9" s="5" customFormat="1" ht="21.75" customHeight="1" x14ac:dyDescent="0.25">
      <c r="A188" s="8">
        <v>426911</v>
      </c>
      <c r="B188" s="1" t="s">
        <v>271</v>
      </c>
      <c r="C188" s="31" t="s">
        <v>266</v>
      </c>
      <c r="D188" s="2" t="s">
        <v>295</v>
      </c>
      <c r="E188" s="3" t="s">
        <v>300</v>
      </c>
      <c r="F188" s="139">
        <v>-79</v>
      </c>
      <c r="G188" s="27">
        <v>-953</v>
      </c>
      <c r="H188" s="27">
        <v>-75.287000000000006</v>
      </c>
    </row>
    <row r="189" spans="1:9" s="5" customFormat="1" ht="21.75" customHeight="1" x14ac:dyDescent="0.25">
      <c r="A189" s="8">
        <v>426911</v>
      </c>
      <c r="B189" s="1" t="s">
        <v>272</v>
      </c>
      <c r="C189" s="31" t="s">
        <v>266</v>
      </c>
      <c r="D189" s="2" t="s">
        <v>295</v>
      </c>
      <c r="E189" s="3" t="s">
        <v>300</v>
      </c>
      <c r="F189" s="139">
        <v>-79</v>
      </c>
      <c r="G189" s="27">
        <v>-137</v>
      </c>
      <c r="H189" s="27">
        <v>-10.823</v>
      </c>
    </row>
    <row r="190" spans="1:9" s="5" customFormat="1" ht="21.75" customHeight="1" x14ac:dyDescent="0.25">
      <c r="A190" s="8">
        <v>426911</v>
      </c>
      <c r="B190" s="1" t="s">
        <v>273</v>
      </c>
      <c r="C190" s="32" t="s">
        <v>266</v>
      </c>
      <c r="D190" s="2" t="s">
        <v>295</v>
      </c>
      <c r="E190" s="3" t="s">
        <v>300</v>
      </c>
      <c r="F190" s="139">
        <v>-114</v>
      </c>
      <c r="G190" s="27">
        <v>-1262.8000000000002</v>
      </c>
      <c r="H190" s="27">
        <v>-143.95920000000001</v>
      </c>
      <c r="I190" s="5">
        <v>426413</v>
      </c>
    </row>
    <row r="191" spans="1:9" s="5" customFormat="1" ht="21.75" customHeight="1" x14ac:dyDescent="0.25">
      <c r="A191" s="8">
        <v>426911</v>
      </c>
      <c r="B191" s="1" t="s">
        <v>274</v>
      </c>
      <c r="C191" s="32" t="s">
        <v>266</v>
      </c>
      <c r="D191" s="2" t="s">
        <v>295</v>
      </c>
      <c r="E191" s="3" t="s">
        <v>300</v>
      </c>
      <c r="F191" s="139">
        <v>-114</v>
      </c>
      <c r="G191" s="27">
        <v>-268</v>
      </c>
      <c r="H191" s="27">
        <v>-30.552000000000003</v>
      </c>
      <c r="I191" s="5">
        <v>426413</v>
      </c>
    </row>
    <row r="192" spans="1:9" s="5" customFormat="1" ht="21.75" customHeight="1" x14ac:dyDescent="0.25">
      <c r="A192" s="8">
        <v>426911</v>
      </c>
      <c r="B192" s="1" t="s">
        <v>275</v>
      </c>
      <c r="C192" s="31" t="s">
        <v>266</v>
      </c>
      <c r="D192" s="2" t="s">
        <v>295</v>
      </c>
      <c r="E192" s="3" t="s">
        <v>300</v>
      </c>
      <c r="F192" s="139">
        <v>-114</v>
      </c>
      <c r="G192" s="27">
        <v>-280</v>
      </c>
      <c r="H192" s="27">
        <v>-31.92</v>
      </c>
      <c r="I192" s="5">
        <v>426413</v>
      </c>
    </row>
    <row r="193" spans="1:9" s="5" customFormat="1" ht="21.75" customHeight="1" x14ac:dyDescent="0.25">
      <c r="A193" s="8">
        <v>426911</v>
      </c>
      <c r="B193" s="1" t="s">
        <v>276</v>
      </c>
      <c r="C193" s="31" t="s">
        <v>266</v>
      </c>
      <c r="D193" s="2" t="s">
        <v>295</v>
      </c>
      <c r="E193" s="3" t="s">
        <v>300</v>
      </c>
      <c r="F193" s="139">
        <v>-114</v>
      </c>
      <c r="G193" s="27">
        <v>-210</v>
      </c>
      <c r="H193" s="27">
        <v>-23.94</v>
      </c>
      <c r="I193" s="5">
        <v>426413</v>
      </c>
    </row>
    <row r="194" spans="1:9" s="5" customFormat="1" ht="21.75" customHeight="1" x14ac:dyDescent="0.25">
      <c r="A194" s="8">
        <v>426911</v>
      </c>
      <c r="B194" s="1" t="s">
        <v>277</v>
      </c>
      <c r="C194" s="31" t="s">
        <v>266</v>
      </c>
      <c r="D194" s="2" t="s">
        <v>295</v>
      </c>
      <c r="E194" s="3" t="s">
        <v>300</v>
      </c>
      <c r="F194" s="139">
        <v>-114</v>
      </c>
      <c r="G194" s="27">
        <v>-1291</v>
      </c>
      <c r="H194" s="27">
        <v>-147.17400000000001</v>
      </c>
    </row>
    <row r="195" spans="1:9" s="5" customFormat="1" ht="21.75" customHeight="1" x14ac:dyDescent="0.25">
      <c r="A195" s="8">
        <v>426911</v>
      </c>
      <c r="B195" s="1" t="s">
        <v>344</v>
      </c>
      <c r="C195" s="31" t="s">
        <v>278</v>
      </c>
      <c r="D195" s="2" t="s">
        <v>295</v>
      </c>
      <c r="E195" s="3" t="s">
        <v>300</v>
      </c>
      <c r="F195" s="139">
        <v>-200</v>
      </c>
      <c r="G195" s="27">
        <v>-245</v>
      </c>
      <c r="H195" s="27">
        <v>-56.854000000000006</v>
      </c>
    </row>
    <row r="196" spans="1:9" s="5" customFormat="1" ht="21.75" customHeight="1" x14ac:dyDescent="0.25">
      <c r="A196" s="8">
        <v>426911</v>
      </c>
      <c r="B196" s="1" t="s">
        <v>279</v>
      </c>
      <c r="C196" s="31" t="s">
        <v>278</v>
      </c>
      <c r="D196" s="2" t="s">
        <v>295</v>
      </c>
      <c r="E196" s="3" t="s">
        <v>300</v>
      </c>
      <c r="F196" s="139">
        <v>-200</v>
      </c>
      <c r="G196" s="27">
        <v>-235</v>
      </c>
      <c r="H196" s="27">
        <v>-47</v>
      </c>
    </row>
    <row r="197" spans="1:9" s="5" customFormat="1" ht="21.75" customHeight="1" x14ac:dyDescent="0.25">
      <c r="A197" s="8">
        <v>426911</v>
      </c>
      <c r="B197" s="1" t="s">
        <v>280</v>
      </c>
      <c r="C197" s="31" t="s">
        <v>278</v>
      </c>
      <c r="D197" s="2" t="s">
        <v>295</v>
      </c>
      <c r="E197" s="3" t="s">
        <v>300</v>
      </c>
      <c r="F197" s="139">
        <v>-200</v>
      </c>
      <c r="G197" s="27">
        <v>-450</v>
      </c>
      <c r="H197" s="27">
        <v>-90</v>
      </c>
    </row>
    <row r="198" spans="1:9" s="5" customFormat="1" ht="21.75" customHeight="1" x14ac:dyDescent="0.25">
      <c r="A198" s="8">
        <v>426911</v>
      </c>
      <c r="B198" s="1" t="s">
        <v>281</v>
      </c>
      <c r="C198" s="31" t="s">
        <v>278</v>
      </c>
      <c r="D198" s="2" t="s">
        <v>295</v>
      </c>
      <c r="E198" s="3" t="s">
        <v>300</v>
      </c>
      <c r="F198" s="139">
        <v>-200</v>
      </c>
      <c r="G198" s="27">
        <v>-1486</v>
      </c>
      <c r="H198" s="27">
        <v>-297.2</v>
      </c>
    </row>
    <row r="199" spans="1:9" s="5" customFormat="1" ht="21.75" customHeight="1" x14ac:dyDescent="0.25">
      <c r="A199" s="8">
        <v>426911</v>
      </c>
      <c r="B199" s="1" t="s">
        <v>282</v>
      </c>
      <c r="C199" s="31" t="s">
        <v>278</v>
      </c>
      <c r="D199" s="2" t="s">
        <v>295</v>
      </c>
      <c r="E199" s="3" t="s">
        <v>300</v>
      </c>
      <c r="F199" s="139">
        <v>-144</v>
      </c>
      <c r="G199" s="27">
        <v>-712</v>
      </c>
      <c r="H199" s="27">
        <v>-102.52800000000001</v>
      </c>
    </row>
    <row r="200" spans="1:9" s="5" customFormat="1" ht="21.75" customHeight="1" x14ac:dyDescent="0.25">
      <c r="A200" s="8">
        <v>426911</v>
      </c>
      <c r="B200" s="1" t="s">
        <v>283</v>
      </c>
      <c r="C200" s="31" t="s">
        <v>278</v>
      </c>
      <c r="D200" s="2" t="s">
        <v>295</v>
      </c>
      <c r="E200" s="3" t="s">
        <v>300</v>
      </c>
      <c r="F200" s="139">
        <v>-144</v>
      </c>
      <c r="G200" s="27">
        <v>-2308</v>
      </c>
      <c r="H200" s="27">
        <v>-332.35199999999998</v>
      </c>
    </row>
    <row r="201" spans="1:9" s="5" customFormat="1" ht="21.75" customHeight="1" x14ac:dyDescent="0.25">
      <c r="A201" s="8">
        <v>426911</v>
      </c>
      <c r="B201" s="1" t="s">
        <v>284</v>
      </c>
      <c r="C201" s="31" t="s">
        <v>278</v>
      </c>
      <c r="D201" s="2" t="s">
        <v>295</v>
      </c>
      <c r="E201" s="3" t="s">
        <v>300</v>
      </c>
      <c r="F201" s="139">
        <v>-144</v>
      </c>
      <c r="G201" s="27">
        <v>-150</v>
      </c>
      <c r="H201" s="27">
        <v>-21.6</v>
      </c>
    </row>
    <row r="202" spans="1:9" s="5" customFormat="1" ht="21.75" customHeight="1" x14ac:dyDescent="0.25">
      <c r="A202" s="8">
        <v>426911</v>
      </c>
      <c r="B202" s="1" t="s">
        <v>345</v>
      </c>
      <c r="C202" s="31" t="s">
        <v>285</v>
      </c>
      <c r="D202" s="2" t="s">
        <v>295</v>
      </c>
      <c r="E202" s="3" t="s">
        <v>300</v>
      </c>
      <c r="F202" s="139">
        <v>-2465.1</v>
      </c>
      <c r="G202" s="27">
        <v>-7809</v>
      </c>
      <c r="H202" s="27">
        <v>-19249.965899999999</v>
      </c>
    </row>
    <row r="203" spans="1:9" s="5" customFormat="1" ht="21.75" customHeight="1" x14ac:dyDescent="0.25">
      <c r="A203" s="8">
        <v>426911</v>
      </c>
      <c r="B203" s="1" t="s">
        <v>346</v>
      </c>
      <c r="C203" s="31" t="s">
        <v>286</v>
      </c>
      <c r="D203" s="2" t="s">
        <v>301</v>
      </c>
      <c r="E203" s="3" t="s">
        <v>300</v>
      </c>
      <c r="F203" s="139">
        <v>-3788.5</v>
      </c>
      <c r="G203" s="27">
        <v>-1816</v>
      </c>
      <c r="H203" s="27">
        <v>-6879.9160000000002</v>
      </c>
    </row>
    <row r="204" spans="1:9" s="5" customFormat="1" ht="21.75" customHeight="1" x14ac:dyDescent="0.25">
      <c r="A204" s="8">
        <v>426911</v>
      </c>
      <c r="B204" s="1" t="s">
        <v>347</v>
      </c>
      <c r="C204" s="31" t="s">
        <v>287</v>
      </c>
      <c r="D204" s="2" t="s">
        <v>297</v>
      </c>
      <c r="E204" s="3" t="s">
        <v>300</v>
      </c>
      <c r="F204" s="139">
        <v>-837.77</v>
      </c>
      <c r="G204" s="27">
        <v>-10418</v>
      </c>
      <c r="H204" s="27">
        <v>-8727.8878599999989</v>
      </c>
    </row>
    <row r="205" spans="1:9" s="5" customFormat="1" ht="21.75" customHeight="1" x14ac:dyDescent="0.25">
      <c r="A205" s="8">
        <v>426911</v>
      </c>
      <c r="B205" s="1" t="s">
        <v>348</v>
      </c>
      <c r="C205" s="31" t="s">
        <v>288</v>
      </c>
      <c r="D205" s="2" t="s">
        <v>297</v>
      </c>
      <c r="E205" s="3" t="s">
        <v>300</v>
      </c>
      <c r="F205" s="139">
        <v>-573.77</v>
      </c>
      <c r="G205" s="27">
        <v>-33535</v>
      </c>
      <c r="H205" s="27">
        <v>-19241.376949999998</v>
      </c>
    </row>
    <row r="206" spans="1:9" s="5" customFormat="1" ht="21.75" customHeight="1" x14ac:dyDescent="0.25">
      <c r="A206" s="8">
        <v>426911</v>
      </c>
      <c r="B206" s="1" t="s">
        <v>349</v>
      </c>
      <c r="C206" s="31" t="s">
        <v>289</v>
      </c>
      <c r="D206" s="2" t="s">
        <v>297</v>
      </c>
      <c r="E206" s="3" t="s">
        <v>300</v>
      </c>
      <c r="F206" s="139">
        <v>-397.77</v>
      </c>
      <c r="G206" s="27">
        <v>-64977.8</v>
      </c>
      <c r="H206" s="27">
        <v>-25846.219506000001</v>
      </c>
    </row>
    <row r="207" spans="1:9" s="5" customFormat="1" ht="21.75" customHeight="1" x14ac:dyDescent="0.25">
      <c r="A207" s="8">
        <v>426911</v>
      </c>
      <c r="B207" s="1" t="s">
        <v>350</v>
      </c>
      <c r="C207" s="31" t="s">
        <v>290</v>
      </c>
      <c r="D207" s="2" t="s">
        <v>298</v>
      </c>
      <c r="E207" s="3" t="s">
        <v>300</v>
      </c>
      <c r="F207" s="139"/>
      <c r="G207" s="27">
        <v>0</v>
      </c>
      <c r="H207" s="27">
        <v>-5720</v>
      </c>
    </row>
    <row r="208" spans="1:9" s="5" customFormat="1" ht="21.75" customHeight="1" x14ac:dyDescent="0.25">
      <c r="A208" s="8">
        <v>426911</v>
      </c>
      <c r="B208" s="1" t="s">
        <v>351</v>
      </c>
      <c r="C208" s="31" t="s">
        <v>247</v>
      </c>
      <c r="D208" s="2" t="s">
        <v>298</v>
      </c>
      <c r="E208" s="3" t="s">
        <v>300</v>
      </c>
      <c r="F208" s="139">
        <v>-1159</v>
      </c>
      <c r="G208" s="27">
        <v>-8734</v>
      </c>
      <c r="H208" s="27">
        <v>-10122.706</v>
      </c>
    </row>
    <row r="209" spans="1:8" s="5" customFormat="1" ht="21.75" customHeight="1" x14ac:dyDescent="0.25">
      <c r="A209" s="8">
        <v>426911</v>
      </c>
      <c r="B209" s="1" t="s">
        <v>352</v>
      </c>
      <c r="C209" s="31" t="s">
        <v>247</v>
      </c>
      <c r="D209" s="2" t="s">
        <v>298</v>
      </c>
      <c r="E209" s="3" t="s">
        <v>300</v>
      </c>
      <c r="F209" s="139">
        <v>-1159</v>
      </c>
      <c r="G209" s="27">
        <v>-8734</v>
      </c>
      <c r="H209" s="27">
        <v>-10122.706</v>
      </c>
    </row>
    <row r="210" spans="1:8" s="5" customFormat="1" ht="21.75" customHeight="1" x14ac:dyDescent="0.25">
      <c r="A210" s="8">
        <v>426911</v>
      </c>
      <c r="B210" s="1" t="s">
        <v>353</v>
      </c>
      <c r="C210" s="31" t="s">
        <v>247</v>
      </c>
      <c r="D210" s="2" t="s">
        <v>298</v>
      </c>
      <c r="E210" s="3" t="s">
        <v>300</v>
      </c>
      <c r="F210" s="139">
        <v>-1159</v>
      </c>
      <c r="G210" s="27">
        <v>-8734</v>
      </c>
      <c r="H210" s="27">
        <v>-10122.706</v>
      </c>
    </row>
    <row r="211" spans="1:8" s="5" customFormat="1" ht="21.75" customHeight="1" x14ac:dyDescent="0.25">
      <c r="A211" s="8">
        <v>426911</v>
      </c>
      <c r="B211" s="1" t="s">
        <v>354</v>
      </c>
      <c r="C211" s="31" t="s">
        <v>247</v>
      </c>
      <c r="D211" s="2" t="s">
        <v>298</v>
      </c>
      <c r="E211" s="3" t="s">
        <v>300</v>
      </c>
      <c r="F211" s="139">
        <v>-1159</v>
      </c>
      <c r="G211" s="27">
        <v>-8734</v>
      </c>
      <c r="H211" s="27">
        <v>-10122.706</v>
      </c>
    </row>
    <row r="212" spans="1:8" s="5" customFormat="1" ht="21.75" customHeight="1" x14ac:dyDescent="0.25">
      <c r="A212" s="8">
        <v>426911</v>
      </c>
      <c r="B212" s="1" t="s">
        <v>355</v>
      </c>
      <c r="C212" s="31" t="s">
        <v>247</v>
      </c>
      <c r="D212" s="2" t="s">
        <v>298</v>
      </c>
      <c r="E212" s="3" t="s">
        <v>300</v>
      </c>
      <c r="F212" s="139">
        <v>-1159</v>
      </c>
      <c r="G212" s="27">
        <v>-8733.9197500000009</v>
      </c>
      <c r="H212" s="27">
        <v>-10122.612990250002</v>
      </c>
    </row>
    <row r="213" spans="1:8" s="5" customFormat="1" ht="21.75" customHeight="1" x14ac:dyDescent="0.25">
      <c r="A213" s="8">
        <v>426911</v>
      </c>
      <c r="B213" s="1" t="s">
        <v>356</v>
      </c>
      <c r="C213" s="31" t="s">
        <v>291</v>
      </c>
      <c r="D213" s="2" t="s">
        <v>301</v>
      </c>
      <c r="E213" s="3" t="s">
        <v>300</v>
      </c>
      <c r="F213" s="139">
        <v>-588.04999999999995</v>
      </c>
      <c r="G213" s="27">
        <v>-16417</v>
      </c>
      <c r="H213" s="27">
        <v>-9654.01685</v>
      </c>
    </row>
    <row r="214" spans="1:8" s="5" customFormat="1" ht="21.75" customHeight="1" x14ac:dyDescent="0.25">
      <c r="A214" s="8">
        <v>426911</v>
      </c>
      <c r="B214" s="1" t="s">
        <v>292</v>
      </c>
      <c r="C214" s="31" t="s">
        <v>293</v>
      </c>
      <c r="D214" s="2" t="s">
        <v>297</v>
      </c>
      <c r="E214" s="3" t="s">
        <v>300</v>
      </c>
      <c r="F214" s="139">
        <v>-1405</v>
      </c>
      <c r="G214" s="27">
        <v>-97619</v>
      </c>
      <c r="H214" s="27">
        <v>-137154.69500000001</v>
      </c>
    </row>
    <row r="215" spans="1:8" s="5" customFormat="1" ht="21.75" customHeight="1" x14ac:dyDescent="0.25">
      <c r="A215" s="8">
        <v>426911</v>
      </c>
      <c r="B215" s="1" t="s">
        <v>357</v>
      </c>
      <c r="C215" s="31" t="s">
        <v>293</v>
      </c>
      <c r="D215" s="2" t="s">
        <v>297</v>
      </c>
      <c r="E215" s="3" t="s">
        <v>300</v>
      </c>
      <c r="F215" s="139">
        <v>-796.69</v>
      </c>
      <c r="G215" s="27">
        <v>-58566</v>
      </c>
      <c r="H215" s="27">
        <v>-46658.946540000004</v>
      </c>
    </row>
    <row r="216" spans="1:8" s="5" customFormat="1" ht="21.75" customHeight="1" x14ac:dyDescent="0.25">
      <c r="A216" s="8">
        <v>426911</v>
      </c>
      <c r="B216" s="1" t="s">
        <v>358</v>
      </c>
      <c r="C216" s="31" t="s">
        <v>293</v>
      </c>
      <c r="D216" s="2" t="s">
        <v>297</v>
      </c>
      <c r="E216" s="3" t="s">
        <v>300</v>
      </c>
      <c r="F216" s="139">
        <v>-567.5</v>
      </c>
      <c r="G216" s="27">
        <v>-31236</v>
      </c>
      <c r="H216" s="27">
        <v>-17726.43</v>
      </c>
    </row>
    <row r="217" spans="1:8" s="5" customFormat="1" ht="21.75" customHeight="1" x14ac:dyDescent="0.25">
      <c r="A217" s="8">
        <v>426911</v>
      </c>
      <c r="B217" s="1" t="s">
        <v>359</v>
      </c>
      <c r="C217" s="31" t="s">
        <v>294</v>
      </c>
      <c r="D217" s="2" t="s">
        <v>295</v>
      </c>
      <c r="E217" s="3" t="s">
        <v>299</v>
      </c>
      <c r="F217" s="139">
        <v>-800</v>
      </c>
      <c r="G217" s="27">
        <v>-4000</v>
      </c>
      <c r="H217" s="27">
        <v>-3200</v>
      </c>
    </row>
    <row r="218" spans="1:8" s="5" customFormat="1" ht="21.75" customHeight="1" x14ac:dyDescent="0.25">
      <c r="A218" s="8">
        <v>426911</v>
      </c>
      <c r="B218" s="1" t="s">
        <v>360</v>
      </c>
      <c r="C218" s="31" t="s">
        <v>294</v>
      </c>
      <c r="D218" s="2" t="s">
        <v>295</v>
      </c>
      <c r="E218" s="3" t="s">
        <v>299</v>
      </c>
      <c r="F218" s="139">
        <v>-700</v>
      </c>
      <c r="G218" s="27">
        <v>-4000</v>
      </c>
      <c r="H218" s="27">
        <v>-2800</v>
      </c>
    </row>
  </sheetData>
  <autoFilter ref="A9:I218"/>
  <mergeCells count="7">
    <mergeCell ref="C12:G12"/>
    <mergeCell ref="B6:H6"/>
    <mergeCell ref="C8:C9"/>
    <mergeCell ref="D8:D9"/>
    <mergeCell ref="E8:E9"/>
    <mergeCell ref="F8:H8"/>
    <mergeCell ref="C10:G10"/>
  </mergeCells>
  <pageMargins left="0.25" right="0.16" top="0.39" bottom="0.35" header="0.3" footer="0.16"/>
  <pageSetup paperSize="9" scale="85" firstPageNumber="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5">
        <v>4239</v>
      </c>
      <c r="B1" s="25">
        <v>20939.599999999999</v>
      </c>
    </row>
    <row r="2" spans="1:2" ht="16.5" x14ac:dyDescent="0.25">
      <c r="A2" s="5">
        <v>4252</v>
      </c>
      <c r="B2" s="25">
        <v>4001.2</v>
      </c>
    </row>
    <row r="3" spans="1:2" ht="16.5" x14ac:dyDescent="0.25">
      <c r="A3" s="5">
        <v>4261</v>
      </c>
      <c r="B3" s="25">
        <v>24221.5</v>
      </c>
    </row>
    <row r="4" spans="1:2" ht="16.5" x14ac:dyDescent="0.25">
      <c r="A4" s="5">
        <v>4264</v>
      </c>
      <c r="B4" s="25">
        <v>658398.19999999995</v>
      </c>
    </row>
    <row r="5" spans="1:2" ht="16.5" x14ac:dyDescent="0.25">
      <c r="A5" s="5">
        <v>4267</v>
      </c>
      <c r="B5" s="25">
        <v>51113.2</v>
      </c>
    </row>
    <row r="6" spans="1:2" ht="16.5" x14ac:dyDescent="0.25">
      <c r="A6" s="5">
        <v>4269</v>
      </c>
      <c r="B6" s="25">
        <v>58135.199999999997</v>
      </c>
    </row>
    <row r="7" spans="1:2" ht="16.5" x14ac:dyDescent="0.25">
      <c r="A7" s="5">
        <v>5121</v>
      </c>
      <c r="B7" s="25">
        <v>34800</v>
      </c>
    </row>
    <row r="8" spans="1:2" ht="16.5" x14ac:dyDescent="0.25">
      <c r="A8" s="5">
        <v>5122</v>
      </c>
      <c r="B8" s="25">
        <v>30780.6</v>
      </c>
    </row>
    <row r="9" spans="1:2" ht="16.5" x14ac:dyDescent="0.25">
      <c r="A9" s="5">
        <v>5129</v>
      </c>
      <c r="B9" s="25">
        <v>165718.20000000001</v>
      </c>
    </row>
    <row r="10" spans="1:2" ht="16.5" x14ac:dyDescent="0.25">
      <c r="A10" s="5">
        <v>5132</v>
      </c>
      <c r="B10" s="25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Sheet1</vt:lpstr>
      <vt:lpstr>'4'!Print_Titles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https://mul2.gov.am/tasks/312070/oneclick/Havelvac 6-1.xlsx?token=ced8d4572691c75e38dab945135c98f8</cp:keywords>
  <cp:lastModifiedBy>Arpine Martirosyan</cp:lastModifiedBy>
  <cp:lastPrinted>2020-07-22T07:29:36Z</cp:lastPrinted>
  <dcterms:created xsi:type="dcterms:W3CDTF">2019-11-26T09:27:58Z</dcterms:created>
  <dcterms:modified xsi:type="dcterms:W3CDTF">2020-08-04T07:20:27Z</dcterms:modified>
</cp:coreProperties>
</file>