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240" windowWidth="20490" windowHeight="7515" tabRatio="870"/>
  </bookViews>
  <sheets>
    <sheet name="հավելված 1" sheetId="69" r:id="rId1"/>
    <sheet name="հավելված 2" sheetId="68" r:id="rId2"/>
    <sheet name="հավելված 3" sheetId="75" r:id="rId3"/>
    <sheet name="հավելված 4" sheetId="65" r:id="rId4"/>
    <sheet name="հավելված5" sheetId="76" r:id="rId5"/>
  </sheets>
  <definedNames>
    <definedName name="_xlnm.Print_Area" localSheetId="0">'հավելված 1'!$A$1:$H$84</definedName>
    <definedName name="_xlnm.Print_Area" localSheetId="1">'հավելված 2'!$A$1:$F$100</definedName>
    <definedName name="_xlnm.Print_Area" localSheetId="4">հավելված5!$A$1:$I$20</definedName>
  </definedNames>
  <calcPr calcId="144525"/>
  <customWorkbookViews>
    <customWorkbookView name="ordyan - Personal View" guid="{EE5C0AFB-B96A-4C3C-885D-9A248AEB532B}" mergeInterval="0" personalView="1" maximized="1" windowWidth="1020" windowHeight="605" activeSheetId="8"/>
    <customWorkbookView name="marine - Personal View" guid="{D9EA75C0-4948-47E2-929C-5FF812E82023}" mergeInterval="0" personalView="1" maximized="1" windowWidth="1148" windowHeight="727" activeSheetId="7"/>
  </customWorkbookViews>
</workbook>
</file>

<file path=xl/calcChain.xml><?xml version="1.0" encoding="utf-8"?>
<calcChain xmlns="http://schemas.openxmlformats.org/spreadsheetml/2006/main">
  <c r="G13" i="76" l="1"/>
  <c r="G17" i="76"/>
  <c r="I17" i="76"/>
  <c r="E129" i="65"/>
  <c r="D129" i="65"/>
  <c r="E114" i="65"/>
  <c r="D114" i="65"/>
  <c r="H84" i="69"/>
  <c r="E130" i="65" l="1"/>
  <c r="D130" i="65"/>
  <c r="E115" i="65"/>
  <c r="D115" i="65"/>
  <c r="E106" i="65"/>
  <c r="D106" i="65"/>
  <c r="E90" i="65"/>
  <c r="D90" i="65"/>
  <c r="E78" i="65"/>
  <c r="D78" i="65"/>
  <c r="E63" i="65"/>
  <c r="D63" i="65"/>
  <c r="E59" i="65"/>
  <c r="D59" i="65"/>
  <c r="E47" i="65"/>
  <c r="D47" i="65"/>
  <c r="E115" i="75"/>
  <c r="D115" i="75"/>
  <c r="F82" i="68" l="1"/>
  <c r="E82" i="68"/>
  <c r="H25" i="69"/>
  <c r="H23" i="69" s="1"/>
  <c r="G25" i="69"/>
  <c r="G23" i="69" s="1"/>
  <c r="H75" i="69" l="1"/>
  <c r="F37" i="68" l="1"/>
  <c r="E37" i="68"/>
  <c r="H47" i="69" l="1"/>
  <c r="H45" i="69" s="1"/>
  <c r="I16" i="76" l="1"/>
  <c r="E47" i="75" l="1"/>
  <c r="D47" i="75"/>
  <c r="H59" i="69" l="1"/>
  <c r="G59" i="69"/>
  <c r="G57" i="69" s="1"/>
  <c r="H57" i="69" l="1"/>
  <c r="G75" i="69"/>
  <c r="E59" i="75" l="1"/>
  <c r="G47" i="69" l="1"/>
  <c r="G45" i="69" s="1"/>
  <c r="D59" i="75" l="1"/>
  <c r="G73" i="69" l="1"/>
  <c r="G71" i="69" s="1"/>
  <c r="H73" i="69" l="1"/>
  <c r="H71" i="69" s="1"/>
  <c r="E95" i="68"/>
  <c r="E88" i="68" s="1"/>
  <c r="F95" i="68"/>
  <c r="F88" i="68" s="1"/>
  <c r="I12" i="76" l="1"/>
  <c r="I13" i="76" s="1"/>
  <c r="F24" i="68" l="1"/>
  <c r="E32" i="65" s="1"/>
  <c r="F43" i="68"/>
  <c r="F30" i="68" s="1"/>
  <c r="F56" i="68"/>
  <c r="F62" i="68"/>
  <c r="F76" i="68"/>
  <c r="F69" i="68" s="1"/>
  <c r="F49" i="68" l="1"/>
  <c r="E32" i="75"/>
  <c r="E106" i="75"/>
  <c r="E130" i="75" l="1"/>
  <c r="E129" i="75" s="1"/>
  <c r="G20" i="69" l="1"/>
  <c r="G18" i="69" s="1"/>
  <c r="G16" i="69" s="1"/>
  <c r="D90" i="75" l="1"/>
  <c r="E90" i="75"/>
  <c r="E62" i="68"/>
  <c r="H64" i="69"/>
  <c r="H62" i="69" s="1"/>
  <c r="G64" i="69"/>
  <c r="G62" i="69" s="1"/>
  <c r="H20" i="69"/>
  <c r="H18" i="69" s="1"/>
  <c r="H16" i="69" s="1"/>
  <c r="H15" i="69" s="1"/>
  <c r="H14" i="69" s="1"/>
  <c r="G15" i="69"/>
  <c r="D130" i="75"/>
  <c r="D129" i="75" s="1"/>
  <c r="D106" i="75"/>
  <c r="E78" i="75"/>
  <c r="D78" i="75"/>
  <c r="H82" i="69"/>
  <c r="H80" i="69" s="1"/>
  <c r="G82" i="69"/>
  <c r="G80" i="69" s="1"/>
  <c r="G78" i="69" s="1"/>
  <c r="E18" i="68"/>
  <c r="D22" i="65" s="1"/>
  <c r="H54" i="69"/>
  <c r="H52" i="69" s="1"/>
  <c r="G54" i="69"/>
  <c r="G52" i="69" s="1"/>
  <c r="H43" i="69"/>
  <c r="G43" i="69"/>
  <c r="H36" i="69"/>
  <c r="H34" i="69" s="1"/>
  <c r="G36" i="69"/>
  <c r="G34" i="69" s="1"/>
  <c r="G32" i="69" s="1"/>
  <c r="G31" i="69" s="1"/>
  <c r="G30" i="69" s="1"/>
  <c r="G28" i="69" s="1"/>
  <c r="E76" i="68"/>
  <c r="E69" i="68" s="1"/>
  <c r="E56" i="68"/>
  <c r="E49" i="68" s="1"/>
  <c r="E43" i="68"/>
  <c r="E30" i="68" s="1"/>
  <c r="E24" i="68"/>
  <c r="D32" i="65" s="1"/>
  <c r="D131" i="65" l="1"/>
  <c r="H50" i="69"/>
  <c r="E63" i="75"/>
  <c r="G50" i="69"/>
  <c r="G42" i="69" s="1"/>
  <c r="G41" i="69" s="1"/>
  <c r="G39" i="69" s="1"/>
  <c r="F18" i="68"/>
  <c r="E22" i="65" s="1"/>
  <c r="E131" i="65" s="1"/>
  <c r="H32" i="69"/>
  <c r="H31" i="69" s="1"/>
  <c r="H30" i="69" s="1"/>
  <c r="H28" i="69" s="1"/>
  <c r="D63" i="75"/>
  <c r="H12" i="69"/>
  <c r="G14" i="69"/>
  <c r="G12" i="69" s="1"/>
  <c r="H42" i="69"/>
  <c r="H41" i="69" s="1"/>
  <c r="H39" i="69" s="1"/>
  <c r="H78" i="69"/>
  <c r="H69" i="69" s="1"/>
  <c r="H67" i="69" s="1"/>
  <c r="D32" i="75"/>
  <c r="G69" i="69"/>
  <c r="G67" i="69" s="1"/>
  <c r="G70" i="69"/>
  <c r="E11" i="68"/>
  <c r="D22" i="75"/>
  <c r="D131" i="75" l="1"/>
  <c r="F11" i="68"/>
  <c r="F10" i="68" s="1"/>
  <c r="F9" i="68" s="1"/>
  <c r="E22" i="75"/>
  <c r="E131" i="75" s="1"/>
  <c r="H10" i="69"/>
  <c r="H8" i="69" s="1"/>
  <c r="H70" i="69"/>
  <c r="E10" i="68"/>
  <c r="E9" i="68" s="1"/>
  <c r="G10" i="69"/>
  <c r="G8" i="69" s="1"/>
</calcChain>
</file>

<file path=xl/sharedStrings.xml><?xml version="1.0" encoding="utf-8"?>
<sst xmlns="http://schemas.openxmlformats.org/spreadsheetml/2006/main" count="589" uniqueCount="190">
  <si>
    <t xml:space="preserve"> </t>
  </si>
  <si>
    <t xml:space="preserve"> -----------------ի N -----------Ն որոշման</t>
  </si>
  <si>
    <t>ԸՆԴԱՄԵՆԸ՝ ԾԱԽՍԵՐ</t>
  </si>
  <si>
    <t>01</t>
  </si>
  <si>
    <t>Հավելված N 2</t>
  </si>
  <si>
    <t>Հավելված N 3</t>
  </si>
  <si>
    <t>այդ թվում՝</t>
  </si>
  <si>
    <t>Վերջնական արդյունքի նկարագրությունը</t>
  </si>
  <si>
    <t xml:space="preserve">
Ծրագրային դասիչը</t>
  </si>
  <si>
    <t xml:space="preserve">
ՍՈՑԻԱԼԱԿԱՆ ՊԱՇՏՊԱՆՈՒԹՅՈՒՆ 
</t>
  </si>
  <si>
    <t xml:space="preserve">
Ծրագիր</t>
  </si>
  <si>
    <t xml:space="preserve">
Միջոցառում</t>
  </si>
  <si>
    <t>Ծրագրի նպատակը՝</t>
  </si>
  <si>
    <t>Ծրագրի անվանումը՝</t>
  </si>
  <si>
    <t xml:space="preserve"> Միջոցառման անվանումը`</t>
  </si>
  <si>
    <t xml:space="preserve"> Միջոցառման նկարագրությունը`</t>
  </si>
  <si>
    <t xml:space="preserve"> Միջոցառման տեսակը`</t>
  </si>
  <si>
    <t>ՀՀ աշխատանքի և սոցիալական հարցերի նախարարություն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</si>
  <si>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</si>
  <si>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</si>
  <si>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</si>
  <si>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</si>
  <si>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</si>
  <si>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</si>
  <si>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հազար դրամներով</t>
  </si>
  <si>
    <t>Ինն ամիս</t>
  </si>
  <si>
    <t>Տարի</t>
  </si>
  <si>
    <t>Ծրագրի անվանումը</t>
  </si>
  <si>
    <t xml:space="preserve">այդ թվում՝ ըստ կատարողների </t>
  </si>
  <si>
    <t xml:space="preserve">ՀՀ աշխատանքի և սոցիալական հարցերի նախարարության սոցիալական ապահովության ծառայություն </t>
  </si>
  <si>
    <t>այդ թվում՝ բյուջետային ծախսերի տնտեսագիտական դասակարգման հոդվածներ</t>
  </si>
  <si>
    <t>Ընդամենը</t>
  </si>
  <si>
    <t>Ծրագրի դասիչը</t>
  </si>
  <si>
    <t>Ծրագրի միջոցառումները</t>
  </si>
  <si>
    <t>Միջոցառման դասիչը</t>
  </si>
  <si>
    <t>Միջոցառման անվանումը</t>
  </si>
  <si>
    <t>Նկարագրությունը</t>
  </si>
  <si>
    <t xml:space="preserve">Միջոցառման տեսակը </t>
  </si>
  <si>
    <t>Արդյունքային չափորոշիչներ</t>
  </si>
  <si>
    <t>Միջոցառման վրա կատարվող ծախսը հազ.դրամ</t>
  </si>
  <si>
    <t xml:space="preserve">
Հայաստանի Հանրապետության աշխատանքի և սոցիալական հարցերի նախարարության սոցիալական 
ապահովության ծառայություն
</t>
  </si>
  <si>
    <t>Տրանսֆերտների տրամադրում</t>
  </si>
  <si>
    <t>04</t>
  </si>
  <si>
    <t>Ընտանիքի անդամներ և զավակներ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</si>
  <si>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</si>
  <si>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</si>
  <si>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</si>
  <si>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</si>
  <si>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</si>
  <si>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 xml:space="preserve"> Շահառուների ընտրության չափանիշները </t>
  </si>
  <si>
    <t>Բյուջետային հատկացումների գլխավոր կարգադրիչների, ծրագրերի և միջոցառումների անվանումները</t>
  </si>
  <si>
    <t>Գործառական դասիչը</t>
  </si>
  <si>
    <t>Հավելված N 1</t>
  </si>
  <si>
    <t>02</t>
  </si>
  <si>
    <t xml:space="preserve">այդ թվում՝ </t>
  </si>
  <si>
    <t>ՄԱՍ 1. ՊԵՏԱԿԱՆ ՄԱՐՄՆԻ ԳԾՈՎ ԱՐԴՅՈՒՆՔԱՅԻՆ (ԿԱՏԱՐՈՂԱԿԱՆ) ՑՈՒՑԱՆԻՇՆԵՐԸ</t>
  </si>
  <si>
    <t>Ժողովրդագրական վիճակի բարելավում</t>
  </si>
  <si>
    <t xml:space="preserve"> Խթանել ժողովրդագրական վիճակի բարելավումը</t>
  </si>
  <si>
    <t>Ժողովրդագրական վիճակի բարելավում և բազմազավակության աճ</t>
  </si>
  <si>
    <t xml:space="preserve"> Տրանսֆերտների տրամադրում</t>
  </si>
  <si>
    <t xml:space="preserve"> Սոցիալական ապահովություն</t>
  </si>
  <si>
    <t xml:space="preserve"> Սոցիալական ապահովության իրավունքի իրականացման ապահովում</t>
  </si>
  <si>
    <t xml:space="preserve">
  Սոցիալական ապահովության իրավունքի իրականացում</t>
  </si>
  <si>
    <t xml:space="preserve"> Ծերություն</t>
  </si>
  <si>
    <t>03</t>
  </si>
  <si>
    <t xml:space="preserve"> Հարազատին կորցրած անձինք</t>
  </si>
  <si>
    <t xml:space="preserve"> Ժողովրդագրական վիճակի բարելավում</t>
  </si>
  <si>
    <t xml:space="preserve"> Տրանսֆերտների տրամադրում </t>
  </si>
  <si>
    <t xml:space="preserve"> Տրանսֆերտի տրամադրում </t>
  </si>
  <si>
    <t xml:space="preserve">Սոցիալական ապահովություն </t>
  </si>
  <si>
    <r>
      <t xml:space="preserve">այդ թվում՝ </t>
    </r>
    <r>
      <rPr>
        <i/>
        <sz val="12"/>
        <rFont val="GHEA Grapalat"/>
        <family val="3"/>
      </rPr>
      <t>ՀՀ աշխատանքի և սոցիալական հարցերի նախարարություն</t>
    </r>
  </si>
  <si>
    <t xml:space="preserve"> Անապահով սոցիալական խմբերին աջակցություն</t>
  </si>
  <si>
    <t xml:space="preserve"> Օժանդակել անապահով ընտանիքների կենսամակարդակի բարձրացմանը</t>
  </si>
  <si>
    <t xml:space="preserve"> Աղքատության մեղմում և ծայրահեղ աղքատության կրճատում</t>
  </si>
  <si>
    <t xml:space="preserve"> Ընտանիքի կենսամակարդակի բարձրացմանն ուղղված նպաստներ</t>
  </si>
  <si>
    <t xml:space="preserve">  - Երեխաների կամ ընտանեկան նպաստներ բյուջեից</t>
  </si>
  <si>
    <t xml:space="preserve"> Անապահով սոցիալական խմբերին աջակցություն </t>
  </si>
  <si>
    <t xml:space="preserve">Ընտանիքի կենսամակարդակի բարձրացմանն ուղղված նպաստներ </t>
  </si>
  <si>
    <t>09</t>
  </si>
  <si>
    <t>Սոցիալական պաշտպանություն (այլ դասերին չպատկանող)</t>
  </si>
  <si>
    <t xml:space="preserve"> Սոցիալական պաշտպանությանը տրամադրվող օժանդակ ծառայություններ (այլ դասերին չպատկանող)</t>
  </si>
  <si>
    <t>Ժամանակավոր անաշխատունակության դեպքում նպաստ</t>
  </si>
  <si>
    <t xml:space="preserve">  Սոցիալական աջակցություն անաշխատունակության դեպքում</t>
  </si>
  <si>
    <t xml:space="preserve"> - Հիվանդության և հաշմանդամության նպաստներ բյուջեից</t>
  </si>
  <si>
    <t xml:space="preserve"> Սոցիալական աջակցություն անաշխատունակության դեպքում</t>
  </si>
  <si>
    <t xml:space="preserve"> Անաշխատունակության հետևանքով եկամտի կորստի մասնակի փոխհատուցման ապահովում</t>
  </si>
  <si>
    <t xml:space="preserve"> Ժամանակավոր անաշխատունակության դեպքում նպաստ</t>
  </si>
  <si>
    <t xml:space="preserve">
ժամանակավոր անաշխատունակության դեպքում  (հիվանդության, ընտանիքի հիվանդ անդամի խնամքի և օրենքով սահմանված այլ պատճ. առաջացած) վարձու աշխատողներին, նոտարներին և անհատ ձեռնարկատերերին ժամանակավոր անաշխատունակության նպաստի վճարում</t>
  </si>
  <si>
    <t xml:space="preserve">Ժամանակավոր անաշխատունակության դեպքում նպաստ </t>
  </si>
  <si>
    <t xml:space="preserve"> Սոցիալական աջակցություն անաշխատունակության դեպքում </t>
  </si>
  <si>
    <t xml:space="preserve">Օրենքով սահմանված կարգով ու չափով եկամտային հարկ (շահութահարկ)  վճարած վարձու աշխատողներ, նոտարներ և անհատ ձեռնարկատերեր </t>
  </si>
  <si>
    <t xml:space="preserve"> Ժամանակավոր անաշխատունակության օրերի թիվ, օր </t>
  </si>
  <si>
    <t xml:space="preserve"> Կենսաթոշակային ապահովություն</t>
  </si>
  <si>
    <t xml:space="preserve"> Սպայական անձնակազմի և նրանց ընտանիքների անդամների կենսաթոշակներ</t>
  </si>
  <si>
    <t xml:space="preserve"> -Կենսաթոշակներ</t>
  </si>
  <si>
    <t xml:space="preserve"> Կենսաթոշակառուի, ծերության, հաշմանդամության, կերակրողին կորցնելու դեպքում նպաստառուի մահվան դեպքում տրվող թաղման նպաստ</t>
  </si>
  <si>
    <t xml:space="preserve"> - Հուղարկավորության նպաստներ բյուջեից</t>
  </si>
  <si>
    <t xml:space="preserve">  Ընտանիքի կենսամակարդակի բարձրացմանն ուղղված նպաստների իրականացման ապահովում</t>
  </si>
  <si>
    <t xml:space="preserve">  -Կապի ծառայություններ</t>
  </si>
  <si>
    <t xml:space="preserve"> Երեխայի ծննդյան միանվագ նպաստ</t>
  </si>
  <si>
    <t xml:space="preserve">  -  Երեխաների կամ ընտանեկան նպաստներ բյուջեից</t>
  </si>
  <si>
    <t xml:space="preserve"> ՀՀ կառավարության 2020 թվականի</t>
  </si>
  <si>
    <t>Ընտանիքի կենսամակարդակի բարձրացմանն ուղղված նպաստների իրականացման ապահովում</t>
  </si>
  <si>
    <t xml:space="preserve"> Ծառայությունների մատուցում</t>
  </si>
  <si>
    <t xml:space="preserve">
 Երեխայի ծննդյան կապակցությամբ միանվագ նպաստի տրամադրում</t>
  </si>
  <si>
    <t xml:space="preserve"> Կենսաթոշակի իրավունքի իրացում</t>
  </si>
  <si>
    <t xml:space="preserve"> Կենսաթոշակների նշանակման և վճարման գործընթացի ապահովում</t>
  </si>
  <si>
    <t>Սպայական անձնակազմի և նրանց ընտանիքների անդամների կենսաթոշակներ</t>
  </si>
  <si>
    <t xml:space="preserve">Սպայական անձնակազմի զինծառայողներին երկարամյա ծառայության, հաշմանդամության և զինծառայողի մահվան դեպքում նրա ընտանիքի անդամներին կերակրողին կորցնելու դեպքում զինվորական կենսաթոշակների տրամադրում
</t>
  </si>
  <si>
    <t xml:space="preserve"> Կենսաթոշակառուի, ծերության, հաշմանդամության, կերակրողին կորցնելու դեպքում նպաստառուի մահվան դեպքում տրվող թաղման նպաստի տրամադրում</t>
  </si>
  <si>
    <t>Հավելված N 4</t>
  </si>
  <si>
    <t xml:space="preserve">Ընտանիքի կենսամակարդակի բարձրացմանն ուղղված նպաստների իրականացման ապաhովում </t>
  </si>
  <si>
    <t xml:space="preserve"> Միջոցառման տեսակը` </t>
  </si>
  <si>
    <t xml:space="preserve"> Ծառայությունների մատուցում </t>
  </si>
  <si>
    <t xml:space="preserve"> Միջոցառումն իրականացնողի անվանումը</t>
  </si>
  <si>
    <t xml:space="preserve"> «Գնումների մասին» ՀՀ օրենքի համաձայն ընտրված կազմակերպություն </t>
  </si>
  <si>
    <t xml:space="preserve">
Ընտանիքի կենսամակարդակի բարձրացմանն ուղղված նպաստներ ստացող ընտանիքների թիվ, հատ,
</t>
  </si>
  <si>
    <t xml:space="preserve">
 ՀԱՅԱՍՏԱՆԻ ՀԱՆՐԱՊԵՏՈՒԹՅԱՆ ԿԱՌԱՎԱՐՈՒԹՅԱՆ 2019 ԹՎԱԿԱՆԻ ԴԵԿՏԵՄԲԵՐԻ 26-Ի N 1919-Ն ՈՐՈՇՄԱՆ N 9.1 ՀԱՎԵԼՎԱԾԻ N 9.1.20 ԱՂՅՈՒՍԱԿՈՒՄ ԿԱՏԱՐՎՈՂ ՓՈՓՈԽՈՒԹՅՈՒՆՆԵՐԸ</t>
  </si>
  <si>
    <t xml:space="preserve">Երեխայի ծննդյան միանվագ նպաստ </t>
  </si>
  <si>
    <t xml:space="preserve">   
Երեխայի ծննդյան կապակցությամբ միանվագ նպաստի տրամադրում  
 </t>
  </si>
  <si>
    <r>
      <t xml:space="preserve">ՀՀ-ում հաշվառված նոր ծնված երեխայի ծնող </t>
    </r>
    <r>
      <rPr>
        <sz val="10"/>
        <rFont val="GHEA Grapalat"/>
        <family val="3"/>
      </rPr>
      <t></t>
    </r>
    <r>
      <rPr>
        <i/>
        <sz val="10"/>
        <rFont val="GHEA Grapalat"/>
        <family val="3"/>
      </rPr>
      <t>օրինական ներկայացուցիչ</t>
    </r>
    <r>
      <rPr>
        <sz val="10"/>
        <rFont val="GHEA Grapalat"/>
        <family val="3"/>
      </rPr>
      <t></t>
    </r>
  </si>
  <si>
    <t xml:space="preserve">Ընտանիքի կենսամակարդակի բարձրացմանն ուղղված նպաստներ ստացող ընտանիքների թիվ, հատ,
</t>
  </si>
  <si>
    <t xml:space="preserve"> Սպայական անձնակազմի զինծառայողներին երկարամյա ծառայության, հաշմանդամության և զինծառայողի մահվան դեպքում նրա ընտանիքի անդամներին կերակրողին կորցնելու դեպքում զինվորական կենսաթոշակների տրամադրում</t>
  </si>
  <si>
    <t xml:space="preserve"> Կենսաթոշակառուների թիվ, մարդ</t>
  </si>
  <si>
    <t xml:space="preserve">
Հայաստանի Հանրապետության աշխատանքի և սոցիալական հարցերի նախարարություն
</t>
  </si>
  <si>
    <t xml:space="preserve"> Ցուցանիշների փոփոխությունները ավելացումները նշված են դրական նշանով, իսկ նվազեցումները՝ փակագծերում
</t>
  </si>
  <si>
    <t xml:space="preserve"> Ընտանիքների անապահովության գնահատման համակարգում հաշվառված, անապահով ճանաչված ընտանիքներին նպաստի, սոցիալական նպաստի և հրատապ օգնության վճարման ծառայությունների ձեռքբերում</t>
  </si>
  <si>
    <t xml:space="preserve"> Ընտանիքների անապահովության գնահատման համակարգում հաշվառված, անապահով ճանաչված ընտանիքներին նպաստի, սոցիալական նպաստի և հրատապ օգնության տրամադրում</t>
  </si>
  <si>
    <t xml:space="preserve">
  Կորցրած եկամուտների մասնակի փոխհատուցում
</t>
  </si>
  <si>
    <t xml:space="preserve">  Ընտանիքների անապահովության գնահատման համակարգում հաշվառված ընդգրկված անապահով ճանաչված ընտանիքներին նպաստի, սոցիալական նպաստի և հրատապ օգնության վճարման ծառայությունների ձեռքբերում</t>
  </si>
  <si>
    <t xml:space="preserve">  Ընտանիքների անապահովության գնահատման համակարգում հաշվառված, անապահով ճանաչված ընտանիքներին նպաստի, սոցիալական նպաստի և հրատապ օգնության տրամադրում </t>
  </si>
  <si>
    <t xml:space="preserve"> Ընտանիքների անապահովության գնահատման համակարգում հաշվառված ընտանիք, ընտանիքի անապահովության միավորի հիման վրա </t>
  </si>
  <si>
    <t xml:space="preserve">   
ժամանակավոր անաշխատունակության դեպքում  (հիվանդության, ընտանիքի հիվանդ անդամի խնամքի և օրենքով սահմանված այլ պատճ. առաջացած) վարձու աշխատողներին, նոտարներին և անհատ ձեռնարկատերերին ժամանակավոր անաշխատունակության նպաստի վճարում </t>
  </si>
  <si>
    <t>Սպայական անձնակազմին և նրանց ընտանիքների անդամներին  երկարամյա ծառայության, հաշմանդամության և կերակրողին կորցնելու դեպքում կենսաթոշակների տրամադրում 22.12.2010թ. ՀՕ-243-Ն օրենքի 18-րդ, 20-րդ, 22-րդ հոդվածներով</t>
  </si>
  <si>
    <t xml:space="preserve">
 ՀԱՅԱՍՏԱՆԻ ՀԱՆՐԱՊԵՏՈՒԹՅԱՆ ԿԱՌԱՎԱՐՈՒԹՅԱՆ 2019 ԹՎԱԿԱՆԻ ԴԵԿՏԵՄԲԵՐԻ 26-Ի N 1919-Ն ՈՐՈՇՄԱՆ N 9 ՀԱՎԵԼՎԱԾԻ N 9.16 ԱՂՅՈՒՍԱԿՈՒՄ ԿԱՏԱՐՎՈՂ ՓՈՓՈԽՈՒԹՅՈՒՆՆԵՐԸ</t>
  </si>
  <si>
    <t xml:space="preserve">Թաղման նպաստ ստացողների թիվ, մարդ </t>
  </si>
  <si>
    <t xml:space="preserve"> Կենսաթոշակառուի, ծերության, հաշմանդամության, կերակրողին կորցնելու դեպքում նպաստառուի հողարկավորությունը կատարած անձ</t>
  </si>
  <si>
    <t>շահառու նորածինների թիվ, այդ թվում՝</t>
  </si>
  <si>
    <t>ընտանիքում առաջին և երկրորդ երեխաների թիվ</t>
  </si>
  <si>
    <t>ընտանիքում երրորդ և չորրորդ երեխաների թիվ</t>
  </si>
  <si>
    <t>ընտանիքում հինգ և հաջորդ երեխաների թիվ</t>
  </si>
  <si>
    <t xml:space="preserve"> Մայրության  նպաստ</t>
  </si>
  <si>
    <t xml:space="preserve">Մայրության նպաստ </t>
  </si>
  <si>
    <t>Ծրագրի դասիչը`</t>
  </si>
  <si>
    <r>
      <t>Միջոցառման դասիչը</t>
    </r>
    <r>
      <rPr>
        <sz val="10"/>
        <rFont val="Arial Armenian"/>
        <family val="2"/>
      </rPr>
      <t>`</t>
    </r>
  </si>
  <si>
    <r>
      <t>Միջոցառման անվանումը</t>
    </r>
    <r>
      <rPr>
        <sz val="10"/>
        <rFont val="Arial Armenian"/>
        <family val="2"/>
      </rPr>
      <t>`</t>
    </r>
  </si>
  <si>
    <r>
      <t>Ծրագրի դասիչը</t>
    </r>
    <r>
      <rPr>
        <sz val="10"/>
        <rFont val="Arial Armenian"/>
        <family val="2"/>
      </rPr>
      <t>`</t>
    </r>
  </si>
  <si>
    <t>Մայրության նպաստի տրամադրում աշխատող և չաշխատող անձանց</t>
  </si>
  <si>
    <t>Միջոցառման դասիչը`</t>
  </si>
  <si>
    <t>Միջոցառման անվանումը`</t>
  </si>
  <si>
    <t>Հղիության և ծննդաբերության արձակուրդի իրավունք ունեցող անձիք անկախ աշխատանքային կարգավիճակից</t>
  </si>
  <si>
    <t xml:space="preserve"> Հղիության և ծննդաբերության արձակուրդի  օրերի թիվ, օր </t>
  </si>
  <si>
    <t xml:space="preserve">Մարության նպաստ ստացող աշխատող անձանց թիվ, մարդ </t>
  </si>
  <si>
    <t xml:space="preserve">Մարության նպաստ ստացող չաշխատող անձանց թիվ, մարդ </t>
  </si>
  <si>
    <t>Միջոցառման վրա կատարվող ծախսը հազար դրամ</t>
  </si>
  <si>
    <t>Մայրության նպաստ</t>
  </si>
  <si>
    <t xml:space="preserve"> - Մայրության նպաստներ բյուջեից</t>
  </si>
  <si>
    <t xml:space="preserve"> Ցուցանիշների փոփոխությունները ավելացումները նշված են դրական նշանով, իսկ նվազեցումները՝ փակագծերում</t>
  </si>
  <si>
    <t>Ծրագրի միջոցառումներ</t>
  </si>
  <si>
    <t xml:space="preserve"> Բաժին N 10</t>
  </si>
  <si>
    <t xml:space="preserve"> Խումբ N 09</t>
  </si>
  <si>
    <t xml:space="preserve"> Դաս N 02</t>
  </si>
  <si>
    <t xml:space="preserve"> ՄԱ</t>
  </si>
  <si>
    <t xml:space="preserve"> դրամ</t>
  </si>
  <si>
    <t xml:space="preserve"> 79571100-1</t>
  </si>
  <si>
    <t xml:space="preserve">  փոստային առաքման ծառայություններ</t>
  </si>
  <si>
    <t xml:space="preserve"> 1011  11001</t>
  </si>
  <si>
    <t xml:space="preserve"> Ընտանիքի կենսամակարդակի բարձրացմանն ուղղված նպաստների իրականացման ապահովում</t>
  </si>
  <si>
    <t>Հավելված N 5</t>
  </si>
  <si>
    <t>Կոդը</t>
  </si>
  <si>
    <t>Անվանումը</t>
  </si>
  <si>
    <t>Գնման ձևը</t>
  </si>
  <si>
    <t>Չափի միավորը</t>
  </si>
  <si>
    <t>Միավորի գինը</t>
  </si>
  <si>
    <t>Քանակը</t>
  </si>
  <si>
    <t>Գում,արը հազար դրամով</t>
  </si>
  <si>
    <t>ՀԱՅԱՍՏԱՆԻ ՀԱՆՐԱՊԵՏՈՒԹՅԱՆ ԿԱՌԱՎԱՐՈՒԹՅԱՆ 2019 ԹՎԱԿԱՆԻ ԴԵԿՏԵՄԲԵՐԻ 26-Ի N 1919-Ն ՈՐՈՇՄԱՆ N 5 ՀԱՎԵԼՎԱԾԻ N 1 ԱՂՅՈՒՍԱԿՈՒՄ  ԿԱՏԱՐՎՈՂ ՓՈՓՈԽՈՒԹՅՈՒՆՆԵՐԻ ԵՎ ԼՐԱՑՈՒՄՆԵՐԻ ՄԱՍԻՆ</t>
  </si>
  <si>
    <t xml:space="preserve"> ՀԱՅԱՍՏԱՆԻ ՀԱՆՐԱՊԵՏՈՒԹՅԱՆ ԿԱՌԱՎԱՐՈՒԹՅԱՆ 2019 ԹՎԱԿԱՆԻ ԴԵԿՏԵՄԲԵՐԻ 26-Ի N 1919-Ն ՈՐՈՇՄԱՆ  N 3 և N 4 ՀԱՎԵԼՎԱԾՆԵՐՈՒՄ  ԿԱՏԱՐՎՈՂ ՓՈՓՈԽՈՒԹՅՈՒՆՆԵՐԻ ԵՎ ԼՐԱՑՈՒՄՆԵՐԻ ՄԱՍԻՆ </t>
  </si>
  <si>
    <t>Մինչև 2 տարեկան երեխայի խնամքի նպաստի տրամադրման ապահովում</t>
  </si>
  <si>
    <t>Կապի ծառայություններ</t>
  </si>
  <si>
    <t>Մինչև 2 տարեկան երեխայի խնամքի նպաստի վճարման ծառայությունների ձեռք բերում</t>
  </si>
  <si>
    <t>Մինչև 2 տարեկան երեխայի խնամքի նպաստի ծառայությունների ձեռք բերում</t>
  </si>
  <si>
    <t>Ծառայությունների մատուցում</t>
  </si>
  <si>
    <t xml:space="preserve"> 1068 11001</t>
  </si>
  <si>
    <t xml:space="preserve">
 ՀԱՅԱՍՏԱՆԻ ՀԱՆՐԱՊԵՏՈՒԹՅԱՆ ԿԱՌԱՎԱՐՈՒԹՅԱՆ 2019 ԹՎԱԿԱՆԻ ԴԵԿՏԵՄԲԵՐԻ 26-Ի N 1919-Ն ՈՐՈՇՄԱՆ N 10 ՀԱՎԵԼՎԱԾՈՒՄ ԿԱՏԱՐՎՈՂ ՓՈՓՈԽՈՒԹՅՈՒՆՆԵՐԸ ԵՎ ԼՐԱՑՈՒՄՆԵՐ ԿԱՏԱՐԵԼՈՒ ՄԱՍԻՆ</t>
  </si>
  <si>
    <t>Մինչև 2 տարեկան երեխայի խնամքի նպաստ ստացող քաղաքացիների թիվ, մարդ</t>
  </si>
  <si>
    <t>Աշխատանքային կենսաթոշակներ</t>
  </si>
  <si>
    <t>Աշխատանքային  կենսաթոշակներ</t>
  </si>
  <si>
    <t xml:space="preserve">Աշխատանքային կենսաթոշակների (տարիքային, հաշմանդամության, արտոնյալ պայմաններով, երկարամյա ծառայության, մասնակի, կերարողին կորցնելու դեպքում կենսաթոշակների) տրամադրում </t>
  </si>
  <si>
    <t>Տարիքային աշխատանքային՝ առնվազն 10 տարվա աշխատանքային ստաժ, հաշմանդամության աշխատանքային՝ ըստ սանդղակի աշխատանքային ստաժ,  արտոնյալ պայմաններով, երկարամյա ծառայության, մասնակի՝ պահանջվող մասնագիտությամբ աշխատանքային ստաժ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</si>
</sst>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(* #,##0.00_);_(* \(#,##0.00\);_(* &quot;-&quot;??_);_(@_)"/>
    <numFmt numFmtId="164" formatCode="[$€-2]\ #,##0.00_);[Red]\([$€-2]\ #,##0.00\)"/>
    <numFmt numFmtId="165" formatCode="_(* #,##0.0_);_(* \(#,##0.0\);_(* &quot;-&quot;??_);_(@_)"/>
    <numFmt numFmtId="166" formatCode="_(* #,##0.0_);_(* \(#,##0.0\);_(* &quot;-&quot;?_);_(@_)"/>
    <numFmt numFmtId="167" formatCode="#,##0.0_);\(#,##0.0\)"/>
    <numFmt numFmtId="168" formatCode="#,##0.0"/>
    <numFmt numFmtId="169" formatCode="##,##0.0;\(##,##0.0\);\-"/>
    <numFmt numFmtId="170" formatCode="_(* #,##0_);_(* \(#,##0\);_(* &quot;-&quot;??_);_(@_)"/>
  </numFmts>
  <fonts count="44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sz val="10"/>
      <name val="GHEA Grapalat"/>
      <family val="3"/>
    </font>
    <font>
      <b/>
      <sz val="10"/>
      <color indexed="8"/>
      <name val="GHEA Grapalat"/>
      <family val="3"/>
    </font>
    <font>
      <b/>
      <sz val="10"/>
      <name val="GHEA Grapalat"/>
      <family val="3"/>
    </font>
    <font>
      <b/>
      <sz val="12"/>
      <name val="GHEA Grapalat"/>
      <family val="3"/>
    </font>
    <font>
      <i/>
      <sz val="11"/>
      <name val="GHEA Grapalat"/>
      <family val="3"/>
    </font>
    <font>
      <sz val="12"/>
      <name val="GHEA Grapalat"/>
      <family val="3"/>
    </font>
    <font>
      <sz val="12"/>
      <name val="GHEA Mariam"/>
      <family val="3"/>
    </font>
    <font>
      <sz val="12"/>
      <name val="Arial"/>
      <family val="2"/>
    </font>
    <font>
      <sz val="12"/>
      <color indexed="8"/>
      <name val="GHEA Grapalat"/>
      <family val="3"/>
    </font>
    <font>
      <i/>
      <sz val="12"/>
      <name val="GHEA Grapalat"/>
      <family val="3"/>
    </font>
    <font>
      <b/>
      <sz val="12"/>
      <color indexed="8"/>
      <name val="GHEA Grapalat"/>
      <family val="3"/>
    </font>
    <font>
      <i/>
      <sz val="12"/>
      <color indexed="8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b/>
      <sz val="11"/>
      <name val="GHEA Grapalat"/>
      <family val="3"/>
    </font>
    <font>
      <i/>
      <sz val="10"/>
      <name val="GHEA Grapalat"/>
      <family val="3"/>
    </font>
    <font>
      <sz val="10"/>
      <name val="Arial Armenian"/>
      <family val="2"/>
    </font>
    <font>
      <b/>
      <i/>
      <sz val="10"/>
      <name val="GHEA Grapalat"/>
      <family val="3"/>
    </font>
    <font>
      <sz val="11"/>
      <color theme="1"/>
      <name val="Calibri"/>
      <family val="2"/>
      <charset val="1"/>
      <scheme val="minor"/>
    </font>
    <font>
      <sz val="12"/>
      <color theme="1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GHEA Grapalat"/>
      <family val="3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61">
    <xf numFmtId="0" fontId="0" fillId="0" borderId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9" fillId="0" borderId="0">
      <alignment horizontal="left" vertical="top" wrapText="1"/>
    </xf>
    <xf numFmtId="0" fontId="20" fillId="0" borderId="0">
      <alignment horizontal="left" vertical="top" wrapText="1"/>
    </xf>
    <xf numFmtId="0" fontId="3" fillId="0" borderId="0"/>
    <xf numFmtId="0" fontId="2" fillId="0" borderId="0"/>
    <xf numFmtId="0" fontId="3" fillId="0" borderId="0"/>
    <xf numFmtId="0" fontId="18" fillId="0" borderId="0"/>
    <xf numFmtId="0" fontId="5" fillId="0" borderId="0"/>
    <xf numFmtId="0" fontId="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4" fillId="0" borderId="0"/>
    <xf numFmtId="9" fontId="18" fillId="0" borderId="0" applyFont="0" applyFill="0" applyBorder="0" applyAlignment="0" applyProtection="0"/>
    <xf numFmtId="169" fontId="20" fillId="0" borderId="0" applyFill="0" applyBorder="0" applyProtection="0">
      <alignment horizontal="right" vertical="top"/>
    </xf>
    <xf numFmtId="0" fontId="4" fillId="0" borderId="0"/>
    <xf numFmtId="0" fontId="27" fillId="0" borderId="0" applyNumberFormat="0" applyFill="0" applyBorder="0" applyAlignment="0" applyProtection="0"/>
    <xf numFmtId="0" fontId="28" fillId="0" borderId="53" applyNumberFormat="0" applyFill="0" applyAlignment="0" applyProtection="0"/>
    <xf numFmtId="0" fontId="29" fillId="0" borderId="54" applyNumberFormat="0" applyFill="0" applyAlignment="0" applyProtection="0"/>
    <xf numFmtId="0" fontId="30" fillId="0" borderId="55" applyNumberFormat="0" applyFill="0" applyAlignment="0" applyProtection="0"/>
    <xf numFmtId="0" fontId="30" fillId="0" borderId="0" applyNumberFormat="0" applyFill="0" applyBorder="0" applyAlignment="0" applyProtection="0"/>
    <xf numFmtId="0" fontId="31" fillId="3" borderId="0" applyNumberFormat="0" applyBorder="0" applyAlignment="0" applyProtection="0"/>
    <xf numFmtId="0" fontId="32" fillId="4" borderId="0" applyNumberFormat="0" applyBorder="0" applyAlignment="0" applyProtection="0"/>
    <xf numFmtId="0" fontId="33" fillId="5" borderId="0" applyNumberFormat="0" applyBorder="0" applyAlignment="0" applyProtection="0"/>
    <xf numFmtId="0" fontId="34" fillId="6" borderId="56" applyNumberFormat="0" applyAlignment="0" applyProtection="0"/>
    <xf numFmtId="0" fontId="35" fillId="7" borderId="57" applyNumberFormat="0" applyAlignment="0" applyProtection="0"/>
    <xf numFmtId="0" fontId="36" fillId="7" borderId="56" applyNumberFormat="0" applyAlignment="0" applyProtection="0"/>
    <xf numFmtId="0" fontId="37" fillId="0" borderId="58" applyNumberFormat="0" applyFill="0" applyAlignment="0" applyProtection="0"/>
    <xf numFmtId="0" fontId="38" fillId="8" borderId="59" applyNumberFormat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61" applyNumberFormat="0" applyFill="0" applyAlignment="0" applyProtection="0"/>
    <xf numFmtId="0" fontId="42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42" fillId="13" borderId="0" applyNumberFormat="0" applyBorder="0" applyAlignment="0" applyProtection="0"/>
    <xf numFmtId="0" fontId="42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42" fillId="17" borderId="0" applyNumberFormat="0" applyBorder="0" applyAlignment="0" applyProtection="0"/>
    <xf numFmtId="0" fontId="42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42" fillId="21" borderId="0" applyNumberFormat="0" applyBorder="0" applyAlignment="0" applyProtection="0"/>
    <xf numFmtId="0" fontId="42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42" fillId="25" borderId="0" applyNumberFormat="0" applyBorder="0" applyAlignment="0" applyProtection="0"/>
    <xf numFmtId="0" fontId="42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42" fillId="29" borderId="0" applyNumberFormat="0" applyBorder="0" applyAlignment="0" applyProtection="0"/>
    <xf numFmtId="0" fontId="42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42" fillId="33" borderId="0" applyNumberFormat="0" applyBorder="0" applyAlignment="0" applyProtection="0"/>
    <xf numFmtId="0" fontId="1" fillId="9" borderId="60" applyNumberFormat="0" applyFont="0" applyAlignment="0" applyProtection="0"/>
  </cellStyleXfs>
  <cellXfs count="272">
    <xf numFmtId="0" fontId="0" fillId="0" borderId="0" xfId="0"/>
    <xf numFmtId="0" fontId="11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vertical="center" wrapText="1"/>
    </xf>
    <xf numFmtId="0" fontId="15" fillId="2" borderId="1" xfId="0" applyFont="1" applyFill="1" applyBorder="1" applyAlignment="1">
      <alignment horizontal="left" wrapText="1" indent="1"/>
    </xf>
    <xf numFmtId="0" fontId="11" fillId="2" borderId="1" xfId="0" applyFont="1" applyFill="1" applyBorder="1" applyAlignment="1">
      <alignment horizontal="left" wrapText="1" indent="1"/>
    </xf>
    <xf numFmtId="0" fontId="11" fillId="2" borderId="3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left" wrapText="1"/>
    </xf>
    <xf numFmtId="0" fontId="11" fillId="2" borderId="4" xfId="0" applyFont="1" applyFill="1" applyBorder="1" applyAlignment="1">
      <alignment vertical="center" wrapText="1"/>
    </xf>
    <xf numFmtId="0" fontId="11" fillId="2" borderId="4" xfId="0" applyFont="1" applyFill="1" applyBorder="1" applyAlignment="1">
      <alignment horizontal="left" wrapText="1" indent="1"/>
    </xf>
    <xf numFmtId="0" fontId="26" fillId="2" borderId="1" xfId="0" applyFont="1" applyFill="1" applyBorder="1" applyAlignment="1">
      <alignment horizontal="left" wrapText="1" indent="1"/>
    </xf>
    <xf numFmtId="0" fontId="11" fillId="2" borderId="5" xfId="0" applyFont="1" applyFill="1" applyBorder="1" applyAlignment="1">
      <alignment horizontal="left" wrapText="1" indent="1"/>
    </xf>
    <xf numFmtId="0" fontId="9" fillId="2" borderId="3" xfId="0" applyFont="1" applyFill="1" applyBorder="1" applyAlignment="1">
      <alignment vertical="top" wrapText="1"/>
    </xf>
    <xf numFmtId="0" fontId="15" fillId="2" borderId="3" xfId="0" applyFont="1" applyFill="1" applyBorder="1" applyAlignment="1">
      <alignment horizontal="left" wrapText="1" indent="1"/>
    </xf>
    <xf numFmtId="165" fontId="11" fillId="2" borderId="3" xfId="1" applyNumberFormat="1" applyFont="1" applyFill="1" applyBorder="1" applyAlignment="1">
      <alignment wrapText="1"/>
    </xf>
    <xf numFmtId="0" fontId="15" fillId="2" borderId="6" xfId="0" applyFont="1" applyFill="1" applyBorder="1" applyAlignment="1">
      <alignment horizontal="left" wrapText="1" indent="1"/>
    </xf>
    <xf numFmtId="0" fontId="9" fillId="2" borderId="7" xfId="0" applyFont="1" applyFill="1" applyBorder="1" applyAlignment="1">
      <alignment horizontal="left" vertical="top" wrapText="1"/>
    </xf>
    <xf numFmtId="0" fontId="21" fillId="2" borderId="9" xfId="0" applyFont="1" applyFill="1" applyBorder="1" applyAlignment="1">
      <alignment horizontal="left" vertical="center"/>
    </xf>
    <xf numFmtId="0" fontId="6" fillId="2" borderId="0" xfId="0" applyFont="1" applyFill="1"/>
    <xf numFmtId="0" fontId="21" fillId="2" borderId="10" xfId="0" applyFont="1" applyFill="1" applyBorder="1" applyAlignment="1">
      <alignment vertical="center"/>
    </xf>
    <xf numFmtId="0" fontId="11" fillId="2" borderId="0" xfId="0" applyFont="1" applyFill="1"/>
    <xf numFmtId="0" fontId="14" fillId="2" borderId="5" xfId="9" applyFont="1" applyFill="1" applyBorder="1" applyAlignment="1" applyProtection="1">
      <alignment horizontal="left" vertical="center" wrapText="1"/>
    </xf>
    <xf numFmtId="0" fontId="14" fillId="2" borderId="1" xfId="0" applyFont="1" applyFill="1" applyBorder="1" applyAlignment="1">
      <alignment wrapText="1"/>
    </xf>
    <xf numFmtId="0" fontId="15" fillId="2" borderId="1" xfId="9" applyFont="1" applyFill="1" applyBorder="1" applyAlignment="1" applyProtection="1">
      <alignment horizontal="justify" vertical="center" wrapText="1"/>
    </xf>
    <xf numFmtId="0" fontId="15" fillId="2" borderId="1" xfId="9" applyFont="1" applyFill="1" applyBorder="1" applyAlignment="1" applyProtection="1">
      <alignment horizontal="left" vertical="center" wrapText="1"/>
    </xf>
    <xf numFmtId="0" fontId="9" fillId="2" borderId="11" xfId="0" applyFont="1" applyFill="1" applyBorder="1" applyAlignment="1">
      <alignment horizontal="center" vertical="top" wrapText="1"/>
    </xf>
    <xf numFmtId="167" fontId="11" fillId="2" borderId="3" xfId="0" applyNumberFormat="1" applyFont="1" applyFill="1" applyBorder="1" applyAlignment="1">
      <alignment horizontal="right"/>
    </xf>
    <xf numFmtId="167" fontId="11" fillId="2" borderId="8" xfId="0" applyNumberFormat="1" applyFont="1" applyFill="1" applyBorder="1" applyAlignment="1">
      <alignment horizontal="right"/>
    </xf>
    <xf numFmtId="0" fontId="13" fillId="2" borderId="0" xfId="0" applyFont="1" applyFill="1"/>
    <xf numFmtId="0" fontId="9" fillId="2" borderId="9" xfId="0" applyFont="1" applyFill="1" applyBorder="1" applyAlignment="1">
      <alignment horizontal="center" vertical="top" wrapText="1"/>
    </xf>
    <xf numFmtId="0" fontId="9" fillId="2" borderId="12" xfId="0" applyFont="1" applyFill="1" applyBorder="1" applyAlignment="1">
      <alignment horizontal="center" vertical="top" wrapText="1"/>
    </xf>
    <xf numFmtId="0" fontId="9" fillId="2" borderId="13" xfId="0" applyFont="1" applyFill="1" applyBorder="1" applyAlignment="1">
      <alignment horizontal="center" vertical="top" wrapText="1"/>
    </xf>
    <xf numFmtId="49" fontId="9" fillId="2" borderId="12" xfId="0" applyNumberFormat="1" applyFont="1" applyFill="1" applyBorder="1" applyAlignment="1">
      <alignment horizontal="center" vertical="top" wrapText="1"/>
    </xf>
    <xf numFmtId="0" fontId="11" fillId="2" borderId="12" xfId="0" applyFont="1" applyFill="1" applyBorder="1" applyAlignment="1">
      <alignment horizontal="left" wrapText="1"/>
    </xf>
    <xf numFmtId="167" fontId="11" fillId="2" borderId="14" xfId="0" applyNumberFormat="1" applyFont="1" applyFill="1" applyBorder="1" applyAlignment="1">
      <alignment horizontal="right"/>
    </xf>
    <xf numFmtId="0" fontId="12" fillId="2" borderId="0" xfId="0" applyFont="1" applyFill="1"/>
    <xf numFmtId="0" fontId="11" fillId="2" borderId="0" xfId="0" applyFont="1" applyFill="1" applyAlignment="1">
      <alignment horizontal="right"/>
    </xf>
    <xf numFmtId="0" fontId="11" fillId="2" borderId="0" xfId="0" applyFont="1" applyFill="1" applyAlignment="1">
      <alignment horizontal="left" indent="15"/>
    </xf>
    <xf numFmtId="0" fontId="13" fillId="2" borderId="0" xfId="0" applyFont="1" applyFill="1" applyAlignment="1">
      <alignment wrapText="1"/>
    </xf>
    <xf numFmtId="0" fontId="9" fillId="2" borderId="16" xfId="0" applyFont="1" applyFill="1" applyBorder="1" applyAlignment="1">
      <alignment horizontal="center" textRotation="90" wrapText="1"/>
    </xf>
    <xf numFmtId="0" fontId="9" fillId="2" borderId="1" xfId="0" applyFont="1" applyFill="1" applyBorder="1" applyAlignment="1">
      <alignment horizontal="center" textRotation="90" wrapText="1"/>
    </xf>
    <xf numFmtId="0" fontId="14" fillId="2" borderId="1" xfId="16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left" wrapText="1"/>
    </xf>
    <xf numFmtId="167" fontId="9" fillId="2" borderId="1" xfId="0" applyNumberFormat="1" applyFont="1" applyFill="1" applyBorder="1" applyAlignment="1">
      <alignment horizontal="right"/>
    </xf>
    <xf numFmtId="167" fontId="9" fillId="2" borderId="15" xfId="0" applyNumberFormat="1" applyFont="1" applyFill="1" applyBorder="1" applyAlignment="1">
      <alignment horizontal="right"/>
    </xf>
    <xf numFmtId="0" fontId="9" fillId="2" borderId="1" xfId="0" applyFont="1" applyFill="1" applyBorder="1" applyAlignment="1">
      <alignment wrapText="1"/>
    </xf>
    <xf numFmtId="0" fontId="11" fillId="2" borderId="1" xfId="0" applyFont="1" applyFill="1" applyBorder="1"/>
    <xf numFmtId="0" fontId="9" fillId="2" borderId="16" xfId="0" applyFont="1" applyFill="1" applyBorder="1" applyAlignment="1">
      <alignment horizontal="center"/>
    </xf>
    <xf numFmtId="49" fontId="9" fillId="2" borderId="1" xfId="0" applyNumberFormat="1" applyFont="1" applyFill="1" applyBorder="1" applyAlignment="1">
      <alignment horizontal="center" vertical="top" wrapText="1"/>
    </xf>
    <xf numFmtId="167" fontId="11" fillId="2" borderId="1" xfId="0" applyNumberFormat="1" applyFont="1" applyFill="1" applyBorder="1"/>
    <xf numFmtId="167" fontId="11" fillId="2" borderId="15" xfId="0" applyNumberFormat="1" applyFont="1" applyFill="1" applyBorder="1"/>
    <xf numFmtId="0" fontId="11" fillId="2" borderId="5" xfId="0" applyFont="1" applyFill="1" applyBorder="1" applyAlignment="1">
      <alignment horizontal="left" wrapText="1"/>
    </xf>
    <xf numFmtId="167" fontId="11" fillId="2" borderId="5" xfId="0" applyNumberFormat="1" applyFont="1" applyFill="1" applyBorder="1" applyAlignment="1">
      <alignment horizontal="right"/>
    </xf>
    <xf numFmtId="167" fontId="11" fillId="2" borderId="17" xfId="0" applyNumberFormat="1" applyFont="1" applyFill="1" applyBorder="1" applyAlignment="1">
      <alignment horizontal="right"/>
    </xf>
    <xf numFmtId="168" fontId="11" fillId="2" borderId="1" xfId="0" applyNumberFormat="1" applyFont="1" applyFill="1" applyBorder="1" applyAlignment="1">
      <alignment horizontal="left" wrapText="1"/>
    </xf>
    <xf numFmtId="167" fontId="11" fillId="2" borderId="1" xfId="0" applyNumberFormat="1" applyFont="1" applyFill="1" applyBorder="1" applyAlignment="1">
      <alignment horizontal="right"/>
    </xf>
    <xf numFmtId="167" fontId="11" fillId="2" borderId="15" xfId="0" applyNumberFormat="1" applyFont="1" applyFill="1" applyBorder="1" applyAlignment="1">
      <alignment horizontal="right"/>
    </xf>
    <xf numFmtId="0" fontId="15" fillId="2" borderId="1" xfId="0" applyFont="1" applyFill="1" applyBorder="1" applyAlignment="1">
      <alignment horizontal="left" wrapText="1"/>
    </xf>
    <xf numFmtId="167" fontId="11" fillId="2" borderId="12" xfId="0" applyNumberFormat="1" applyFont="1" applyFill="1" applyBorder="1" applyAlignment="1">
      <alignment horizontal="right"/>
    </xf>
    <xf numFmtId="0" fontId="9" fillId="2" borderId="0" xfId="0" applyFont="1" applyFill="1" applyBorder="1" applyAlignment="1">
      <alignment horizontal="center" wrapText="1"/>
    </xf>
    <xf numFmtId="0" fontId="16" fillId="2" borderId="19" xfId="16" applyFont="1" applyFill="1" applyBorder="1" applyAlignment="1">
      <alignment vertical="center" wrapText="1"/>
    </xf>
    <xf numFmtId="0" fontId="16" fillId="2" borderId="4" xfId="16" applyFont="1" applyFill="1" applyBorder="1" applyAlignment="1">
      <alignment vertical="center" wrapText="1"/>
    </xf>
    <xf numFmtId="0" fontId="14" fillId="2" borderId="20" xfId="16" applyFont="1" applyFill="1" applyBorder="1" applyAlignment="1">
      <alignment vertical="center" wrapText="1"/>
    </xf>
    <xf numFmtId="0" fontId="14" fillId="2" borderId="21" xfId="16" applyFont="1" applyFill="1" applyBorder="1" applyAlignment="1">
      <alignment vertical="center" wrapText="1"/>
    </xf>
    <xf numFmtId="0" fontId="9" fillId="2" borderId="22" xfId="0" applyFont="1" applyFill="1" applyBorder="1" applyAlignment="1">
      <alignment horizontal="center" vertical="center" wrapText="1"/>
    </xf>
    <xf numFmtId="167" fontId="16" fillId="2" borderId="3" xfId="0" applyNumberFormat="1" applyFont="1" applyFill="1" applyBorder="1" applyAlignment="1">
      <alignment horizontal="right" vertical="top" wrapText="1"/>
    </xf>
    <xf numFmtId="167" fontId="16" fillId="2" borderId="23" xfId="0" applyNumberFormat="1" applyFont="1" applyFill="1" applyBorder="1" applyAlignment="1">
      <alignment horizontal="right" vertical="top" wrapText="1"/>
    </xf>
    <xf numFmtId="0" fontId="14" fillId="2" borderId="24" xfId="9" applyFont="1" applyFill="1" applyBorder="1" applyAlignment="1" applyProtection="1">
      <alignment horizontal="left" vertical="center" wrapText="1"/>
    </xf>
    <xf numFmtId="0" fontId="14" fillId="2" borderId="6" xfId="0" applyFont="1" applyFill="1" applyBorder="1" applyAlignment="1">
      <alignment wrapText="1"/>
    </xf>
    <xf numFmtId="0" fontId="6" fillId="2" borderId="10" xfId="0" applyFont="1" applyFill="1" applyBorder="1"/>
    <xf numFmtId="0" fontId="21" fillId="2" borderId="9" xfId="0" applyFont="1" applyFill="1" applyBorder="1" applyAlignment="1">
      <alignment vertical="center"/>
    </xf>
    <xf numFmtId="0" fontId="21" fillId="2" borderId="25" xfId="0" applyFont="1" applyFill="1" applyBorder="1" applyAlignment="1">
      <alignment horizontal="left" vertical="center"/>
    </xf>
    <xf numFmtId="0" fontId="6" fillId="2" borderId="16" xfId="0" applyFont="1" applyFill="1" applyBorder="1" applyAlignment="1">
      <alignment vertical="center"/>
    </xf>
    <xf numFmtId="0" fontId="6" fillId="2" borderId="0" xfId="0" applyFont="1" applyFill="1" applyAlignment="1">
      <alignment wrapText="1"/>
    </xf>
    <xf numFmtId="0" fontId="22" fillId="2" borderId="1" xfId="0" applyFont="1" applyFill="1" applyBorder="1" applyAlignment="1">
      <alignment wrapText="1"/>
    </xf>
    <xf numFmtId="0" fontId="6" fillId="2" borderId="16" xfId="0" applyFont="1" applyFill="1" applyBorder="1" applyAlignment="1">
      <alignment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6" fillId="2" borderId="16" xfId="0" applyFont="1" applyFill="1" applyBorder="1" applyAlignment="1">
      <alignment horizontal="left" vertical="top" wrapText="1"/>
    </xf>
    <xf numFmtId="0" fontId="22" fillId="2" borderId="1" xfId="4" applyFont="1" applyFill="1" applyBorder="1" applyAlignment="1">
      <alignment horizontal="left" vertical="top" wrapText="1"/>
    </xf>
    <xf numFmtId="0" fontId="22" fillId="2" borderId="1" xfId="0" applyFont="1" applyFill="1" applyBorder="1" applyAlignment="1">
      <alignment vertical="center" wrapText="1"/>
    </xf>
    <xf numFmtId="0" fontId="6" fillId="2" borderId="26" xfId="0" applyFont="1" applyFill="1" applyBorder="1"/>
    <xf numFmtId="0" fontId="6" fillId="2" borderId="25" xfId="0" applyFont="1" applyFill="1" applyBorder="1" applyAlignment="1">
      <alignment vertical="center"/>
    </xf>
    <xf numFmtId="0" fontId="6" fillId="2" borderId="0" xfId="0" applyFont="1" applyFill="1" applyAlignment="1">
      <alignment horizontal="right"/>
    </xf>
    <xf numFmtId="167" fontId="11" fillId="2" borderId="27" xfId="0" applyNumberFormat="1" applyFont="1" applyFill="1" applyBorder="1" applyAlignment="1">
      <alignment horizontal="right"/>
    </xf>
    <xf numFmtId="166" fontId="13" fillId="2" borderId="0" xfId="0" applyNumberFormat="1" applyFont="1" applyFill="1"/>
    <xf numFmtId="0" fontId="9" fillId="2" borderId="11" xfId="0" applyFont="1" applyFill="1" applyBorder="1" applyAlignment="1">
      <alignment horizontal="center" textRotation="90" wrapText="1"/>
    </xf>
    <xf numFmtId="49" fontId="9" fillId="2" borderId="11" xfId="0" applyNumberFormat="1" applyFont="1" applyFill="1" applyBorder="1" applyAlignment="1">
      <alignment horizontal="center" vertical="top" wrapText="1"/>
    </xf>
    <xf numFmtId="0" fontId="14" fillId="2" borderId="16" xfId="16" applyFont="1" applyFill="1" applyBorder="1" applyAlignment="1">
      <alignment vertical="center" wrapText="1"/>
    </xf>
    <xf numFmtId="0" fontId="9" fillId="2" borderId="16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11" fillId="2" borderId="19" xfId="0" applyFont="1" applyFill="1" applyBorder="1" applyAlignment="1">
      <alignment horizontal="center" vertical="center"/>
    </xf>
    <xf numFmtId="49" fontId="9" fillId="2" borderId="16" xfId="0" applyNumberFormat="1" applyFont="1" applyFill="1" applyBorder="1" applyAlignment="1">
      <alignment horizontal="center" vertical="top" wrapText="1"/>
    </xf>
    <xf numFmtId="49" fontId="9" fillId="2" borderId="9" xfId="0" applyNumberFormat="1" applyFont="1" applyFill="1" applyBorder="1" applyAlignment="1">
      <alignment horizontal="center" vertical="top" wrapText="1"/>
    </xf>
    <xf numFmtId="0" fontId="11" fillId="2" borderId="12" xfId="0" applyFont="1" applyFill="1" applyBorder="1" applyAlignment="1">
      <alignment horizontal="left" wrapText="1" indent="1"/>
    </xf>
    <xf numFmtId="0" fontId="11" fillId="2" borderId="5" xfId="0" applyFont="1" applyFill="1" applyBorder="1" applyAlignment="1">
      <alignment vertical="center" wrapText="1"/>
    </xf>
    <xf numFmtId="0" fontId="9" fillId="2" borderId="32" xfId="0" applyFont="1" applyFill="1" applyBorder="1" applyAlignment="1">
      <alignment horizontal="center" vertical="top" wrapText="1"/>
    </xf>
    <xf numFmtId="49" fontId="9" fillId="2" borderId="31" xfId="0" applyNumberFormat="1" applyFont="1" applyFill="1" applyBorder="1" applyAlignment="1">
      <alignment horizontal="center" vertical="top" wrapText="1"/>
    </xf>
    <xf numFmtId="49" fontId="9" fillId="2" borderId="27" xfId="0" applyNumberFormat="1" applyFont="1" applyFill="1" applyBorder="1" applyAlignment="1">
      <alignment horizontal="center" vertical="top" wrapText="1"/>
    </xf>
    <xf numFmtId="0" fontId="11" fillId="2" borderId="27" xfId="0" applyFont="1" applyFill="1" applyBorder="1" applyAlignment="1">
      <alignment horizontal="left" wrapText="1"/>
    </xf>
    <xf numFmtId="0" fontId="11" fillId="2" borderId="33" xfId="0" applyFont="1" applyFill="1" applyBorder="1" applyAlignment="1">
      <alignment vertical="center" wrapText="1"/>
    </xf>
    <xf numFmtId="167" fontId="11" fillId="2" borderId="33" xfId="0" applyNumberFormat="1" applyFont="1" applyFill="1" applyBorder="1" applyAlignment="1">
      <alignment horizontal="right"/>
    </xf>
    <xf numFmtId="167" fontId="11" fillId="2" borderId="34" xfId="0" applyNumberFormat="1" applyFont="1" applyFill="1" applyBorder="1" applyAlignment="1">
      <alignment horizontal="right"/>
    </xf>
    <xf numFmtId="0" fontId="9" fillId="2" borderId="17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vertical="center"/>
    </xf>
    <xf numFmtId="0" fontId="6" fillId="2" borderId="33" xfId="0" applyFont="1" applyFill="1" applyBorder="1" applyAlignment="1">
      <alignment horizontal="left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wrapText="1"/>
    </xf>
    <xf numFmtId="0" fontId="6" fillId="2" borderId="15" xfId="0" applyFont="1" applyFill="1" applyBorder="1" applyAlignment="1">
      <alignment horizontal="center" wrapText="1"/>
    </xf>
    <xf numFmtId="0" fontId="11" fillId="2" borderId="15" xfId="0" applyFont="1" applyFill="1" applyBorder="1"/>
    <xf numFmtId="0" fontId="24" fillId="2" borderId="1" xfId="0" applyFont="1" applyFill="1" applyBorder="1" applyAlignment="1">
      <alignment wrapText="1"/>
    </xf>
    <xf numFmtId="0" fontId="22" fillId="2" borderId="1" xfId="0" applyFont="1" applyFill="1" applyBorder="1" applyAlignment="1">
      <alignment vertical="top" wrapText="1"/>
    </xf>
    <xf numFmtId="170" fontId="13" fillId="2" borderId="0" xfId="1" applyNumberFormat="1" applyFont="1" applyFill="1"/>
    <xf numFmtId="0" fontId="6" fillId="2" borderId="4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9" fillId="2" borderId="24" xfId="0" applyFont="1" applyFill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/>
    </xf>
    <xf numFmtId="49" fontId="9" fillId="2" borderId="5" xfId="0" applyNumberFormat="1" applyFont="1" applyFill="1" applyBorder="1" applyAlignment="1">
      <alignment horizontal="center" vertical="top" wrapText="1"/>
    </xf>
    <xf numFmtId="0" fontId="9" fillId="2" borderId="49" xfId="0" applyFont="1" applyFill="1" applyBorder="1" applyAlignment="1">
      <alignment horizontal="center" vertical="top" wrapText="1"/>
    </xf>
    <xf numFmtId="0" fontId="11" fillId="2" borderId="25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vertical="center" wrapText="1"/>
    </xf>
    <xf numFmtId="167" fontId="9" fillId="2" borderId="5" xfId="0" applyNumberFormat="1" applyFont="1" applyFill="1" applyBorder="1" applyAlignment="1">
      <alignment horizontal="right"/>
    </xf>
    <xf numFmtId="167" fontId="9" fillId="2" borderId="17" xfId="0" applyNumberFormat="1" applyFont="1" applyFill="1" applyBorder="1" applyAlignment="1">
      <alignment horizontal="right"/>
    </xf>
    <xf numFmtId="165" fontId="6" fillId="2" borderId="0" xfId="0" applyNumberFormat="1" applyFont="1" applyFill="1"/>
    <xf numFmtId="0" fontId="11" fillId="2" borderId="50" xfId="0" applyFont="1" applyFill="1" applyBorder="1" applyAlignment="1">
      <alignment wrapText="1"/>
    </xf>
    <xf numFmtId="0" fontId="11" fillId="2" borderId="24" xfId="0" applyFont="1" applyFill="1" applyBorder="1" applyAlignment="1">
      <alignment wrapText="1"/>
    </xf>
    <xf numFmtId="0" fontId="17" fillId="2" borderId="6" xfId="0" applyFont="1" applyFill="1" applyBorder="1" applyAlignment="1">
      <alignment wrapText="1"/>
    </xf>
    <xf numFmtId="165" fontId="11" fillId="2" borderId="51" xfId="1" applyNumberFormat="1" applyFont="1" applyFill="1" applyBorder="1" applyAlignment="1">
      <alignment wrapText="1"/>
    </xf>
    <xf numFmtId="0" fontId="17" fillId="2" borderId="51" xfId="0" applyFont="1" applyFill="1" applyBorder="1" applyAlignment="1">
      <alignment wrapText="1"/>
    </xf>
    <xf numFmtId="0" fontId="11" fillId="2" borderId="52" xfId="0" applyFont="1" applyFill="1" applyBorder="1" applyAlignment="1">
      <alignment wrapText="1"/>
    </xf>
    <xf numFmtId="0" fontId="6" fillId="0" borderId="0" xfId="0" applyFont="1"/>
    <xf numFmtId="0" fontId="6" fillId="0" borderId="1" xfId="4" applyFont="1" applyBorder="1" applyAlignment="1">
      <alignment horizontal="left" vertical="top" wrapText="1"/>
    </xf>
    <xf numFmtId="169" fontId="6" fillId="0" borderId="1" xfId="18" applyNumberFormat="1" applyFont="1" applyBorder="1" applyAlignment="1">
      <alignment horizontal="right" vertical="top"/>
    </xf>
    <xf numFmtId="0" fontId="6" fillId="0" borderId="1" xfId="4" applyFont="1" applyBorder="1" applyAlignment="1">
      <alignment horizontal="center" vertical="top" wrapText="1"/>
    </xf>
    <xf numFmtId="0" fontId="6" fillId="0" borderId="11" xfId="0" applyFont="1" applyBorder="1"/>
    <xf numFmtId="0" fontId="6" fillId="0" borderId="6" xfId="0" applyFont="1" applyBorder="1"/>
    <xf numFmtId="0" fontId="6" fillId="0" borderId="5" xfId="4" applyFont="1" applyBorder="1" applyAlignment="1">
      <alignment horizontal="left" vertical="top" wrapText="1"/>
    </xf>
    <xf numFmtId="0" fontId="6" fillId="0" borderId="35" xfId="0" applyFont="1" applyBorder="1"/>
    <xf numFmtId="0" fontId="6" fillId="0" borderId="6" xfId="0" applyFont="1" applyBorder="1" applyAlignment="1">
      <alignment wrapText="1"/>
    </xf>
    <xf numFmtId="0" fontId="6" fillId="0" borderId="1" xfId="0" applyFont="1" applyBorder="1" applyAlignment="1">
      <alignment wrapText="1"/>
    </xf>
    <xf numFmtId="0" fontId="43" fillId="2" borderId="4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vertical="center" wrapText="1"/>
    </xf>
    <xf numFmtId="0" fontId="6" fillId="2" borderId="37" xfId="0" applyFont="1" applyFill="1" applyBorder="1" applyAlignment="1">
      <alignment vertical="top" wrapText="1"/>
    </xf>
    <xf numFmtId="0" fontId="6" fillId="2" borderId="5" xfId="0" applyFont="1" applyFill="1" applyBorder="1" applyAlignment="1">
      <alignment vertical="top" wrapText="1"/>
    </xf>
    <xf numFmtId="0" fontId="6" fillId="2" borderId="47" xfId="0" applyFont="1" applyFill="1" applyBorder="1" applyAlignment="1">
      <alignment vertical="top" wrapText="1"/>
    </xf>
    <xf numFmtId="0" fontId="6" fillId="2" borderId="17" xfId="0" applyFont="1" applyFill="1" applyBorder="1" applyAlignment="1">
      <alignment vertical="top" wrapText="1"/>
    </xf>
    <xf numFmtId="0" fontId="6" fillId="2" borderId="4" xfId="0" applyFont="1" applyFill="1" applyBorder="1" applyAlignment="1">
      <alignment horizontal="center" vertical="top" wrapText="1"/>
    </xf>
    <xf numFmtId="0" fontId="6" fillId="2" borderId="18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wrapText="1"/>
    </xf>
    <xf numFmtId="165" fontId="11" fillId="2" borderId="0" xfId="0" applyNumberFormat="1" applyFont="1" applyFill="1"/>
    <xf numFmtId="167" fontId="11" fillId="2" borderId="0" xfId="0" applyNumberFormat="1" applyFont="1" applyFill="1"/>
    <xf numFmtId="0" fontId="6" fillId="2" borderId="1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left" vertical="top" wrapText="1"/>
    </xf>
    <xf numFmtId="0" fontId="6" fillId="0" borderId="1" xfId="4" applyFont="1" applyBorder="1" applyAlignment="1">
      <alignment horizontal="left" vertical="top" wrapText="1"/>
    </xf>
    <xf numFmtId="0" fontId="6" fillId="0" borderId="5" xfId="4" applyFont="1" applyBorder="1" applyAlignment="1">
      <alignment horizontal="left" vertical="top" wrapText="1"/>
    </xf>
    <xf numFmtId="170" fontId="6" fillId="2" borderId="37" xfId="1" applyNumberFormat="1" applyFont="1" applyFill="1" applyBorder="1" applyAlignment="1">
      <alignment vertical="top" wrapText="1"/>
    </xf>
    <xf numFmtId="170" fontId="6" fillId="2" borderId="47" xfId="1" applyNumberFormat="1" applyFont="1" applyFill="1" applyBorder="1" applyAlignment="1">
      <alignment vertical="top" wrapText="1"/>
    </xf>
    <xf numFmtId="43" fontId="13" fillId="2" borderId="0" xfId="1" applyFont="1" applyFill="1"/>
    <xf numFmtId="0" fontId="9" fillId="2" borderId="62" xfId="0" applyFont="1" applyFill="1" applyBorder="1" applyAlignment="1">
      <alignment horizontal="center" vertical="top" wrapText="1"/>
    </xf>
    <xf numFmtId="0" fontId="21" fillId="2" borderId="26" xfId="0" applyFont="1" applyFill="1" applyBorder="1" applyAlignment="1">
      <alignment horizontal="left" vertical="center"/>
    </xf>
    <xf numFmtId="0" fontId="10" fillId="2" borderId="37" xfId="0" applyFont="1" applyFill="1" applyBorder="1" applyAlignment="1">
      <alignment vertical="center" wrapText="1"/>
    </xf>
    <xf numFmtId="0" fontId="22" fillId="2" borderId="0" xfId="0" applyFont="1" applyFill="1" applyBorder="1" applyAlignment="1">
      <alignment vertical="center" wrapText="1"/>
    </xf>
    <xf numFmtId="0" fontId="22" fillId="2" borderId="2" xfId="0" applyFont="1" applyFill="1" applyBorder="1" applyAlignment="1">
      <alignment vertical="center" wrapText="1"/>
    </xf>
    <xf numFmtId="0" fontId="9" fillId="2" borderId="18" xfId="0" applyFont="1" applyFill="1" applyBorder="1" applyAlignment="1">
      <alignment horizontal="center" vertical="center" wrapText="1"/>
    </xf>
    <xf numFmtId="167" fontId="16" fillId="2" borderId="8" xfId="0" applyNumberFormat="1" applyFont="1" applyFill="1" applyBorder="1" applyAlignment="1">
      <alignment horizontal="right" vertical="top" wrapText="1"/>
    </xf>
    <xf numFmtId="167" fontId="16" fillId="2" borderId="63" xfId="0" applyNumberFormat="1" applyFont="1" applyFill="1" applyBorder="1" applyAlignment="1">
      <alignment horizontal="right" vertical="top" wrapText="1"/>
    </xf>
    <xf numFmtId="165" fontId="11" fillId="2" borderId="8" xfId="1" applyNumberFormat="1" applyFont="1" applyFill="1" applyBorder="1" applyAlignment="1">
      <alignment wrapText="1"/>
    </xf>
    <xf numFmtId="0" fontId="11" fillId="2" borderId="2" xfId="0" applyFont="1" applyFill="1" applyBorder="1" applyAlignment="1">
      <alignment wrapText="1"/>
    </xf>
    <xf numFmtId="0" fontId="11" fillId="2" borderId="64" xfId="0" applyFont="1" applyFill="1" applyBorder="1" applyAlignment="1">
      <alignment wrapText="1"/>
    </xf>
    <xf numFmtId="0" fontId="17" fillId="2" borderId="36" xfId="0" applyFont="1" applyFill="1" applyBorder="1" applyAlignment="1">
      <alignment wrapText="1"/>
    </xf>
    <xf numFmtId="165" fontId="11" fillId="2" borderId="65" xfId="1" applyNumberFormat="1" applyFont="1" applyFill="1" applyBorder="1" applyAlignment="1">
      <alignment wrapText="1"/>
    </xf>
    <xf numFmtId="0" fontId="11" fillId="2" borderId="38" xfId="0" applyFont="1" applyFill="1" applyBorder="1"/>
    <xf numFmtId="0" fontId="11" fillId="2" borderId="0" xfId="0" applyFont="1" applyFill="1" applyBorder="1"/>
    <xf numFmtId="0" fontId="11" fillId="2" borderId="2" xfId="0" applyFont="1" applyFill="1" applyBorder="1"/>
    <xf numFmtId="0" fontId="17" fillId="2" borderId="65" xfId="0" applyFont="1" applyFill="1" applyBorder="1" applyAlignment="1">
      <alignment wrapText="1"/>
    </xf>
    <xf numFmtId="0" fontId="11" fillId="2" borderId="30" xfId="0" applyFont="1" applyFill="1" applyBorder="1" applyAlignment="1">
      <alignment wrapText="1"/>
    </xf>
    <xf numFmtId="167" fontId="11" fillId="2" borderId="28" xfId="0" applyNumberFormat="1" applyFont="1" applyFill="1" applyBorder="1" applyAlignment="1">
      <alignment horizontal="right"/>
    </xf>
    <xf numFmtId="0" fontId="43" fillId="2" borderId="18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43" fillId="2" borderId="33" xfId="0" applyFont="1" applyFill="1" applyBorder="1" applyAlignment="1">
      <alignment horizontal="left" vertical="center" wrapText="1"/>
    </xf>
    <xf numFmtId="0" fontId="43" fillId="2" borderId="1" xfId="0" applyFont="1" applyFill="1" applyBorder="1" applyAlignment="1">
      <alignment horizontal="left" vertical="center" wrapText="1"/>
    </xf>
    <xf numFmtId="0" fontId="43" fillId="2" borderId="5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left" vertical="top" wrapText="1"/>
    </xf>
    <xf numFmtId="0" fontId="9" fillId="2" borderId="19" xfId="0" applyFont="1" applyFill="1" applyBorder="1" applyAlignment="1">
      <alignment horizontal="center" vertical="top" wrapText="1"/>
    </xf>
    <xf numFmtId="0" fontId="9" fillId="2" borderId="26" xfId="0" applyFont="1" applyFill="1" applyBorder="1" applyAlignment="1">
      <alignment horizontal="center" vertical="top" wrapText="1"/>
    </xf>
    <xf numFmtId="0" fontId="9" fillId="2" borderId="31" xfId="0" applyFont="1" applyFill="1" applyBorder="1" applyAlignment="1">
      <alignment horizontal="center" vertical="top" wrapText="1"/>
    </xf>
    <xf numFmtId="0" fontId="9" fillId="2" borderId="4" xfId="0" applyFont="1" applyFill="1" applyBorder="1" applyAlignment="1">
      <alignment horizontal="center" vertical="top" wrapText="1"/>
    </xf>
    <xf numFmtId="0" fontId="9" fillId="2" borderId="27" xfId="0" applyFont="1" applyFill="1" applyBorder="1" applyAlignment="1">
      <alignment horizontal="center" vertical="top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top" wrapText="1"/>
    </xf>
    <xf numFmtId="0" fontId="9" fillId="2" borderId="16" xfId="0" applyFont="1" applyFill="1" applyBorder="1" applyAlignment="1">
      <alignment horizontal="center" vertical="top" wrapText="1"/>
    </xf>
    <xf numFmtId="0" fontId="9" fillId="2" borderId="5" xfId="0" applyFont="1" applyFill="1" applyBorder="1" applyAlignment="1">
      <alignment horizontal="center" vertical="top" wrapText="1"/>
    </xf>
    <xf numFmtId="0" fontId="9" fillId="2" borderId="1" xfId="0" applyFont="1" applyFill="1" applyBorder="1" applyAlignment="1">
      <alignment horizontal="center" vertical="top" wrapText="1"/>
    </xf>
    <xf numFmtId="0" fontId="6" fillId="2" borderId="9" xfId="0" applyFont="1" applyFill="1" applyBorder="1" applyAlignment="1">
      <alignment vertical="center" wrapText="1"/>
    </xf>
    <xf numFmtId="0" fontId="22" fillId="2" borderId="12" xfId="0" applyFont="1" applyFill="1" applyBorder="1" applyAlignment="1">
      <alignment wrapText="1"/>
    </xf>
    <xf numFmtId="0" fontId="9" fillId="2" borderId="0" xfId="0" applyFont="1" applyFill="1" applyAlignment="1">
      <alignment horizontal="center" vertical="center" wrapText="1"/>
    </xf>
    <xf numFmtId="0" fontId="11" fillId="2" borderId="29" xfId="0" applyFont="1" applyFill="1" applyBorder="1" applyAlignment="1">
      <alignment horizontal="right"/>
    </xf>
    <xf numFmtId="0" fontId="9" fillId="2" borderId="10" xfId="0" applyFont="1" applyFill="1" applyBorder="1" applyAlignment="1">
      <alignment horizontal="center" vertical="center" wrapText="1"/>
    </xf>
    <xf numFmtId="0" fontId="9" fillId="2" borderId="33" xfId="0" applyFont="1" applyFill="1" applyBorder="1" applyAlignment="1">
      <alignment horizontal="center" vertical="center" wrapText="1"/>
    </xf>
    <xf numFmtId="0" fontId="9" fillId="2" borderId="39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center" wrapText="1"/>
    </xf>
    <xf numFmtId="0" fontId="9" fillId="2" borderId="40" xfId="0" applyFont="1" applyFill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top" wrapText="1"/>
    </xf>
    <xf numFmtId="0" fontId="9" fillId="2" borderId="16" xfId="0" applyFont="1" applyFill="1" applyBorder="1" applyAlignment="1">
      <alignment horizontal="center" vertical="top" wrapText="1"/>
    </xf>
    <xf numFmtId="0" fontId="9" fillId="2" borderId="5" xfId="0" applyFont="1" applyFill="1" applyBorder="1" applyAlignment="1">
      <alignment horizontal="center" vertical="top" wrapText="1"/>
    </xf>
    <xf numFmtId="0" fontId="9" fillId="2" borderId="1" xfId="0" applyFont="1" applyFill="1" applyBorder="1" applyAlignment="1">
      <alignment horizontal="center" vertical="top" wrapText="1"/>
    </xf>
    <xf numFmtId="0" fontId="9" fillId="2" borderId="19" xfId="0" applyFont="1" applyFill="1" applyBorder="1" applyAlignment="1">
      <alignment horizontal="center" vertical="top" wrapText="1"/>
    </xf>
    <xf numFmtId="0" fontId="9" fillId="2" borderId="26" xfId="0" applyFont="1" applyFill="1" applyBorder="1" applyAlignment="1">
      <alignment horizontal="center" vertical="top" wrapText="1"/>
    </xf>
    <xf numFmtId="0" fontId="9" fillId="2" borderId="4" xfId="0" applyFont="1" applyFill="1" applyBorder="1" applyAlignment="1">
      <alignment horizontal="center" vertical="top" wrapText="1"/>
    </xf>
    <xf numFmtId="0" fontId="9" fillId="2" borderId="37" xfId="0" applyFont="1" applyFill="1" applyBorder="1" applyAlignment="1">
      <alignment horizontal="center" vertical="top" wrapText="1"/>
    </xf>
    <xf numFmtId="0" fontId="17" fillId="2" borderId="41" xfId="0" applyFont="1" applyFill="1" applyBorder="1" applyAlignment="1">
      <alignment horizontal="center" wrapText="1"/>
    </xf>
    <xf numFmtId="0" fontId="17" fillId="2" borderId="35" xfId="0" applyFont="1" applyFill="1" applyBorder="1" applyAlignment="1">
      <alignment horizontal="center" wrapText="1"/>
    </xf>
    <xf numFmtId="0" fontId="9" fillId="2" borderId="31" xfId="0" applyFont="1" applyFill="1" applyBorder="1" applyAlignment="1">
      <alignment horizontal="center" vertical="top" wrapText="1"/>
    </xf>
    <xf numFmtId="0" fontId="9" fillId="2" borderId="27" xfId="0" applyFont="1" applyFill="1" applyBorder="1" applyAlignment="1">
      <alignment horizontal="center" vertical="top" wrapText="1"/>
    </xf>
    <xf numFmtId="0" fontId="16" fillId="2" borderId="10" xfId="16" applyFont="1" applyFill="1" applyBorder="1" applyAlignment="1">
      <alignment horizontal="center" vertical="top" wrapText="1"/>
    </xf>
    <xf numFmtId="0" fontId="16" fillId="2" borderId="33" xfId="16" applyFont="1" applyFill="1" applyBorder="1" applyAlignment="1">
      <alignment horizontal="center" vertical="top" wrapText="1"/>
    </xf>
    <xf numFmtId="0" fontId="9" fillId="2" borderId="4" xfId="0" applyFont="1" applyFill="1" applyBorder="1" applyAlignment="1">
      <alignment horizontal="center" vertical="center" wrapText="1"/>
    </xf>
    <xf numFmtId="0" fontId="21" fillId="2" borderId="44" xfId="0" applyFont="1" applyFill="1" applyBorder="1" applyAlignment="1">
      <alignment horizontal="center" vertical="center"/>
    </xf>
    <xf numFmtId="0" fontId="21" fillId="2" borderId="45" xfId="0" applyFont="1" applyFill="1" applyBorder="1" applyAlignment="1">
      <alignment horizontal="center" vertical="center"/>
    </xf>
    <xf numFmtId="0" fontId="21" fillId="2" borderId="46" xfId="0" applyFont="1" applyFill="1" applyBorder="1" applyAlignment="1">
      <alignment horizontal="center" vertical="center"/>
    </xf>
    <xf numFmtId="0" fontId="11" fillId="2" borderId="29" xfId="0" applyFont="1" applyFill="1" applyBorder="1" applyAlignment="1">
      <alignment horizontal="center"/>
    </xf>
    <xf numFmtId="0" fontId="16" fillId="2" borderId="39" xfId="0" applyFont="1" applyFill="1" applyBorder="1" applyAlignment="1">
      <alignment horizontal="center" vertical="top" wrapText="1"/>
    </xf>
    <xf numFmtId="0" fontId="16" fillId="2" borderId="43" xfId="0" applyFont="1" applyFill="1" applyBorder="1" applyAlignment="1">
      <alignment horizontal="center" vertical="top" wrapText="1"/>
    </xf>
    <xf numFmtId="0" fontId="6" fillId="2" borderId="42" xfId="0" applyFont="1" applyFill="1" applyBorder="1" applyAlignment="1">
      <alignment horizontal="center" vertical="center" wrapText="1"/>
    </xf>
    <xf numFmtId="0" fontId="6" fillId="2" borderId="43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2" fillId="2" borderId="16" xfId="0" applyFont="1" applyFill="1" applyBorder="1" applyAlignment="1">
      <alignment horizontal="left" vertical="top" wrapText="1"/>
    </xf>
    <xf numFmtId="0" fontId="22" fillId="2" borderId="1" xfId="0" applyFont="1" applyFill="1" applyBorder="1" applyAlignment="1">
      <alignment horizontal="left" vertical="top" wrapText="1"/>
    </xf>
    <xf numFmtId="0" fontId="6" fillId="2" borderId="9" xfId="0" applyFont="1" applyFill="1" applyBorder="1" applyAlignment="1">
      <alignment horizontal="left" vertical="center" wrapText="1"/>
    </xf>
    <xf numFmtId="0" fontId="6" fillId="2" borderId="12" xfId="0" applyFont="1" applyFill="1" applyBorder="1" applyAlignment="1">
      <alignment horizontal="left" vertical="center" wrapText="1"/>
    </xf>
    <xf numFmtId="0" fontId="22" fillId="2" borderId="19" xfId="0" applyFont="1" applyFill="1" applyBorder="1" applyAlignment="1">
      <alignment horizontal="left" vertical="center" wrapText="1"/>
    </xf>
    <xf numFmtId="0" fontId="22" fillId="2" borderId="4" xfId="0" applyFont="1" applyFill="1" applyBorder="1" applyAlignment="1">
      <alignment horizontal="left" vertical="center" wrapText="1"/>
    </xf>
    <xf numFmtId="0" fontId="21" fillId="2" borderId="12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0" fontId="6" fillId="2" borderId="35" xfId="0" applyFont="1" applyFill="1" applyBorder="1" applyAlignment="1">
      <alignment horizontal="center" vertical="center" wrapText="1"/>
    </xf>
    <xf numFmtId="0" fontId="6" fillId="2" borderId="36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top" wrapText="1"/>
    </xf>
    <xf numFmtId="0" fontId="6" fillId="2" borderId="15" xfId="0" applyFont="1" applyFill="1" applyBorder="1" applyAlignment="1">
      <alignment horizontal="center" vertical="top" wrapText="1"/>
    </xf>
    <xf numFmtId="0" fontId="10" fillId="2" borderId="5" xfId="0" applyFont="1" applyFill="1" applyBorder="1" applyAlignment="1">
      <alignment vertical="center" wrapText="1"/>
    </xf>
    <xf numFmtId="0" fontId="22" fillId="2" borderId="5" xfId="0" applyFont="1" applyFill="1" applyBorder="1" applyAlignment="1">
      <alignment vertical="center" wrapText="1"/>
    </xf>
    <xf numFmtId="0" fontId="22" fillId="2" borderId="17" xfId="0" applyFont="1" applyFill="1" applyBorder="1" applyAlignment="1">
      <alignment vertical="center" wrapText="1"/>
    </xf>
    <xf numFmtId="0" fontId="21" fillId="2" borderId="33" xfId="0" applyFont="1" applyFill="1" applyBorder="1" applyAlignment="1">
      <alignment vertical="center" wrapText="1"/>
    </xf>
    <xf numFmtId="0" fontId="6" fillId="2" borderId="33" xfId="0" applyFont="1" applyFill="1" applyBorder="1" applyAlignment="1">
      <alignment vertical="center" wrapText="1"/>
    </xf>
    <xf numFmtId="0" fontId="6" fillId="2" borderId="34" xfId="0" applyFont="1" applyFill="1" applyBorder="1" applyAlignment="1">
      <alignment vertical="center" wrapText="1"/>
    </xf>
    <xf numFmtId="0" fontId="10" fillId="2" borderId="12" xfId="0" applyFont="1" applyFill="1" applyBorder="1" applyAlignment="1">
      <alignment vertical="center" wrapText="1"/>
    </xf>
    <xf numFmtId="0" fontId="22" fillId="2" borderId="12" xfId="0" applyFont="1" applyFill="1" applyBorder="1" applyAlignment="1">
      <alignment vertical="center" wrapText="1"/>
    </xf>
    <xf numFmtId="0" fontId="22" fillId="2" borderId="14" xfId="0" applyFont="1" applyFill="1" applyBorder="1" applyAlignment="1">
      <alignment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/>
    </xf>
    <xf numFmtId="0" fontId="6" fillId="2" borderId="47" xfId="0" applyFont="1" applyFill="1" applyBorder="1" applyAlignment="1">
      <alignment horizontal="center"/>
    </xf>
    <xf numFmtId="0" fontId="22" fillId="2" borderId="16" xfId="0" applyFont="1" applyFill="1" applyBorder="1" applyAlignment="1">
      <alignment horizontal="left" vertical="center" wrapText="1"/>
    </xf>
    <xf numFmtId="0" fontId="22" fillId="2" borderId="1" xfId="0" applyFont="1" applyFill="1" applyBorder="1" applyAlignment="1">
      <alignment horizontal="left" vertical="center" wrapText="1"/>
    </xf>
    <xf numFmtId="0" fontId="6" fillId="2" borderId="31" xfId="0" applyFont="1" applyFill="1" applyBorder="1" applyAlignment="1">
      <alignment horizontal="left" vertical="center" wrapText="1"/>
    </xf>
    <xf numFmtId="0" fontId="6" fillId="2" borderId="27" xfId="0" applyFont="1" applyFill="1" applyBorder="1" applyAlignment="1">
      <alignment horizontal="left" vertical="center" wrapText="1"/>
    </xf>
    <xf numFmtId="0" fontId="6" fillId="2" borderId="33" xfId="0" applyFont="1" applyFill="1" applyBorder="1" applyAlignment="1">
      <alignment horizontal="center"/>
    </xf>
    <xf numFmtId="0" fontId="6" fillId="2" borderId="34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 vertical="center" wrapText="1"/>
    </xf>
    <xf numFmtId="0" fontId="8" fillId="2" borderId="0" xfId="15" applyFont="1" applyFill="1" applyAlignment="1">
      <alignment horizontal="left"/>
    </xf>
    <xf numFmtId="0" fontId="22" fillId="2" borderId="41" xfId="0" applyFont="1" applyFill="1" applyBorder="1" applyAlignment="1">
      <alignment horizontal="left" vertical="center" wrapText="1"/>
    </xf>
    <xf numFmtId="0" fontId="22" fillId="2" borderId="6" xfId="0" applyFont="1" applyFill="1" applyBorder="1" applyAlignment="1">
      <alignment horizontal="left" vertical="center" wrapText="1"/>
    </xf>
    <xf numFmtId="0" fontId="9" fillId="2" borderId="0" xfId="0" applyFont="1" applyFill="1" applyAlignment="1">
      <alignment horizontal="center" wrapText="1"/>
    </xf>
    <xf numFmtId="0" fontId="6" fillId="0" borderId="1" xfId="4" applyFont="1" applyBorder="1" applyAlignment="1">
      <alignment horizontal="left" vertical="top" wrapText="1"/>
    </xf>
    <xf numFmtId="0" fontId="6" fillId="0" borderId="5" xfId="4" applyFont="1" applyBorder="1" applyAlignment="1">
      <alignment horizontal="left" vertical="top" wrapText="1"/>
    </xf>
    <xf numFmtId="0" fontId="8" fillId="2" borderId="0" xfId="0" applyFont="1" applyFill="1" applyAlignment="1">
      <alignment horizontal="center" wrapText="1"/>
    </xf>
    <xf numFmtId="165" fontId="11" fillId="2" borderId="27" xfId="1" applyNumberFormat="1" applyFont="1" applyFill="1" applyBorder="1" applyAlignment="1">
      <alignment wrapText="1"/>
    </xf>
    <xf numFmtId="165" fontId="11" fillId="2" borderId="28" xfId="1" applyNumberFormat="1" applyFont="1" applyFill="1" applyBorder="1" applyAlignment="1">
      <alignment wrapText="1"/>
    </xf>
  </cellXfs>
  <cellStyles count="61">
    <cellStyle name="20% - Accent1" xfId="37" builtinId="30" customBuiltin="1"/>
    <cellStyle name="20% - Accent2" xfId="41" builtinId="34" customBuiltin="1"/>
    <cellStyle name="20% - Accent3" xfId="45" builtinId="38" customBuiltin="1"/>
    <cellStyle name="20% - Accent4" xfId="49" builtinId="42" customBuiltin="1"/>
    <cellStyle name="20% - Accent5" xfId="53" builtinId="46" customBuiltin="1"/>
    <cellStyle name="20% - Accent6" xfId="57" builtinId="50" customBuiltin="1"/>
    <cellStyle name="40% - Accent1" xfId="38" builtinId="31" customBuiltin="1"/>
    <cellStyle name="40% - Accent2" xfId="42" builtinId="35" customBuiltin="1"/>
    <cellStyle name="40% - Accent3" xfId="46" builtinId="39" customBuiltin="1"/>
    <cellStyle name="40% - Accent4" xfId="50" builtinId="43" customBuiltin="1"/>
    <cellStyle name="40% - Accent5" xfId="54" builtinId="47" customBuiltin="1"/>
    <cellStyle name="40% - Accent6" xfId="58" builtinId="51" customBuiltin="1"/>
    <cellStyle name="60% - Accent1" xfId="39" builtinId="32" customBuiltin="1"/>
    <cellStyle name="60% - Accent2" xfId="43" builtinId="36" customBuiltin="1"/>
    <cellStyle name="60% - Accent3" xfId="47" builtinId="40" customBuiltin="1"/>
    <cellStyle name="60% - Accent4" xfId="51" builtinId="44" customBuiltin="1"/>
    <cellStyle name="60% - Accent5" xfId="55" builtinId="48" customBuiltin="1"/>
    <cellStyle name="60% - Accent6" xfId="59" builtinId="52" customBuiltin="1"/>
    <cellStyle name="Accent1" xfId="36" builtinId="29" customBuiltin="1"/>
    <cellStyle name="Accent2" xfId="40" builtinId="33" customBuiltin="1"/>
    <cellStyle name="Accent3" xfId="44" builtinId="37" customBuiltin="1"/>
    <cellStyle name="Accent4" xfId="48" builtinId="41" customBuiltin="1"/>
    <cellStyle name="Accent5" xfId="52" builtinId="45" customBuiltin="1"/>
    <cellStyle name="Accent6" xfId="56" builtinId="49" customBuiltin="1"/>
    <cellStyle name="Bad" xfId="26" builtinId="27" customBuiltin="1"/>
    <cellStyle name="Calculation" xfId="30" builtinId="22" customBuiltin="1"/>
    <cellStyle name="Check Cell" xfId="32" builtinId="23" customBuiltin="1"/>
    <cellStyle name="Comma" xfId="1" builtinId="3"/>
    <cellStyle name="Comma 2_Book 1 Table 1" xfId="2"/>
    <cellStyle name="Explanatory Text" xfId="34" builtinId="53" customBuiltin="1"/>
    <cellStyle name="Good" xfId="25" builtinId="26" customBuiltin="1"/>
    <cellStyle name="Heading 1" xfId="21" builtinId="16" customBuiltin="1"/>
    <cellStyle name="Heading 2" xfId="22" builtinId="17" customBuiltin="1"/>
    <cellStyle name="Heading 3" xfId="23" builtinId="18" customBuiltin="1"/>
    <cellStyle name="Heading 4" xfId="24" builtinId="19" customBuiltin="1"/>
    <cellStyle name="Input" xfId="28" builtinId="20" customBuiltin="1"/>
    <cellStyle name="Linked Cell" xfId="31" builtinId="24" customBuiltin="1"/>
    <cellStyle name="Neutral" xfId="27" builtinId="28" customBuiltin="1"/>
    <cellStyle name="Normal" xfId="0" builtinId="0"/>
    <cellStyle name="Normal 10" xfId="3"/>
    <cellStyle name="Normal 11" xfId="4"/>
    <cellStyle name="Normal 2" xfId="5"/>
    <cellStyle name="Normal 2 2" xfId="6"/>
    <cellStyle name="Normal 2 3" xfId="7"/>
    <cellStyle name="Normal 2 4" xfId="8"/>
    <cellStyle name="Normal 2_MOLSI 2009-2011 MTEF Axjusak 3_new_Final" xfId="9"/>
    <cellStyle name="Normal 3" xfId="10"/>
    <cellStyle name="Normal 4" xfId="11"/>
    <cellStyle name="Normal 5" xfId="12"/>
    <cellStyle name="Normal 6" xfId="13"/>
    <cellStyle name="Normal 7" xfId="14"/>
    <cellStyle name="Normal 8" xfId="15"/>
    <cellStyle name="Normal_PahustafondGortsazrk.NpastVoroshSocap- 2" xfId="16"/>
    <cellStyle name="Note 2" xfId="60"/>
    <cellStyle name="Output" xfId="29" builtinId="21" customBuiltin="1"/>
    <cellStyle name="Percent 2" xfId="17"/>
    <cellStyle name="SN_241" xfId="18"/>
    <cellStyle name="Style 1" xfId="19"/>
    <cellStyle name="Title" xfId="20" builtinId="15" customBuiltin="1"/>
    <cellStyle name="Total" xfId="35" builtinId="25" customBuiltin="1"/>
    <cellStyle name="Warning Text" xfId="33" builtinId="11" customBuiltin="1"/>
  </cellStyles>
  <dxfs count="23"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4"/>
  <sheetViews>
    <sheetView tabSelected="1" topLeftCell="A13" zoomScaleNormal="100" workbookViewId="0">
      <selection activeCell="F26" sqref="F26"/>
    </sheetView>
  </sheetViews>
  <sheetFormatPr defaultColWidth="9.140625" defaultRowHeight="18" x14ac:dyDescent="0.35"/>
  <cols>
    <col min="1" max="1" width="4.140625" style="34" customWidth="1"/>
    <col min="2" max="2" width="5.42578125" style="34" customWidth="1"/>
    <col min="3" max="3" width="6" style="34" customWidth="1"/>
    <col min="4" max="4" width="8.28515625" style="19" customWidth="1"/>
    <col min="5" max="5" width="11" style="19" customWidth="1"/>
    <col min="6" max="6" width="51.85546875" style="34" customWidth="1"/>
    <col min="7" max="7" width="18.5703125" style="27" customWidth="1"/>
    <col min="8" max="8" width="17.85546875" style="27" customWidth="1"/>
    <col min="9" max="9" width="16.42578125" style="27" customWidth="1"/>
    <col min="10" max="10" width="17" style="27" customWidth="1"/>
    <col min="11" max="11" width="15.85546875" style="27" customWidth="1"/>
    <col min="12" max="16384" width="9.140625" style="27"/>
  </cols>
  <sheetData>
    <row r="1" spans="1:11" ht="17.25" x14ac:dyDescent="0.3">
      <c r="A1" s="19"/>
      <c r="B1" s="19"/>
      <c r="C1" s="19"/>
      <c r="F1" s="19"/>
      <c r="G1" s="19"/>
      <c r="H1" s="35" t="s">
        <v>52</v>
      </c>
    </row>
    <row r="2" spans="1:11" ht="17.25" x14ac:dyDescent="0.3">
      <c r="A2" s="36" t="s">
        <v>0</v>
      </c>
      <c r="B2" s="19"/>
      <c r="C2" s="19"/>
      <c r="D2" s="36" t="s">
        <v>0</v>
      </c>
      <c r="F2" s="19"/>
      <c r="G2" s="19"/>
      <c r="H2" s="35" t="s">
        <v>101</v>
      </c>
    </row>
    <row r="3" spans="1:11" ht="17.25" x14ac:dyDescent="0.3">
      <c r="A3" s="19"/>
      <c r="B3" s="19"/>
      <c r="C3" s="19"/>
      <c r="F3" s="19"/>
      <c r="G3" s="19"/>
      <c r="H3" s="35" t="s">
        <v>1</v>
      </c>
    </row>
    <row r="4" spans="1:11" ht="80.25" customHeight="1" x14ac:dyDescent="0.2">
      <c r="A4" s="196" t="s">
        <v>177</v>
      </c>
      <c r="B4" s="196"/>
      <c r="C4" s="196"/>
      <c r="D4" s="196"/>
      <c r="E4" s="196"/>
      <c r="F4" s="196"/>
      <c r="G4" s="196"/>
      <c r="H4" s="196"/>
    </row>
    <row r="5" spans="1:11" ht="14.25" customHeight="1" thickBot="1" x14ac:dyDescent="0.35">
      <c r="A5" s="19"/>
      <c r="B5" s="19"/>
      <c r="C5" s="19"/>
      <c r="F5" s="19"/>
      <c r="G5" s="197"/>
      <c r="H5" s="197"/>
    </row>
    <row r="6" spans="1:11" ht="100.9" customHeight="1" thickBot="1" x14ac:dyDescent="0.35">
      <c r="A6" s="198" t="s">
        <v>51</v>
      </c>
      <c r="B6" s="199"/>
      <c r="C6" s="200"/>
      <c r="D6" s="198" t="s">
        <v>8</v>
      </c>
      <c r="E6" s="199"/>
      <c r="F6" s="199" t="s">
        <v>23</v>
      </c>
      <c r="G6" s="202" t="s">
        <v>157</v>
      </c>
      <c r="H6" s="203"/>
      <c r="I6" s="148"/>
      <c r="J6" s="37"/>
    </row>
    <row r="7" spans="1:11" ht="76.5" customHeight="1" x14ac:dyDescent="0.3">
      <c r="A7" s="38" t="s">
        <v>18</v>
      </c>
      <c r="B7" s="39" t="s">
        <v>19</v>
      </c>
      <c r="C7" s="84" t="s">
        <v>20</v>
      </c>
      <c r="D7" s="38" t="s">
        <v>21</v>
      </c>
      <c r="E7" s="39" t="s">
        <v>22</v>
      </c>
      <c r="F7" s="201"/>
      <c r="G7" s="114" t="s">
        <v>25</v>
      </c>
      <c r="H7" s="101" t="s">
        <v>26</v>
      </c>
      <c r="I7" s="19"/>
    </row>
    <row r="8" spans="1:11" ht="25.5" customHeight="1" x14ac:dyDescent="0.3">
      <c r="A8" s="191"/>
      <c r="B8" s="193"/>
      <c r="C8" s="24"/>
      <c r="D8" s="86"/>
      <c r="E8" s="40"/>
      <c r="F8" s="41" t="s">
        <v>2</v>
      </c>
      <c r="G8" s="42">
        <f>G10</f>
        <v>0</v>
      </c>
      <c r="H8" s="43">
        <f>H10</f>
        <v>0</v>
      </c>
      <c r="I8" s="19"/>
    </row>
    <row r="9" spans="1:11" ht="17.25" x14ac:dyDescent="0.3">
      <c r="A9" s="191"/>
      <c r="B9" s="193"/>
      <c r="C9" s="24"/>
      <c r="D9" s="191"/>
      <c r="E9" s="193"/>
      <c r="F9" s="6" t="s">
        <v>6</v>
      </c>
      <c r="G9" s="42"/>
      <c r="H9" s="43"/>
      <c r="I9" s="19"/>
    </row>
    <row r="10" spans="1:11" ht="20.25" customHeight="1" x14ac:dyDescent="0.3">
      <c r="A10" s="191">
        <v>10</v>
      </c>
      <c r="B10" s="193"/>
      <c r="C10" s="24"/>
      <c r="D10" s="87"/>
      <c r="E10" s="1"/>
      <c r="F10" s="44" t="s">
        <v>9</v>
      </c>
      <c r="G10" s="42">
        <f>G12+G28+G39+G67</f>
        <v>0</v>
      </c>
      <c r="H10" s="43">
        <f>H12+H28+H39+H67</f>
        <v>0</v>
      </c>
      <c r="I10" s="19"/>
    </row>
    <row r="11" spans="1:11" ht="17.25" x14ac:dyDescent="0.3">
      <c r="A11" s="191"/>
      <c r="B11" s="193"/>
      <c r="C11" s="24"/>
      <c r="D11" s="88"/>
      <c r="E11" s="45"/>
      <c r="F11" s="6" t="s">
        <v>54</v>
      </c>
      <c r="G11" s="45"/>
      <c r="H11" s="107"/>
      <c r="I11" s="19"/>
      <c r="J11" s="83"/>
      <c r="K11" s="83"/>
    </row>
    <row r="12" spans="1:11" ht="17.25" x14ac:dyDescent="0.3">
      <c r="A12" s="46"/>
      <c r="B12" s="47" t="s">
        <v>53</v>
      </c>
      <c r="C12" s="24"/>
      <c r="D12" s="88"/>
      <c r="E12" s="1"/>
      <c r="F12" s="2" t="s">
        <v>63</v>
      </c>
      <c r="G12" s="42">
        <f>SUM(G14)</f>
        <v>-389113</v>
      </c>
      <c r="H12" s="43">
        <f>SUM(H14)</f>
        <v>380000</v>
      </c>
      <c r="I12" s="19"/>
    </row>
    <row r="13" spans="1:11" ht="17.25" x14ac:dyDescent="0.3">
      <c r="A13" s="191"/>
      <c r="B13" s="193"/>
      <c r="C13" s="24"/>
      <c r="D13" s="88"/>
      <c r="E13" s="1"/>
      <c r="F13" s="6" t="s">
        <v>6</v>
      </c>
      <c r="G13" s="45"/>
      <c r="H13" s="107"/>
      <c r="I13" s="19"/>
    </row>
    <row r="14" spans="1:11" ht="17.25" x14ac:dyDescent="0.3">
      <c r="A14" s="46"/>
      <c r="B14" s="193"/>
      <c r="C14" s="85" t="s">
        <v>3</v>
      </c>
      <c r="D14" s="88"/>
      <c r="E14" s="1"/>
      <c r="F14" s="2" t="s">
        <v>63</v>
      </c>
      <c r="G14" s="42">
        <f t="shared" ref="G14:H14" si="0">G15</f>
        <v>-389113</v>
      </c>
      <c r="H14" s="43">
        <f t="shared" si="0"/>
        <v>380000</v>
      </c>
      <c r="I14" s="19"/>
    </row>
    <row r="15" spans="1:11" ht="34.5" x14ac:dyDescent="0.3">
      <c r="A15" s="191"/>
      <c r="B15" s="193"/>
      <c r="C15" s="24"/>
      <c r="D15" s="89"/>
      <c r="E15" s="7"/>
      <c r="F15" s="6" t="s">
        <v>70</v>
      </c>
      <c r="G15" s="48">
        <f>SUM(G16)</f>
        <v>-389113</v>
      </c>
      <c r="H15" s="49">
        <f>SUM(H16)</f>
        <v>380000</v>
      </c>
      <c r="I15" s="19"/>
    </row>
    <row r="16" spans="1:11" ht="17.25" x14ac:dyDescent="0.3">
      <c r="A16" s="191"/>
      <c r="B16" s="193"/>
      <c r="C16" s="24"/>
      <c r="D16" s="87">
        <v>1102</v>
      </c>
      <c r="E16" s="1"/>
      <c r="F16" s="1" t="s">
        <v>92</v>
      </c>
      <c r="G16" s="54">
        <f>SUM(G18,G23)</f>
        <v>-389113</v>
      </c>
      <c r="H16" s="55">
        <f>SUM(H18,H23)</f>
        <v>380000</v>
      </c>
      <c r="I16" s="19"/>
    </row>
    <row r="17" spans="1:9" ht="17.25" x14ac:dyDescent="0.3">
      <c r="A17" s="191"/>
      <c r="B17" s="193"/>
      <c r="C17" s="24"/>
      <c r="D17" s="88"/>
      <c r="E17" s="93"/>
      <c r="F17" s="50" t="s">
        <v>6</v>
      </c>
      <c r="G17" s="51"/>
      <c r="H17" s="52"/>
      <c r="I17" s="19"/>
    </row>
    <row r="18" spans="1:9" ht="54" customHeight="1" x14ac:dyDescent="0.3">
      <c r="A18" s="191"/>
      <c r="B18" s="193"/>
      <c r="C18" s="24"/>
      <c r="D18" s="87"/>
      <c r="E18" s="2">
        <v>12001</v>
      </c>
      <c r="F18" s="53" t="s">
        <v>93</v>
      </c>
      <c r="G18" s="54">
        <f>G20</f>
        <v>210887</v>
      </c>
      <c r="H18" s="55">
        <f>H20</f>
        <v>980000</v>
      </c>
      <c r="I18" s="19"/>
    </row>
    <row r="19" spans="1:9" ht="17.25" x14ac:dyDescent="0.3">
      <c r="A19" s="191"/>
      <c r="B19" s="193"/>
      <c r="C19" s="24"/>
      <c r="D19" s="88"/>
      <c r="E19" s="1"/>
      <c r="F19" s="6" t="s">
        <v>28</v>
      </c>
      <c r="G19" s="54"/>
      <c r="H19" s="55"/>
      <c r="I19" s="19"/>
    </row>
    <row r="20" spans="1:9" ht="51.75" x14ac:dyDescent="0.3">
      <c r="A20" s="191"/>
      <c r="B20" s="193"/>
      <c r="C20" s="24"/>
      <c r="D20" s="88"/>
      <c r="E20" s="2"/>
      <c r="F20" s="56" t="s">
        <v>29</v>
      </c>
      <c r="G20" s="54">
        <f>G22</f>
        <v>210887</v>
      </c>
      <c r="H20" s="55">
        <f>H22</f>
        <v>980000</v>
      </c>
      <c r="I20" s="19"/>
    </row>
    <row r="21" spans="1:9" ht="51.75" x14ac:dyDescent="0.3">
      <c r="A21" s="191"/>
      <c r="B21" s="193"/>
      <c r="C21" s="24"/>
      <c r="D21" s="90"/>
      <c r="E21" s="47"/>
      <c r="F21" s="6" t="s">
        <v>30</v>
      </c>
      <c r="G21" s="42"/>
      <c r="H21" s="43"/>
      <c r="I21" s="19"/>
    </row>
    <row r="22" spans="1:9" thickBot="1" x14ac:dyDescent="0.35">
      <c r="A22" s="191"/>
      <c r="B22" s="193"/>
      <c r="C22" s="24"/>
      <c r="D22" s="90"/>
      <c r="E22" s="47"/>
      <c r="F22" s="6" t="s">
        <v>94</v>
      </c>
      <c r="G22" s="57">
        <v>210887</v>
      </c>
      <c r="H22" s="33">
        <v>980000</v>
      </c>
      <c r="I22" s="19"/>
    </row>
    <row r="23" spans="1:9" ht="17.25" x14ac:dyDescent="0.3">
      <c r="A23" s="190"/>
      <c r="B23" s="192"/>
      <c r="C23" s="117"/>
      <c r="D23" s="87"/>
      <c r="E23" s="2">
        <v>12003</v>
      </c>
      <c r="F23" s="53" t="s">
        <v>186</v>
      </c>
      <c r="G23" s="54">
        <f>G25</f>
        <v>-600000</v>
      </c>
      <c r="H23" s="55">
        <f>H25</f>
        <v>-600000</v>
      </c>
      <c r="I23" s="19"/>
    </row>
    <row r="24" spans="1:9" ht="17.25" x14ac:dyDescent="0.3">
      <c r="A24" s="190"/>
      <c r="B24" s="192"/>
      <c r="C24" s="117"/>
      <c r="D24" s="88"/>
      <c r="E24" s="1"/>
      <c r="F24" s="6" t="s">
        <v>28</v>
      </c>
      <c r="G24" s="54"/>
      <c r="H24" s="55"/>
      <c r="I24" s="19"/>
    </row>
    <row r="25" spans="1:9" ht="51.75" x14ac:dyDescent="0.3">
      <c r="A25" s="190"/>
      <c r="B25" s="192"/>
      <c r="C25" s="117"/>
      <c r="D25" s="88"/>
      <c r="E25" s="2"/>
      <c r="F25" s="56" t="s">
        <v>29</v>
      </c>
      <c r="G25" s="54">
        <f>G27</f>
        <v>-600000</v>
      </c>
      <c r="H25" s="55">
        <f>H27</f>
        <v>-600000</v>
      </c>
      <c r="I25" s="19"/>
    </row>
    <row r="26" spans="1:9" ht="51.75" x14ac:dyDescent="0.3">
      <c r="A26" s="190"/>
      <c r="B26" s="192"/>
      <c r="C26" s="117"/>
      <c r="D26" s="90"/>
      <c r="E26" s="47"/>
      <c r="F26" s="6" t="s">
        <v>30</v>
      </c>
      <c r="G26" s="42"/>
      <c r="H26" s="43"/>
      <c r="I26" s="19"/>
    </row>
    <row r="27" spans="1:9" thickBot="1" x14ac:dyDescent="0.35">
      <c r="A27" s="190"/>
      <c r="B27" s="192"/>
      <c r="C27" s="117"/>
      <c r="D27" s="90"/>
      <c r="E27" s="47"/>
      <c r="F27" s="6" t="s">
        <v>94</v>
      </c>
      <c r="G27" s="57">
        <v>-600000</v>
      </c>
      <c r="H27" s="33">
        <v>-600000</v>
      </c>
      <c r="I27" s="19"/>
    </row>
    <row r="28" spans="1:9" ht="17.25" x14ac:dyDescent="0.3">
      <c r="A28" s="115"/>
      <c r="B28" s="116" t="s">
        <v>64</v>
      </c>
      <c r="C28" s="117"/>
      <c r="D28" s="118"/>
      <c r="E28" s="1"/>
      <c r="F28" s="2" t="s">
        <v>65</v>
      </c>
      <c r="G28" s="42">
        <f>SUM(G30)</f>
        <v>350000</v>
      </c>
      <c r="H28" s="43">
        <f>SUM(H30)</f>
        <v>560000</v>
      </c>
      <c r="I28" s="19"/>
    </row>
    <row r="29" spans="1:9" ht="17.25" x14ac:dyDescent="0.3">
      <c r="A29" s="191"/>
      <c r="B29" s="193"/>
      <c r="C29" s="24"/>
      <c r="D29" s="88"/>
      <c r="E29" s="1"/>
      <c r="F29" s="6" t="s">
        <v>6</v>
      </c>
      <c r="G29" s="45"/>
      <c r="H29" s="107"/>
      <c r="I29" s="19"/>
    </row>
    <row r="30" spans="1:9" ht="17.25" x14ac:dyDescent="0.3">
      <c r="A30" s="46"/>
      <c r="B30" s="193"/>
      <c r="C30" s="85" t="s">
        <v>3</v>
      </c>
      <c r="D30" s="88"/>
      <c r="E30" s="1"/>
      <c r="F30" s="2" t="s">
        <v>65</v>
      </c>
      <c r="G30" s="42">
        <f t="shared" ref="G30:H31" si="1">G31</f>
        <v>350000</v>
      </c>
      <c r="H30" s="43">
        <f t="shared" si="1"/>
        <v>560000</v>
      </c>
      <c r="I30" s="19"/>
    </row>
    <row r="31" spans="1:9" ht="48" customHeight="1" x14ac:dyDescent="0.3">
      <c r="A31" s="191"/>
      <c r="B31" s="193"/>
      <c r="C31" s="24"/>
      <c r="D31" s="89"/>
      <c r="E31" s="7"/>
      <c r="F31" s="6" t="s">
        <v>70</v>
      </c>
      <c r="G31" s="48">
        <f t="shared" si="1"/>
        <v>350000</v>
      </c>
      <c r="H31" s="49">
        <f t="shared" si="1"/>
        <v>560000</v>
      </c>
      <c r="I31" s="19"/>
    </row>
    <row r="32" spans="1:9" ht="17.25" x14ac:dyDescent="0.3">
      <c r="A32" s="191"/>
      <c r="B32" s="193"/>
      <c r="C32" s="24"/>
      <c r="D32" s="87">
        <v>1205</v>
      </c>
      <c r="E32" s="1"/>
      <c r="F32" s="1" t="s">
        <v>60</v>
      </c>
      <c r="G32" s="54">
        <f>G34</f>
        <v>350000</v>
      </c>
      <c r="H32" s="55">
        <f>H34</f>
        <v>560000</v>
      </c>
      <c r="I32" s="19"/>
    </row>
    <row r="33" spans="1:11" ht="17.25" x14ac:dyDescent="0.3">
      <c r="A33" s="191"/>
      <c r="B33" s="193"/>
      <c r="C33" s="24"/>
      <c r="D33" s="88"/>
      <c r="E33" s="1"/>
      <c r="F33" s="50" t="s">
        <v>6</v>
      </c>
      <c r="G33" s="51"/>
      <c r="H33" s="52"/>
      <c r="I33" s="19"/>
    </row>
    <row r="34" spans="1:11" ht="69" x14ac:dyDescent="0.3">
      <c r="A34" s="191"/>
      <c r="B34" s="193"/>
      <c r="C34" s="24"/>
      <c r="D34" s="87"/>
      <c r="E34" s="2">
        <v>12002</v>
      </c>
      <c r="F34" s="53" t="s">
        <v>95</v>
      </c>
      <c r="G34" s="54">
        <f>G36</f>
        <v>350000</v>
      </c>
      <c r="H34" s="55">
        <f>H36</f>
        <v>560000</v>
      </c>
      <c r="I34" s="19"/>
    </row>
    <row r="35" spans="1:11" ht="17.25" x14ac:dyDescent="0.3">
      <c r="A35" s="191"/>
      <c r="B35" s="193"/>
      <c r="C35" s="24"/>
      <c r="D35" s="88"/>
      <c r="E35" s="1"/>
      <c r="F35" s="6" t="s">
        <v>28</v>
      </c>
      <c r="G35" s="54"/>
      <c r="H35" s="55"/>
      <c r="I35" s="19"/>
    </row>
    <row r="36" spans="1:11" ht="51.75" x14ac:dyDescent="0.3">
      <c r="A36" s="191"/>
      <c r="B36" s="193"/>
      <c r="C36" s="24"/>
      <c r="D36" s="88"/>
      <c r="E36" s="2"/>
      <c r="F36" s="56" t="s">
        <v>29</v>
      </c>
      <c r="G36" s="54">
        <f>G38</f>
        <v>350000</v>
      </c>
      <c r="H36" s="55">
        <f>H38</f>
        <v>560000</v>
      </c>
      <c r="I36" s="19"/>
    </row>
    <row r="37" spans="1:11" ht="51.75" x14ac:dyDescent="0.3">
      <c r="A37" s="191"/>
      <c r="B37" s="193"/>
      <c r="C37" s="24"/>
      <c r="D37" s="90"/>
      <c r="E37" s="47"/>
      <c r="F37" s="6" t="s">
        <v>30</v>
      </c>
      <c r="G37" s="42"/>
      <c r="H37" s="43"/>
      <c r="I37" s="19"/>
    </row>
    <row r="38" spans="1:11" thickBot="1" x14ac:dyDescent="0.35">
      <c r="A38" s="28"/>
      <c r="B38" s="29"/>
      <c r="C38" s="30"/>
      <c r="D38" s="91"/>
      <c r="E38" s="31"/>
      <c r="F38" s="32" t="s">
        <v>96</v>
      </c>
      <c r="G38" s="57">
        <v>350000</v>
      </c>
      <c r="H38" s="33">
        <v>560000</v>
      </c>
      <c r="I38" s="19"/>
    </row>
    <row r="39" spans="1:11" ht="17.25" x14ac:dyDescent="0.3">
      <c r="A39" s="115"/>
      <c r="B39" s="116" t="s">
        <v>42</v>
      </c>
      <c r="C39" s="117"/>
      <c r="D39" s="118"/>
      <c r="E39" s="93"/>
      <c r="F39" s="119" t="s">
        <v>43</v>
      </c>
      <c r="G39" s="120">
        <f>SUM(G41)</f>
        <v>-940301.8</v>
      </c>
      <c r="H39" s="121">
        <f>SUM(H41)</f>
        <v>-2453392.2000000002</v>
      </c>
      <c r="I39" s="19"/>
    </row>
    <row r="40" spans="1:11" ht="17.25" x14ac:dyDescent="0.3">
      <c r="A40" s="191"/>
      <c r="B40" s="193"/>
      <c r="C40" s="24"/>
      <c r="D40" s="88"/>
      <c r="E40" s="1"/>
      <c r="F40" s="6" t="s">
        <v>6</v>
      </c>
      <c r="G40" s="45"/>
      <c r="H40" s="107"/>
      <c r="I40" s="19"/>
    </row>
    <row r="41" spans="1:11" ht="17.25" x14ac:dyDescent="0.3">
      <c r="A41" s="46"/>
      <c r="B41" s="193"/>
      <c r="C41" s="85" t="s">
        <v>3</v>
      </c>
      <c r="D41" s="88"/>
      <c r="E41" s="1"/>
      <c r="F41" s="2" t="s">
        <v>43</v>
      </c>
      <c r="G41" s="42">
        <f>G42</f>
        <v>-940301.8</v>
      </c>
      <c r="H41" s="43">
        <f>H42</f>
        <v>-2453392.2000000002</v>
      </c>
      <c r="I41" s="19"/>
    </row>
    <row r="42" spans="1:11" ht="34.5" x14ac:dyDescent="0.3">
      <c r="A42" s="191"/>
      <c r="B42" s="193"/>
      <c r="C42" s="24"/>
      <c r="D42" s="89"/>
      <c r="E42" s="7"/>
      <c r="F42" s="6" t="s">
        <v>70</v>
      </c>
      <c r="G42" s="48">
        <f t="shared" ref="G42:H42" si="2">G43+G50+G62</f>
        <v>-940301.8</v>
      </c>
      <c r="H42" s="49">
        <f t="shared" si="2"/>
        <v>-2453392.2000000002</v>
      </c>
      <c r="I42" s="19"/>
    </row>
    <row r="43" spans="1:11" ht="34.5" x14ac:dyDescent="0.3">
      <c r="A43" s="191"/>
      <c r="B43" s="193"/>
      <c r="C43" s="24"/>
      <c r="D43" s="87">
        <v>1011</v>
      </c>
      <c r="E43" s="1"/>
      <c r="F43" s="1" t="s">
        <v>71</v>
      </c>
      <c r="G43" s="54">
        <f>G45</f>
        <v>-3204966</v>
      </c>
      <c r="H43" s="55">
        <f>H45</f>
        <v>-6202762.2000000002</v>
      </c>
      <c r="I43" s="19"/>
    </row>
    <row r="44" spans="1:11" ht="17.25" x14ac:dyDescent="0.3">
      <c r="A44" s="191"/>
      <c r="B44" s="193"/>
      <c r="C44" s="24"/>
      <c r="D44" s="88"/>
      <c r="E44" s="93"/>
      <c r="F44" s="50" t="s">
        <v>6</v>
      </c>
      <c r="G44" s="51"/>
      <c r="H44" s="52"/>
      <c r="I44" s="19"/>
    </row>
    <row r="45" spans="1:11" ht="34.5" x14ac:dyDescent="0.3">
      <c r="A45" s="191"/>
      <c r="B45" s="193"/>
      <c r="C45" s="24"/>
      <c r="D45" s="87"/>
      <c r="E45" s="2">
        <v>12001</v>
      </c>
      <c r="F45" s="53" t="s">
        <v>74</v>
      </c>
      <c r="G45" s="54">
        <f>G47</f>
        <v>-3204966</v>
      </c>
      <c r="H45" s="55">
        <f>H47</f>
        <v>-6202762.2000000002</v>
      </c>
      <c r="I45" s="19"/>
    </row>
    <row r="46" spans="1:11" ht="17.25" x14ac:dyDescent="0.3">
      <c r="A46" s="191"/>
      <c r="B46" s="193"/>
      <c r="C46" s="24"/>
      <c r="D46" s="88"/>
      <c r="E46" s="1"/>
      <c r="F46" s="6" t="s">
        <v>28</v>
      </c>
      <c r="G46" s="54"/>
      <c r="H46" s="55"/>
      <c r="I46" s="19"/>
    </row>
    <row r="47" spans="1:11" ht="51.75" x14ac:dyDescent="0.3">
      <c r="A47" s="191"/>
      <c r="B47" s="193"/>
      <c r="C47" s="24"/>
      <c r="D47" s="88"/>
      <c r="E47" s="2"/>
      <c r="F47" s="56" t="s">
        <v>29</v>
      </c>
      <c r="G47" s="54">
        <f>G49</f>
        <v>-3204966</v>
      </c>
      <c r="H47" s="55">
        <f>H49</f>
        <v>-6202762.2000000002</v>
      </c>
      <c r="I47" s="19"/>
    </row>
    <row r="48" spans="1:11" ht="51.75" x14ac:dyDescent="0.3">
      <c r="A48" s="191"/>
      <c r="B48" s="193"/>
      <c r="C48" s="24"/>
      <c r="D48" s="90"/>
      <c r="E48" s="47"/>
      <c r="F48" s="6" t="s">
        <v>30</v>
      </c>
      <c r="G48" s="42"/>
      <c r="H48" s="43"/>
      <c r="I48" s="19"/>
      <c r="K48" s="157"/>
    </row>
    <row r="49" spans="1:9" ht="35.25" thickBot="1" x14ac:dyDescent="0.35">
      <c r="A49" s="28"/>
      <c r="B49" s="29"/>
      <c r="C49" s="30"/>
      <c r="D49" s="91"/>
      <c r="E49" s="31"/>
      <c r="F49" s="32" t="s">
        <v>75</v>
      </c>
      <c r="G49" s="270">
        <v>-3204966</v>
      </c>
      <c r="H49" s="271">
        <v>-6202762.2000000002</v>
      </c>
      <c r="I49" s="19"/>
    </row>
    <row r="50" spans="1:9" ht="32.25" customHeight="1" x14ac:dyDescent="0.3">
      <c r="A50" s="191"/>
      <c r="B50" s="193"/>
      <c r="C50" s="24"/>
      <c r="D50" s="87">
        <v>1068</v>
      </c>
      <c r="E50" s="1"/>
      <c r="F50" s="98" t="s">
        <v>66</v>
      </c>
      <c r="G50" s="99">
        <f>SUM(G52,G57)</f>
        <v>1240750</v>
      </c>
      <c r="H50" s="100">
        <f>SUM(H52,H57)</f>
        <v>1242370</v>
      </c>
      <c r="I50" s="19"/>
    </row>
    <row r="51" spans="1:9" ht="17.25" x14ac:dyDescent="0.3">
      <c r="A51" s="191"/>
      <c r="B51" s="193"/>
      <c r="C51" s="24"/>
      <c r="D51" s="88"/>
      <c r="E51" s="1"/>
      <c r="F51" s="50" t="s">
        <v>6</v>
      </c>
      <c r="G51" s="51"/>
      <c r="H51" s="52"/>
      <c r="I51" s="149"/>
    </row>
    <row r="52" spans="1:9" ht="17.25" x14ac:dyDescent="0.3">
      <c r="A52" s="191"/>
      <c r="B52" s="193"/>
      <c r="C52" s="24"/>
      <c r="D52" s="87"/>
      <c r="E52" s="2">
        <v>12002</v>
      </c>
      <c r="F52" s="53" t="s">
        <v>99</v>
      </c>
      <c r="G52" s="54">
        <f>G54</f>
        <v>1237900</v>
      </c>
      <c r="H52" s="55">
        <f>H54</f>
        <v>1237900</v>
      </c>
      <c r="I52" s="19"/>
    </row>
    <row r="53" spans="1:9" ht="17.25" x14ac:dyDescent="0.3">
      <c r="A53" s="191"/>
      <c r="B53" s="193"/>
      <c r="C53" s="24"/>
      <c r="D53" s="88"/>
      <c r="E53" s="1"/>
      <c r="F53" s="6" t="s">
        <v>28</v>
      </c>
      <c r="G53" s="54"/>
      <c r="H53" s="55"/>
      <c r="I53" s="19"/>
    </row>
    <row r="54" spans="1:9" ht="51.75" x14ac:dyDescent="0.3">
      <c r="A54" s="191"/>
      <c r="B54" s="193"/>
      <c r="C54" s="24"/>
      <c r="D54" s="88"/>
      <c r="E54" s="2"/>
      <c r="F54" s="56" t="s">
        <v>29</v>
      </c>
      <c r="G54" s="54">
        <f>G56</f>
        <v>1237900</v>
      </c>
      <c r="H54" s="55">
        <f>H56</f>
        <v>1237900</v>
      </c>
      <c r="I54" s="19"/>
    </row>
    <row r="55" spans="1:9" ht="51.75" x14ac:dyDescent="0.3">
      <c r="A55" s="191"/>
      <c r="B55" s="193"/>
      <c r="C55" s="24"/>
      <c r="D55" s="90"/>
      <c r="E55" s="47"/>
      <c r="F55" s="6" t="s">
        <v>30</v>
      </c>
      <c r="G55" s="42"/>
      <c r="H55" s="43"/>
      <c r="I55" s="19"/>
    </row>
    <row r="56" spans="1:9" ht="35.25" thickBot="1" x14ac:dyDescent="0.35">
      <c r="A56" s="28"/>
      <c r="B56" s="29"/>
      <c r="C56" s="30"/>
      <c r="D56" s="91"/>
      <c r="E56" s="31"/>
      <c r="F56" s="32" t="s">
        <v>100</v>
      </c>
      <c r="G56" s="57">
        <v>1237900</v>
      </c>
      <c r="H56" s="33">
        <v>1237900</v>
      </c>
      <c r="I56" s="19"/>
    </row>
    <row r="57" spans="1:9" ht="43.5" customHeight="1" x14ac:dyDescent="0.3">
      <c r="A57" s="184"/>
      <c r="B57" s="187"/>
      <c r="C57" s="158"/>
      <c r="D57" s="87"/>
      <c r="E57" s="2">
        <v>11001</v>
      </c>
      <c r="F57" s="53" t="s">
        <v>178</v>
      </c>
      <c r="G57" s="54">
        <f>SUM(G59)</f>
        <v>2850</v>
      </c>
      <c r="H57" s="55">
        <f>SUM(H59)</f>
        <v>4470</v>
      </c>
      <c r="I57" s="19"/>
    </row>
    <row r="58" spans="1:9" ht="17.25" x14ac:dyDescent="0.3">
      <c r="A58" s="184"/>
      <c r="B58" s="187"/>
      <c r="C58" s="158"/>
      <c r="D58" s="88"/>
      <c r="E58" s="1"/>
      <c r="F58" s="6" t="s">
        <v>28</v>
      </c>
      <c r="G58" s="54"/>
      <c r="H58" s="55"/>
      <c r="I58" s="19"/>
    </row>
    <row r="59" spans="1:9" ht="51.75" x14ac:dyDescent="0.3">
      <c r="A59" s="184"/>
      <c r="B59" s="187"/>
      <c r="C59" s="158"/>
      <c r="D59" s="88"/>
      <c r="E59" s="2"/>
      <c r="F59" s="56" t="s">
        <v>29</v>
      </c>
      <c r="G59" s="54">
        <f>G61</f>
        <v>2850</v>
      </c>
      <c r="H59" s="55">
        <f>H61</f>
        <v>4470</v>
      </c>
      <c r="I59" s="19"/>
    </row>
    <row r="60" spans="1:9" ht="51.75" x14ac:dyDescent="0.3">
      <c r="A60" s="184"/>
      <c r="B60" s="187"/>
      <c r="C60" s="158"/>
      <c r="D60" s="90"/>
      <c r="E60" s="47"/>
      <c r="F60" s="6" t="s">
        <v>30</v>
      </c>
      <c r="G60" s="42"/>
      <c r="H60" s="43"/>
      <c r="I60" s="19"/>
    </row>
    <row r="61" spans="1:9" thickBot="1" x14ac:dyDescent="0.35">
      <c r="A61" s="184"/>
      <c r="B61" s="187"/>
      <c r="C61" s="158"/>
      <c r="D61" s="91"/>
      <c r="E61" s="31"/>
      <c r="F61" s="32" t="s">
        <v>179</v>
      </c>
      <c r="G61" s="57">
        <v>2850</v>
      </c>
      <c r="H61" s="33">
        <v>4470</v>
      </c>
      <c r="I61" s="19"/>
    </row>
    <row r="62" spans="1:9" ht="17.25" x14ac:dyDescent="0.3">
      <c r="A62" s="191"/>
      <c r="B62" s="193"/>
      <c r="C62" s="24"/>
      <c r="D62" s="87">
        <v>1082</v>
      </c>
      <c r="E62" s="2">
        <v>12002</v>
      </c>
      <c r="F62" s="53" t="s">
        <v>155</v>
      </c>
      <c r="G62" s="54">
        <f>G64</f>
        <v>1023914.2</v>
      </c>
      <c r="H62" s="55">
        <f>H64</f>
        <v>2507000</v>
      </c>
      <c r="I62" s="150"/>
    </row>
    <row r="63" spans="1:9" ht="17.25" x14ac:dyDescent="0.3">
      <c r="A63" s="191"/>
      <c r="B63" s="193"/>
      <c r="C63" s="24"/>
      <c r="D63" s="88"/>
      <c r="E63" s="1"/>
      <c r="F63" s="6" t="s">
        <v>28</v>
      </c>
      <c r="G63" s="54"/>
      <c r="H63" s="55"/>
      <c r="I63" s="19"/>
    </row>
    <row r="64" spans="1:9" ht="51.75" x14ac:dyDescent="0.3">
      <c r="A64" s="191"/>
      <c r="B64" s="193"/>
      <c r="C64" s="24"/>
      <c r="D64" s="88"/>
      <c r="E64" s="2"/>
      <c r="F64" s="56" t="s">
        <v>29</v>
      </c>
      <c r="G64" s="54">
        <f>G66</f>
        <v>1023914.2</v>
      </c>
      <c r="H64" s="55">
        <f>H66</f>
        <v>2507000</v>
      </c>
      <c r="I64" s="19"/>
    </row>
    <row r="65" spans="1:11" ht="51.75" x14ac:dyDescent="0.3">
      <c r="A65" s="191"/>
      <c r="B65" s="193"/>
      <c r="C65" s="24"/>
      <c r="D65" s="90"/>
      <c r="E65" s="47"/>
      <c r="F65" s="6" t="s">
        <v>30</v>
      </c>
      <c r="G65" s="42"/>
      <c r="H65" s="43"/>
      <c r="I65" s="19"/>
    </row>
    <row r="66" spans="1:11" ht="33" customHeight="1" thickBot="1" x14ac:dyDescent="0.35">
      <c r="A66" s="28"/>
      <c r="B66" s="29"/>
      <c r="C66" s="30"/>
      <c r="D66" s="91"/>
      <c r="E66" s="31"/>
      <c r="F66" s="32" t="s">
        <v>156</v>
      </c>
      <c r="G66" s="57">
        <v>1023914.2</v>
      </c>
      <c r="H66" s="33">
        <v>2507000</v>
      </c>
      <c r="I66" s="19"/>
    </row>
    <row r="67" spans="1:11" ht="34.5" x14ac:dyDescent="0.3">
      <c r="A67" s="46"/>
      <c r="B67" s="47" t="s">
        <v>78</v>
      </c>
      <c r="C67" s="24"/>
      <c r="D67" s="88"/>
      <c r="E67" s="1"/>
      <c r="F67" s="2" t="s">
        <v>79</v>
      </c>
      <c r="G67" s="42">
        <f>SUM(G69)</f>
        <v>979414.8</v>
      </c>
      <c r="H67" s="43">
        <f>SUM(H69)</f>
        <v>1513392.2000000002</v>
      </c>
      <c r="I67" s="19"/>
    </row>
    <row r="68" spans="1:11" ht="17.25" x14ac:dyDescent="0.3">
      <c r="A68" s="191"/>
      <c r="B68" s="193"/>
      <c r="C68" s="24"/>
      <c r="D68" s="88"/>
      <c r="E68" s="1"/>
      <c r="F68" s="6" t="s">
        <v>6</v>
      </c>
      <c r="G68" s="45"/>
      <c r="H68" s="107"/>
      <c r="I68" s="19"/>
    </row>
    <row r="69" spans="1:11" ht="51.75" x14ac:dyDescent="0.3">
      <c r="A69" s="46"/>
      <c r="B69" s="193"/>
      <c r="C69" s="85" t="s">
        <v>53</v>
      </c>
      <c r="D69" s="88"/>
      <c r="E69" s="1"/>
      <c r="F69" s="2" t="s">
        <v>80</v>
      </c>
      <c r="G69" s="42">
        <f>G71+G78</f>
        <v>979414.8</v>
      </c>
      <c r="H69" s="43">
        <f>H71+H78</f>
        <v>1513392.2000000002</v>
      </c>
      <c r="I69" s="19"/>
    </row>
    <row r="70" spans="1:11" ht="34.5" x14ac:dyDescent="0.3">
      <c r="A70" s="191"/>
      <c r="B70" s="193"/>
      <c r="C70" s="24"/>
      <c r="D70" s="89"/>
      <c r="E70" s="1"/>
      <c r="F70" s="6" t="s">
        <v>70</v>
      </c>
      <c r="G70" s="48">
        <f>G71+G78</f>
        <v>979414.8</v>
      </c>
      <c r="H70" s="49">
        <f>H78</f>
        <v>1575419.7000000002</v>
      </c>
      <c r="I70" s="19"/>
    </row>
    <row r="71" spans="1:11" ht="34.5" x14ac:dyDescent="0.3">
      <c r="A71" s="191"/>
      <c r="B71" s="193"/>
      <c r="C71" s="24"/>
      <c r="D71" s="87">
        <v>1011</v>
      </c>
      <c r="E71" s="93"/>
      <c r="F71" s="1" t="s">
        <v>71</v>
      </c>
      <c r="G71" s="54">
        <f>G73</f>
        <v>-32049.5</v>
      </c>
      <c r="H71" s="55">
        <f>H73</f>
        <v>-62027.5</v>
      </c>
      <c r="I71" s="19"/>
    </row>
    <row r="72" spans="1:11" ht="17.25" x14ac:dyDescent="0.3">
      <c r="A72" s="191"/>
      <c r="B72" s="193"/>
      <c r="C72" s="24"/>
      <c r="D72" s="88"/>
      <c r="E72" s="1"/>
      <c r="F72" s="50" t="s">
        <v>6</v>
      </c>
      <c r="G72" s="51"/>
      <c r="H72" s="52"/>
      <c r="I72" s="19"/>
    </row>
    <row r="73" spans="1:11" ht="51.75" x14ac:dyDescent="0.3">
      <c r="A73" s="191"/>
      <c r="B73" s="193"/>
      <c r="C73" s="24"/>
      <c r="D73" s="87"/>
      <c r="E73" s="2">
        <v>11001</v>
      </c>
      <c r="F73" s="53" t="s">
        <v>97</v>
      </c>
      <c r="G73" s="54">
        <f>G75</f>
        <v>-32049.5</v>
      </c>
      <c r="H73" s="55">
        <f>H75</f>
        <v>-62027.5</v>
      </c>
      <c r="I73" s="19"/>
    </row>
    <row r="74" spans="1:11" ht="17.25" x14ac:dyDescent="0.3">
      <c r="A74" s="191"/>
      <c r="B74" s="193"/>
      <c r="C74" s="24"/>
      <c r="D74" s="88"/>
      <c r="E74" s="1"/>
      <c r="F74" s="6" t="s">
        <v>28</v>
      </c>
      <c r="G74" s="54"/>
      <c r="H74" s="55"/>
      <c r="I74" s="19"/>
    </row>
    <row r="75" spans="1:11" ht="51.75" x14ac:dyDescent="0.3">
      <c r="A75" s="191"/>
      <c r="B75" s="193"/>
      <c r="C75" s="24"/>
      <c r="D75" s="88"/>
      <c r="E75" s="2"/>
      <c r="F75" s="56" t="s">
        <v>29</v>
      </c>
      <c r="G75" s="54">
        <f>G77</f>
        <v>-32049.5</v>
      </c>
      <c r="H75" s="55">
        <f>H77</f>
        <v>-62027.5</v>
      </c>
      <c r="I75" s="19"/>
      <c r="J75" s="110"/>
      <c r="K75" s="110"/>
    </row>
    <row r="76" spans="1:11" ht="51.75" x14ac:dyDescent="0.3">
      <c r="A76" s="191"/>
      <c r="B76" s="193"/>
      <c r="C76" s="24"/>
      <c r="D76" s="90"/>
      <c r="E76" s="47"/>
      <c r="F76" s="6" t="s">
        <v>30</v>
      </c>
      <c r="G76" s="42"/>
      <c r="H76" s="43"/>
      <c r="I76" s="19"/>
      <c r="J76" s="110"/>
      <c r="K76" s="110"/>
    </row>
    <row r="77" spans="1:11" thickBot="1" x14ac:dyDescent="0.35">
      <c r="A77" s="186"/>
      <c r="B77" s="188"/>
      <c r="C77" s="94"/>
      <c r="D77" s="95"/>
      <c r="E77" s="96"/>
      <c r="F77" s="97" t="s">
        <v>98</v>
      </c>
      <c r="G77" s="270">
        <v>-32049.5</v>
      </c>
      <c r="H77" s="176">
        <v>-62027.5</v>
      </c>
      <c r="I77" s="19"/>
      <c r="J77" s="110"/>
      <c r="K77" s="110"/>
    </row>
    <row r="78" spans="1:11" ht="35.25" thickBot="1" x14ac:dyDescent="0.35">
      <c r="A78" s="191"/>
      <c r="B78" s="193"/>
      <c r="C78" s="24"/>
      <c r="D78" s="87">
        <v>1082</v>
      </c>
      <c r="E78" s="1"/>
      <c r="F78" s="5" t="s">
        <v>82</v>
      </c>
      <c r="G78" s="25">
        <f>SUM(G80)</f>
        <v>1011464.3</v>
      </c>
      <c r="H78" s="26">
        <f>SUM(H80)</f>
        <v>1575419.7000000002</v>
      </c>
      <c r="I78" s="19"/>
    </row>
    <row r="79" spans="1:11" ht="17.25" x14ac:dyDescent="0.3">
      <c r="A79" s="191"/>
      <c r="B79" s="193"/>
      <c r="C79" s="24"/>
      <c r="D79" s="88"/>
      <c r="E79" s="1"/>
      <c r="F79" s="50" t="s">
        <v>6</v>
      </c>
      <c r="G79" s="51"/>
      <c r="H79" s="52"/>
      <c r="I79" s="19"/>
    </row>
    <row r="80" spans="1:11" ht="34.5" x14ac:dyDescent="0.3">
      <c r="A80" s="191"/>
      <c r="B80" s="193"/>
      <c r="C80" s="24"/>
      <c r="D80" s="87"/>
      <c r="E80" s="2">
        <v>12001</v>
      </c>
      <c r="F80" s="53" t="s">
        <v>81</v>
      </c>
      <c r="G80" s="54">
        <f>G82</f>
        <v>1011464.3</v>
      </c>
      <c r="H80" s="55">
        <f>H82</f>
        <v>1575419.7000000002</v>
      </c>
      <c r="I80" s="19"/>
    </row>
    <row r="81" spans="1:9" ht="17.25" x14ac:dyDescent="0.3">
      <c r="A81" s="191"/>
      <c r="B81" s="193"/>
      <c r="C81" s="24"/>
      <c r="D81" s="88"/>
      <c r="E81" s="1"/>
      <c r="F81" s="6" t="s">
        <v>28</v>
      </c>
      <c r="G81" s="54"/>
      <c r="H81" s="55"/>
      <c r="I81" s="19"/>
    </row>
    <row r="82" spans="1:9" ht="51.75" x14ac:dyDescent="0.3">
      <c r="A82" s="191"/>
      <c r="B82" s="193"/>
      <c r="C82" s="24"/>
      <c r="D82" s="88"/>
      <c r="E82" s="2"/>
      <c r="F82" s="56" t="s">
        <v>29</v>
      </c>
      <c r="G82" s="54">
        <f>G84</f>
        <v>1011464.3</v>
      </c>
      <c r="H82" s="55">
        <f>H84</f>
        <v>1575419.7000000002</v>
      </c>
      <c r="I82" s="19"/>
    </row>
    <row r="83" spans="1:9" ht="51.75" x14ac:dyDescent="0.3">
      <c r="A83" s="191"/>
      <c r="B83" s="193"/>
      <c r="C83" s="24"/>
      <c r="D83" s="90"/>
      <c r="E83" s="47"/>
      <c r="F83" s="6" t="s">
        <v>30</v>
      </c>
      <c r="G83" s="42"/>
      <c r="H83" s="43"/>
      <c r="I83" s="19"/>
    </row>
    <row r="84" spans="1:9" ht="37.5" customHeight="1" thickBot="1" x14ac:dyDescent="0.35">
      <c r="A84" s="28"/>
      <c r="B84" s="29"/>
      <c r="C84" s="30"/>
      <c r="D84" s="91"/>
      <c r="E84" s="31"/>
      <c r="F84" s="32" t="s">
        <v>83</v>
      </c>
      <c r="G84" s="57">
        <v>1011464.3</v>
      </c>
      <c r="H84" s="33">
        <f>2375419.7-800000</f>
        <v>1575419.7000000002</v>
      </c>
      <c r="I84" s="19"/>
    </row>
  </sheetData>
  <mergeCells count="6">
    <mergeCell ref="A4:H4"/>
    <mergeCell ref="G5:H5"/>
    <mergeCell ref="A6:C6"/>
    <mergeCell ref="D6:E6"/>
    <mergeCell ref="F6:F7"/>
    <mergeCell ref="G6:H6"/>
  </mergeCells>
  <pageMargins left="0.7" right="0" top="0.75" bottom="0.2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00"/>
  <sheetViews>
    <sheetView topLeftCell="A85" zoomScaleNormal="100" workbookViewId="0">
      <selection activeCell="F83" sqref="F83"/>
    </sheetView>
  </sheetViews>
  <sheetFormatPr defaultColWidth="9.140625" defaultRowHeight="17.25" x14ac:dyDescent="0.3"/>
  <cols>
    <col min="1" max="1" width="1.5703125" style="19" customWidth="1"/>
    <col min="2" max="2" width="11.28515625" style="19" customWidth="1"/>
    <col min="3" max="3" width="15" style="19" customWidth="1"/>
    <col min="4" max="4" width="73.5703125" style="19" customWidth="1"/>
    <col min="5" max="5" width="17.28515625" style="19" customWidth="1"/>
    <col min="6" max="6" width="17.140625" style="19" customWidth="1"/>
    <col min="7" max="16384" width="9.140625" style="19"/>
  </cols>
  <sheetData>
    <row r="1" spans="2:6" ht="28.5" customHeight="1" x14ac:dyDescent="0.3">
      <c r="F1" s="35" t="s">
        <v>4</v>
      </c>
    </row>
    <row r="2" spans="2:6" x14ac:dyDescent="0.3">
      <c r="B2" s="36" t="s">
        <v>0</v>
      </c>
      <c r="F2" s="35" t="s">
        <v>101</v>
      </c>
    </row>
    <row r="3" spans="2:6" ht="15" customHeight="1" x14ac:dyDescent="0.3">
      <c r="F3" s="35" t="s">
        <v>1</v>
      </c>
    </row>
    <row r="4" spans="2:6" ht="9.75" customHeight="1" x14ac:dyDescent="0.3">
      <c r="F4" s="35"/>
    </row>
    <row r="5" spans="2:6" ht="71.25" customHeight="1" x14ac:dyDescent="0.3">
      <c r="B5" s="196" t="s">
        <v>176</v>
      </c>
      <c r="C5" s="196"/>
      <c r="D5" s="196"/>
      <c r="E5" s="196"/>
      <c r="F5" s="196"/>
    </row>
    <row r="6" spans="2:6" ht="18" thickBot="1" x14ac:dyDescent="0.35">
      <c r="B6" s="58"/>
      <c r="C6" s="58"/>
      <c r="D6" s="58"/>
      <c r="E6" s="222" t="s">
        <v>24</v>
      </c>
      <c r="F6" s="222"/>
    </row>
    <row r="7" spans="2:6" ht="107.25" customHeight="1" x14ac:dyDescent="0.3">
      <c r="B7" s="216" t="s">
        <v>8</v>
      </c>
      <c r="C7" s="217"/>
      <c r="D7" s="199" t="s">
        <v>50</v>
      </c>
      <c r="E7" s="223" t="s">
        <v>125</v>
      </c>
      <c r="F7" s="224"/>
    </row>
    <row r="8" spans="2:6" ht="50.25" customHeight="1" thickBot="1" x14ac:dyDescent="0.35">
      <c r="B8" s="59" t="s">
        <v>10</v>
      </c>
      <c r="C8" s="60" t="s">
        <v>11</v>
      </c>
      <c r="D8" s="218"/>
      <c r="E8" s="189" t="s">
        <v>25</v>
      </c>
      <c r="F8" s="163" t="s">
        <v>25</v>
      </c>
    </row>
    <row r="9" spans="2:6" ht="24" customHeight="1" thickBot="1" x14ac:dyDescent="0.35">
      <c r="B9" s="61"/>
      <c r="C9" s="62"/>
      <c r="D9" s="63" t="s">
        <v>31</v>
      </c>
      <c r="E9" s="64">
        <f>E10</f>
        <v>0</v>
      </c>
      <c r="F9" s="164">
        <f>F10</f>
        <v>0</v>
      </c>
    </row>
    <row r="10" spans="2:6" ht="32.25" customHeight="1" thickBot="1" x14ac:dyDescent="0.35">
      <c r="B10" s="219" t="s">
        <v>17</v>
      </c>
      <c r="C10" s="220"/>
      <c r="D10" s="221"/>
      <c r="E10" s="65">
        <f>E11+E30+E49+E69+E88</f>
        <v>0</v>
      </c>
      <c r="F10" s="165">
        <f>F11+F30+F49+F69+F88</f>
        <v>0</v>
      </c>
    </row>
    <row r="11" spans="2:6" ht="23.1" customHeight="1" thickBot="1" x14ac:dyDescent="0.35">
      <c r="B11" s="15">
        <v>1011</v>
      </c>
      <c r="C11" s="11"/>
      <c r="D11" s="12" t="s">
        <v>13</v>
      </c>
      <c r="E11" s="13">
        <f>E18+E24</f>
        <v>-3237015.5</v>
      </c>
      <c r="F11" s="166">
        <f>F18+F24</f>
        <v>-6264789.7000000002</v>
      </c>
    </row>
    <row r="12" spans="2:6" ht="24.75" customHeight="1" x14ac:dyDescent="0.3">
      <c r="B12" s="204"/>
      <c r="C12" s="206"/>
      <c r="D12" s="20" t="s">
        <v>71</v>
      </c>
      <c r="E12" s="123"/>
      <c r="F12" s="167"/>
    </row>
    <row r="13" spans="2:6" ht="15.75" customHeight="1" x14ac:dyDescent="0.3">
      <c r="B13" s="205"/>
      <c r="C13" s="207"/>
      <c r="D13" s="3" t="s">
        <v>12</v>
      </c>
      <c r="E13" s="123"/>
      <c r="F13" s="167"/>
    </row>
    <row r="14" spans="2:6" ht="34.5" x14ac:dyDescent="0.3">
      <c r="B14" s="205"/>
      <c r="C14" s="207"/>
      <c r="D14" s="21" t="s">
        <v>72</v>
      </c>
      <c r="E14" s="123"/>
      <c r="F14" s="167"/>
    </row>
    <row r="15" spans="2:6" ht="16.5" customHeight="1" x14ac:dyDescent="0.3">
      <c r="B15" s="205"/>
      <c r="C15" s="207"/>
      <c r="D15" s="3" t="s">
        <v>7</v>
      </c>
      <c r="E15" s="123"/>
      <c r="F15" s="167"/>
    </row>
    <row r="16" spans="2:6" x14ac:dyDescent="0.3">
      <c r="B16" s="205"/>
      <c r="C16" s="207"/>
      <c r="D16" s="21" t="s">
        <v>73</v>
      </c>
      <c r="E16" s="124"/>
      <c r="F16" s="168"/>
    </row>
    <row r="17" spans="2:6" ht="19.5" customHeight="1" thickBot="1" x14ac:dyDescent="0.35">
      <c r="B17" s="212" t="s">
        <v>158</v>
      </c>
      <c r="C17" s="213"/>
      <c r="D17" s="213"/>
      <c r="E17" s="125"/>
      <c r="F17" s="169"/>
    </row>
    <row r="18" spans="2:6" ht="18" thickBot="1" x14ac:dyDescent="0.35">
      <c r="B18" s="208"/>
      <c r="C18" s="210">
        <v>11001</v>
      </c>
      <c r="D18" s="22" t="s">
        <v>14</v>
      </c>
      <c r="E18" s="13">
        <f>'հավելված 1'!G71</f>
        <v>-32049.5</v>
      </c>
      <c r="F18" s="166">
        <f>'հավելված 1'!H71</f>
        <v>-62027.5</v>
      </c>
    </row>
    <row r="19" spans="2:6" ht="34.5" x14ac:dyDescent="0.3">
      <c r="B19" s="209"/>
      <c r="C19" s="211"/>
      <c r="D19" s="4" t="s">
        <v>102</v>
      </c>
      <c r="E19" s="123"/>
      <c r="F19" s="167"/>
    </row>
    <row r="20" spans="2:6" ht="22.5" customHeight="1" x14ac:dyDescent="0.3">
      <c r="B20" s="209"/>
      <c r="C20" s="211"/>
      <c r="D20" s="23" t="s">
        <v>15</v>
      </c>
      <c r="E20" s="123"/>
      <c r="F20" s="167"/>
    </row>
    <row r="21" spans="2:6" ht="67.5" customHeight="1" x14ac:dyDescent="0.3">
      <c r="B21" s="209"/>
      <c r="C21" s="211"/>
      <c r="D21" s="4" t="s">
        <v>126</v>
      </c>
      <c r="E21" s="123"/>
      <c r="F21" s="167"/>
    </row>
    <row r="22" spans="2:6" ht="22.5" customHeight="1" x14ac:dyDescent="0.3">
      <c r="B22" s="209"/>
      <c r="C22" s="211"/>
      <c r="D22" s="23" t="s">
        <v>16</v>
      </c>
      <c r="E22" s="123"/>
      <c r="F22" s="167"/>
    </row>
    <row r="23" spans="2:6" ht="21" customHeight="1" thickBot="1" x14ac:dyDescent="0.35">
      <c r="B23" s="209"/>
      <c r="C23" s="211"/>
      <c r="D23" s="8" t="s">
        <v>103</v>
      </c>
      <c r="E23" s="123"/>
      <c r="F23" s="167"/>
    </row>
    <row r="24" spans="2:6" ht="18" thickBot="1" x14ac:dyDescent="0.35">
      <c r="B24" s="208"/>
      <c r="C24" s="210">
        <v>12001</v>
      </c>
      <c r="D24" s="22" t="s">
        <v>14</v>
      </c>
      <c r="E24" s="13">
        <f>'հավելված 1'!G49</f>
        <v>-3204966</v>
      </c>
      <c r="F24" s="166">
        <f>'հավելված 1'!H49</f>
        <v>-6202762.2000000002</v>
      </c>
    </row>
    <row r="25" spans="2:6" ht="34.5" x14ac:dyDescent="0.3">
      <c r="B25" s="209"/>
      <c r="C25" s="211"/>
      <c r="D25" s="4" t="s">
        <v>74</v>
      </c>
      <c r="E25" s="123"/>
      <c r="F25" s="167"/>
    </row>
    <row r="26" spans="2:6" ht="22.5" customHeight="1" x14ac:dyDescent="0.3">
      <c r="B26" s="209"/>
      <c r="C26" s="211"/>
      <c r="D26" s="23" t="s">
        <v>15</v>
      </c>
      <c r="E26" s="123"/>
      <c r="F26" s="167"/>
    </row>
    <row r="27" spans="2:6" ht="51.75" x14ac:dyDescent="0.3">
      <c r="B27" s="209"/>
      <c r="C27" s="211"/>
      <c r="D27" s="4" t="s">
        <v>127</v>
      </c>
      <c r="E27" s="123"/>
      <c r="F27" s="167"/>
    </row>
    <row r="28" spans="2:6" ht="22.5" customHeight="1" x14ac:dyDescent="0.3">
      <c r="B28" s="209"/>
      <c r="C28" s="211"/>
      <c r="D28" s="23" t="s">
        <v>16</v>
      </c>
      <c r="E28" s="123"/>
      <c r="F28" s="167"/>
    </row>
    <row r="29" spans="2:6" ht="21" customHeight="1" thickBot="1" x14ac:dyDescent="0.35">
      <c r="B29" s="209"/>
      <c r="C29" s="211"/>
      <c r="D29" s="8" t="s">
        <v>59</v>
      </c>
      <c r="E29" s="123"/>
      <c r="F29" s="167"/>
    </row>
    <row r="30" spans="2:6" ht="23.1" customHeight="1" thickBot="1" x14ac:dyDescent="0.35">
      <c r="B30" s="15">
        <v>1068</v>
      </c>
      <c r="C30" s="11"/>
      <c r="D30" s="12" t="s">
        <v>13</v>
      </c>
      <c r="E30" s="13">
        <f>SUM(E43,E37)</f>
        <v>1240750</v>
      </c>
      <c r="F30" s="166">
        <f>SUM(F43,F37)</f>
        <v>1242370</v>
      </c>
    </row>
    <row r="31" spans="2:6" ht="24.75" customHeight="1" x14ac:dyDescent="0.3">
      <c r="B31" s="204"/>
      <c r="C31" s="206"/>
      <c r="D31" s="20" t="s">
        <v>56</v>
      </c>
      <c r="E31" s="123"/>
      <c r="F31" s="167"/>
    </row>
    <row r="32" spans="2:6" ht="15.75" customHeight="1" x14ac:dyDescent="0.3">
      <c r="B32" s="205"/>
      <c r="C32" s="207"/>
      <c r="D32" s="3" t="s">
        <v>12</v>
      </c>
      <c r="E32" s="123"/>
      <c r="F32" s="167"/>
    </row>
    <row r="33" spans="2:6" x14ac:dyDescent="0.3">
      <c r="B33" s="205"/>
      <c r="C33" s="207"/>
      <c r="D33" s="21" t="s">
        <v>57</v>
      </c>
      <c r="E33" s="123"/>
      <c r="F33" s="167"/>
    </row>
    <row r="34" spans="2:6" ht="16.5" customHeight="1" x14ac:dyDescent="0.3">
      <c r="B34" s="205"/>
      <c r="C34" s="207"/>
      <c r="D34" s="3" t="s">
        <v>7</v>
      </c>
      <c r="E34" s="123"/>
      <c r="F34" s="167"/>
    </row>
    <row r="35" spans="2:6" ht="16.899999999999999" customHeight="1" x14ac:dyDescent="0.3">
      <c r="B35" s="205"/>
      <c r="C35" s="207"/>
      <c r="D35" s="21" t="s">
        <v>58</v>
      </c>
      <c r="E35" s="124"/>
      <c r="F35" s="168"/>
    </row>
    <row r="36" spans="2:6" ht="19.5" customHeight="1" x14ac:dyDescent="0.3">
      <c r="B36" s="212" t="s">
        <v>158</v>
      </c>
      <c r="C36" s="213"/>
      <c r="D36" s="213"/>
      <c r="E36" s="125"/>
      <c r="F36" s="169"/>
    </row>
    <row r="37" spans="2:6" ht="21" customHeight="1" x14ac:dyDescent="0.3">
      <c r="B37" s="185"/>
      <c r="C37" s="210">
        <v>11001</v>
      </c>
      <c r="D37" s="22" t="s">
        <v>14</v>
      </c>
      <c r="E37" s="126">
        <f>SUM('հավելված 1'!G61)</f>
        <v>2850</v>
      </c>
      <c r="F37" s="126">
        <f>SUM('հավելված 1'!H61)</f>
        <v>4470</v>
      </c>
    </row>
    <row r="38" spans="2:6" ht="33" customHeight="1" x14ac:dyDescent="0.3">
      <c r="B38" s="185"/>
      <c r="C38" s="211"/>
      <c r="D38" s="4" t="s">
        <v>178</v>
      </c>
      <c r="E38" s="123"/>
      <c r="F38" s="167"/>
    </row>
    <row r="39" spans="2:6" ht="21" customHeight="1" x14ac:dyDescent="0.3">
      <c r="B39" s="185"/>
      <c r="C39" s="211"/>
      <c r="D39" s="23" t="s">
        <v>15</v>
      </c>
      <c r="E39" s="123"/>
      <c r="F39" s="167"/>
    </row>
    <row r="40" spans="2:6" ht="34.5" customHeight="1" x14ac:dyDescent="0.3">
      <c r="B40" s="185"/>
      <c r="C40" s="211"/>
      <c r="D40" s="4" t="s">
        <v>180</v>
      </c>
      <c r="E40" s="123"/>
      <c r="F40" s="167"/>
    </row>
    <row r="41" spans="2:6" ht="23.25" customHeight="1" x14ac:dyDescent="0.3">
      <c r="B41" s="185"/>
      <c r="C41" s="211"/>
      <c r="D41" s="23" t="s">
        <v>16</v>
      </c>
      <c r="E41" s="123"/>
      <c r="F41" s="167"/>
    </row>
    <row r="42" spans="2:6" ht="21" customHeight="1" x14ac:dyDescent="0.3">
      <c r="B42" s="185"/>
      <c r="C42" s="211"/>
      <c r="D42" s="8" t="s">
        <v>59</v>
      </c>
      <c r="E42" s="123"/>
      <c r="F42" s="167"/>
    </row>
    <row r="43" spans="2:6" x14ac:dyDescent="0.3">
      <c r="B43" s="208"/>
      <c r="C43" s="210">
        <v>12002</v>
      </c>
      <c r="D43" s="22" t="s">
        <v>14</v>
      </c>
      <c r="E43" s="126">
        <f>'հավելված 1'!G56</f>
        <v>1237900</v>
      </c>
      <c r="F43" s="170">
        <f>'հավելված 1'!H56</f>
        <v>1237900</v>
      </c>
    </row>
    <row r="44" spans="2:6" x14ac:dyDescent="0.3">
      <c r="B44" s="209"/>
      <c r="C44" s="211"/>
      <c r="D44" s="4" t="s">
        <v>99</v>
      </c>
      <c r="E44" s="123"/>
      <c r="F44" s="167"/>
    </row>
    <row r="45" spans="2:6" ht="22.5" customHeight="1" x14ac:dyDescent="0.3">
      <c r="B45" s="209"/>
      <c r="C45" s="211"/>
      <c r="D45" s="23" t="s">
        <v>15</v>
      </c>
      <c r="E45" s="123"/>
      <c r="F45" s="167"/>
    </row>
    <row r="46" spans="2:6" ht="35.25" customHeight="1" x14ac:dyDescent="0.3">
      <c r="B46" s="209"/>
      <c r="C46" s="211"/>
      <c r="D46" s="4" t="s">
        <v>104</v>
      </c>
      <c r="E46" s="123"/>
      <c r="F46" s="167"/>
    </row>
    <row r="47" spans="2:6" ht="22.5" customHeight="1" x14ac:dyDescent="0.3">
      <c r="B47" s="209"/>
      <c r="C47" s="211"/>
      <c r="D47" s="23" t="s">
        <v>16</v>
      </c>
      <c r="E47" s="123"/>
      <c r="F47" s="167"/>
    </row>
    <row r="48" spans="2:6" ht="21" customHeight="1" thickBot="1" x14ac:dyDescent="0.35">
      <c r="B48" s="204"/>
      <c r="C48" s="206"/>
      <c r="D48" s="4" t="s">
        <v>59</v>
      </c>
      <c r="E48" s="124"/>
      <c r="F48" s="168"/>
    </row>
    <row r="49" spans="2:6" ht="23.1" customHeight="1" thickBot="1" x14ac:dyDescent="0.35">
      <c r="B49" s="15">
        <v>1082</v>
      </c>
      <c r="C49" s="11"/>
      <c r="D49" s="12" t="s">
        <v>13</v>
      </c>
      <c r="E49" s="13">
        <f>E56+E62</f>
        <v>2035378.5</v>
      </c>
      <c r="F49" s="166">
        <f>F56+F62</f>
        <v>4082419.7</v>
      </c>
    </row>
    <row r="50" spans="2:6" ht="24.75" customHeight="1" x14ac:dyDescent="0.3">
      <c r="B50" s="204"/>
      <c r="C50" s="206"/>
      <c r="D50" s="20" t="s">
        <v>84</v>
      </c>
      <c r="E50" s="123"/>
      <c r="F50" s="167"/>
    </row>
    <row r="51" spans="2:6" ht="15.75" customHeight="1" x14ac:dyDescent="0.3">
      <c r="B51" s="205"/>
      <c r="C51" s="207"/>
      <c r="D51" s="3" t="s">
        <v>12</v>
      </c>
      <c r="E51" s="123"/>
      <c r="F51" s="167"/>
    </row>
    <row r="52" spans="2:6" ht="16.899999999999999" customHeight="1" x14ac:dyDescent="0.3">
      <c r="B52" s="205"/>
      <c r="C52" s="207"/>
      <c r="D52" s="140" t="s">
        <v>128</v>
      </c>
      <c r="E52" s="123"/>
      <c r="F52" s="167"/>
    </row>
    <row r="53" spans="2:6" ht="16.5" customHeight="1" x14ac:dyDescent="0.3">
      <c r="B53" s="205"/>
      <c r="C53" s="207"/>
      <c r="D53" s="3" t="s">
        <v>7</v>
      </c>
      <c r="E53" s="123"/>
      <c r="F53" s="167"/>
    </row>
    <row r="54" spans="2:6" ht="34.5" x14ac:dyDescent="0.3">
      <c r="B54" s="205"/>
      <c r="C54" s="207"/>
      <c r="D54" s="21" t="s">
        <v>85</v>
      </c>
      <c r="E54" s="124"/>
      <c r="F54" s="168"/>
    </row>
    <row r="55" spans="2:6" ht="19.5" customHeight="1" x14ac:dyDescent="0.3">
      <c r="B55" s="212" t="s">
        <v>158</v>
      </c>
      <c r="C55" s="213"/>
      <c r="D55" s="213"/>
      <c r="E55" s="125"/>
      <c r="F55" s="169"/>
    </row>
    <row r="56" spans="2:6" x14ac:dyDescent="0.3">
      <c r="B56" s="208"/>
      <c r="C56" s="210">
        <v>12001</v>
      </c>
      <c r="D56" s="22" t="s">
        <v>14</v>
      </c>
      <c r="E56" s="126">
        <f>'հավելված 1'!G84</f>
        <v>1011464.3</v>
      </c>
      <c r="F56" s="170">
        <f>'հավելված 1'!H84</f>
        <v>1575419.7000000002</v>
      </c>
    </row>
    <row r="57" spans="2:6" x14ac:dyDescent="0.3">
      <c r="B57" s="209"/>
      <c r="C57" s="211"/>
      <c r="D57" s="4" t="s">
        <v>86</v>
      </c>
      <c r="E57" s="123"/>
      <c r="F57" s="167"/>
    </row>
    <row r="58" spans="2:6" ht="22.5" customHeight="1" x14ac:dyDescent="0.3">
      <c r="B58" s="209"/>
      <c r="C58" s="211"/>
      <c r="D58" s="23" t="s">
        <v>15</v>
      </c>
      <c r="E58" s="123"/>
      <c r="F58" s="167"/>
    </row>
    <row r="59" spans="2:6" ht="96.75" customHeight="1" x14ac:dyDescent="0.3">
      <c r="B59" s="209"/>
      <c r="C59" s="211"/>
      <c r="D59" s="4" t="s">
        <v>87</v>
      </c>
      <c r="E59" s="123"/>
      <c r="F59" s="167"/>
    </row>
    <row r="60" spans="2:6" ht="22.5" customHeight="1" x14ac:dyDescent="0.3">
      <c r="B60" s="209"/>
      <c r="C60" s="211"/>
      <c r="D60" s="23" t="s">
        <v>16</v>
      </c>
      <c r="E60" s="123"/>
      <c r="F60" s="167"/>
    </row>
    <row r="61" spans="2:6" ht="21" customHeight="1" x14ac:dyDescent="0.3">
      <c r="B61" s="209"/>
      <c r="C61" s="206"/>
      <c r="D61" s="4" t="s">
        <v>59</v>
      </c>
      <c r="E61" s="124"/>
      <c r="F61" s="168"/>
    </row>
    <row r="62" spans="2:6" ht="21" customHeight="1" x14ac:dyDescent="0.3">
      <c r="B62" s="185"/>
      <c r="C62" s="210">
        <v>12002</v>
      </c>
      <c r="D62" s="22" t="s">
        <v>14</v>
      </c>
      <c r="E62" s="126">
        <f>'հավելված 1'!G66</f>
        <v>1023914.2</v>
      </c>
      <c r="F62" s="170">
        <f>'հավելված 1'!H66</f>
        <v>2507000</v>
      </c>
    </row>
    <row r="63" spans="2:6" ht="21" customHeight="1" x14ac:dyDescent="0.3">
      <c r="B63" s="185"/>
      <c r="C63" s="211"/>
      <c r="D63" s="4" t="s">
        <v>141</v>
      </c>
      <c r="E63" s="123"/>
      <c r="F63" s="167"/>
    </row>
    <row r="64" spans="2:6" ht="21" customHeight="1" x14ac:dyDescent="0.3">
      <c r="B64" s="185"/>
      <c r="C64" s="211"/>
      <c r="D64" s="23" t="s">
        <v>15</v>
      </c>
      <c r="E64" s="123"/>
      <c r="F64" s="167"/>
    </row>
    <row r="65" spans="2:6" ht="21" customHeight="1" x14ac:dyDescent="0.3">
      <c r="B65" s="185"/>
      <c r="C65" s="211"/>
      <c r="D65" s="73" t="s">
        <v>147</v>
      </c>
      <c r="E65" s="123"/>
      <c r="F65" s="167"/>
    </row>
    <row r="66" spans="2:6" ht="21" customHeight="1" x14ac:dyDescent="0.3">
      <c r="B66" s="185"/>
      <c r="C66" s="211"/>
      <c r="D66" s="23" t="s">
        <v>16</v>
      </c>
      <c r="E66" s="123"/>
      <c r="F66" s="167"/>
    </row>
    <row r="67" spans="2:6" ht="21" customHeight="1" x14ac:dyDescent="0.3">
      <c r="B67" s="190"/>
      <c r="C67" s="206"/>
      <c r="D67" s="4" t="s">
        <v>59</v>
      </c>
      <c r="E67" s="124"/>
      <c r="F67" s="168"/>
    </row>
    <row r="68" spans="2:6" ht="21" customHeight="1" thickBot="1" x14ac:dyDescent="0.35">
      <c r="B68" s="171"/>
      <c r="C68" s="172"/>
      <c r="D68" s="172"/>
      <c r="E68" s="172"/>
      <c r="F68" s="173"/>
    </row>
    <row r="69" spans="2:6" ht="23.1" customHeight="1" thickBot="1" x14ac:dyDescent="0.35">
      <c r="B69" s="15">
        <v>1102</v>
      </c>
      <c r="C69" s="11"/>
      <c r="D69" s="12" t="s">
        <v>13</v>
      </c>
      <c r="E69" s="13">
        <f>SUM(E76,E82)</f>
        <v>-389113</v>
      </c>
      <c r="F69" s="13">
        <f>SUM(F76,F82)</f>
        <v>380000</v>
      </c>
    </row>
    <row r="70" spans="2:6" ht="24.75" customHeight="1" x14ac:dyDescent="0.3">
      <c r="B70" s="204"/>
      <c r="C70" s="206"/>
      <c r="D70" s="66" t="s">
        <v>92</v>
      </c>
      <c r="E70" s="123"/>
      <c r="F70" s="167"/>
    </row>
    <row r="71" spans="2:6" ht="15.75" customHeight="1" x14ac:dyDescent="0.3">
      <c r="B71" s="205"/>
      <c r="C71" s="207"/>
      <c r="D71" s="14" t="s">
        <v>12</v>
      </c>
      <c r="E71" s="123"/>
      <c r="F71" s="167"/>
    </row>
    <row r="72" spans="2:6" x14ac:dyDescent="0.3">
      <c r="B72" s="205"/>
      <c r="C72" s="207"/>
      <c r="D72" s="67" t="s">
        <v>105</v>
      </c>
      <c r="E72" s="123"/>
      <c r="F72" s="167"/>
    </row>
    <row r="73" spans="2:6" ht="16.5" customHeight="1" x14ac:dyDescent="0.3">
      <c r="B73" s="205"/>
      <c r="C73" s="207"/>
      <c r="D73" s="14" t="s">
        <v>7</v>
      </c>
      <c r="E73" s="123"/>
      <c r="F73" s="167"/>
    </row>
    <row r="74" spans="2:6" ht="34.5" x14ac:dyDescent="0.3">
      <c r="B74" s="205"/>
      <c r="C74" s="207"/>
      <c r="D74" s="67" t="s">
        <v>106</v>
      </c>
      <c r="E74" s="124"/>
      <c r="F74" s="168"/>
    </row>
    <row r="75" spans="2:6" ht="19.5" customHeight="1" x14ac:dyDescent="0.3">
      <c r="B75" s="212" t="s">
        <v>158</v>
      </c>
      <c r="C75" s="213"/>
      <c r="D75" s="213"/>
      <c r="E75" s="127"/>
      <c r="F75" s="174"/>
    </row>
    <row r="76" spans="2:6" x14ac:dyDescent="0.3">
      <c r="B76" s="208"/>
      <c r="C76" s="210">
        <v>12001</v>
      </c>
      <c r="D76" s="22" t="s">
        <v>14</v>
      </c>
      <c r="E76" s="126">
        <f>'հավելված 1'!G22</f>
        <v>210887</v>
      </c>
      <c r="F76" s="170">
        <f>'հավելված 1'!H22</f>
        <v>980000</v>
      </c>
    </row>
    <row r="77" spans="2:6" ht="34.5" x14ac:dyDescent="0.3">
      <c r="B77" s="209"/>
      <c r="C77" s="211"/>
      <c r="D77" s="4" t="s">
        <v>107</v>
      </c>
      <c r="E77" s="123"/>
      <c r="F77" s="167"/>
    </row>
    <row r="78" spans="2:6" ht="22.5" customHeight="1" x14ac:dyDescent="0.3">
      <c r="B78" s="209"/>
      <c r="C78" s="211"/>
      <c r="D78" s="23" t="s">
        <v>15</v>
      </c>
      <c r="E78" s="123"/>
      <c r="F78" s="167"/>
    </row>
    <row r="79" spans="2:6" ht="69" customHeight="1" x14ac:dyDescent="0.3">
      <c r="B79" s="209"/>
      <c r="C79" s="211"/>
      <c r="D79" s="9" t="s">
        <v>108</v>
      </c>
      <c r="E79" s="123"/>
      <c r="F79" s="167"/>
    </row>
    <row r="80" spans="2:6" ht="22.5" customHeight="1" x14ac:dyDescent="0.3">
      <c r="B80" s="209"/>
      <c r="C80" s="211"/>
      <c r="D80" s="23" t="s">
        <v>16</v>
      </c>
      <c r="E80" s="123"/>
      <c r="F80" s="167"/>
    </row>
    <row r="81" spans="2:6" ht="21" customHeight="1" x14ac:dyDescent="0.3">
      <c r="B81" s="209"/>
      <c r="C81" s="206"/>
      <c r="D81" s="4" t="s">
        <v>41</v>
      </c>
      <c r="E81" s="124"/>
      <c r="F81" s="168"/>
    </row>
    <row r="82" spans="2:6" ht="21" customHeight="1" x14ac:dyDescent="0.3">
      <c r="B82" s="185"/>
      <c r="C82" s="210">
        <v>12003</v>
      </c>
      <c r="D82" s="22" t="s">
        <v>14</v>
      </c>
      <c r="E82" s="126">
        <f>'հավելված 1'!G27</f>
        <v>-600000</v>
      </c>
      <c r="F82" s="126">
        <f>'հավելված 1'!H27</f>
        <v>-600000</v>
      </c>
    </row>
    <row r="83" spans="2:6" ht="47.25" customHeight="1" x14ac:dyDescent="0.3">
      <c r="B83" s="185"/>
      <c r="C83" s="211"/>
      <c r="D83" s="4" t="s">
        <v>187</v>
      </c>
      <c r="E83" s="123"/>
      <c r="F83" s="167"/>
    </row>
    <row r="84" spans="2:6" ht="21" customHeight="1" x14ac:dyDescent="0.3">
      <c r="B84" s="185"/>
      <c r="C84" s="211"/>
      <c r="D84" s="23" t="s">
        <v>15</v>
      </c>
      <c r="E84" s="123"/>
      <c r="F84" s="167"/>
    </row>
    <row r="85" spans="2:6" ht="21" customHeight="1" x14ac:dyDescent="0.3">
      <c r="B85" s="185"/>
      <c r="C85" s="211"/>
      <c r="D85" s="9" t="s">
        <v>108</v>
      </c>
      <c r="E85" s="123"/>
      <c r="F85" s="167"/>
    </row>
    <row r="86" spans="2:6" ht="21" customHeight="1" x14ac:dyDescent="0.3">
      <c r="B86" s="185"/>
      <c r="C86" s="211"/>
      <c r="D86" s="23" t="s">
        <v>16</v>
      </c>
      <c r="E86" s="123"/>
      <c r="F86" s="167"/>
    </row>
    <row r="87" spans="2:6" ht="21" customHeight="1" thickBot="1" x14ac:dyDescent="0.35">
      <c r="B87" s="185"/>
      <c r="C87" s="206"/>
      <c r="D87" s="4" t="s">
        <v>41</v>
      </c>
      <c r="E87" s="124"/>
      <c r="F87" s="168"/>
    </row>
    <row r="88" spans="2:6" ht="23.1" customHeight="1" thickBot="1" x14ac:dyDescent="0.35">
      <c r="B88" s="15">
        <v>1205</v>
      </c>
      <c r="C88" s="11"/>
      <c r="D88" s="12" t="s">
        <v>13</v>
      </c>
      <c r="E88" s="13">
        <f>SUM(E95)</f>
        <v>350000</v>
      </c>
      <c r="F88" s="166">
        <f>SUM(F95)</f>
        <v>560000</v>
      </c>
    </row>
    <row r="89" spans="2:6" ht="20.25" customHeight="1" x14ac:dyDescent="0.3">
      <c r="B89" s="204"/>
      <c r="C89" s="206"/>
      <c r="D89" s="10" t="s">
        <v>60</v>
      </c>
      <c r="E89" s="123"/>
      <c r="F89" s="167"/>
    </row>
    <row r="90" spans="2:6" ht="21.75" customHeight="1" x14ac:dyDescent="0.3">
      <c r="B90" s="205"/>
      <c r="C90" s="207"/>
      <c r="D90" s="3" t="s">
        <v>12</v>
      </c>
      <c r="E90" s="123"/>
      <c r="F90" s="167"/>
    </row>
    <row r="91" spans="2:6" ht="34.5" x14ac:dyDescent="0.3">
      <c r="B91" s="205"/>
      <c r="C91" s="207"/>
      <c r="D91" s="4" t="s">
        <v>61</v>
      </c>
      <c r="E91" s="123"/>
      <c r="F91" s="167"/>
    </row>
    <row r="92" spans="2:6" ht="17.25" customHeight="1" x14ac:dyDescent="0.3">
      <c r="B92" s="205"/>
      <c r="C92" s="207"/>
      <c r="D92" s="3" t="s">
        <v>7</v>
      </c>
      <c r="E92" s="123"/>
      <c r="F92" s="167"/>
    </row>
    <row r="93" spans="2:6" ht="20.25" customHeight="1" x14ac:dyDescent="0.3">
      <c r="B93" s="205"/>
      <c r="C93" s="207"/>
      <c r="D93" s="21" t="s">
        <v>62</v>
      </c>
      <c r="E93" s="124"/>
      <c r="F93" s="168"/>
    </row>
    <row r="94" spans="2:6" ht="15.75" customHeight="1" thickBot="1" x14ac:dyDescent="0.35">
      <c r="B94" s="212" t="s">
        <v>158</v>
      </c>
      <c r="C94" s="213"/>
      <c r="D94" s="213"/>
      <c r="E94" s="127"/>
      <c r="F94" s="174"/>
    </row>
    <row r="95" spans="2:6" ht="18" thickBot="1" x14ac:dyDescent="0.35">
      <c r="B95" s="208"/>
      <c r="C95" s="210">
        <v>12002</v>
      </c>
      <c r="D95" s="22" t="s">
        <v>14</v>
      </c>
      <c r="E95" s="13">
        <f>'հավելված 1'!G38</f>
        <v>350000</v>
      </c>
      <c r="F95" s="166">
        <f>'հավելված 1'!H38</f>
        <v>560000</v>
      </c>
    </row>
    <row r="96" spans="2:6" ht="51.75" x14ac:dyDescent="0.3">
      <c r="B96" s="209"/>
      <c r="C96" s="211"/>
      <c r="D96" s="21" t="s">
        <v>95</v>
      </c>
      <c r="E96" s="123"/>
      <c r="F96" s="167"/>
    </row>
    <row r="97" spans="2:6" x14ac:dyDescent="0.3">
      <c r="B97" s="209"/>
      <c r="C97" s="211"/>
      <c r="D97" s="23" t="s">
        <v>15</v>
      </c>
      <c r="E97" s="123"/>
      <c r="F97" s="167"/>
    </row>
    <row r="98" spans="2:6" ht="51.75" x14ac:dyDescent="0.3">
      <c r="B98" s="209"/>
      <c r="C98" s="211"/>
      <c r="D98" s="4" t="s">
        <v>109</v>
      </c>
      <c r="E98" s="123"/>
      <c r="F98" s="167"/>
    </row>
    <row r="99" spans="2:6" x14ac:dyDescent="0.3">
      <c r="B99" s="209"/>
      <c r="C99" s="211"/>
      <c r="D99" s="23" t="s">
        <v>16</v>
      </c>
      <c r="E99" s="123"/>
      <c r="F99" s="167"/>
    </row>
    <row r="100" spans="2:6" ht="18" thickBot="1" x14ac:dyDescent="0.35">
      <c r="B100" s="214"/>
      <c r="C100" s="215"/>
      <c r="D100" s="92" t="s">
        <v>41</v>
      </c>
      <c r="E100" s="128"/>
      <c r="F100" s="175"/>
    </row>
  </sheetData>
  <mergeCells count="36">
    <mergeCell ref="B95:B100"/>
    <mergeCell ref="C95:C100"/>
    <mergeCell ref="B56:B61"/>
    <mergeCell ref="C24:C29"/>
    <mergeCell ref="B5:F5"/>
    <mergeCell ref="B7:C7"/>
    <mergeCell ref="D7:D8"/>
    <mergeCell ref="B10:D10"/>
    <mergeCell ref="C18:C23"/>
    <mergeCell ref="E6:F6"/>
    <mergeCell ref="B12:B16"/>
    <mergeCell ref="C12:C16"/>
    <mergeCell ref="B18:B23"/>
    <mergeCell ref="E7:F7"/>
    <mergeCell ref="B17:D17"/>
    <mergeCell ref="B24:B29"/>
    <mergeCell ref="B94:D94"/>
    <mergeCell ref="B55:D55"/>
    <mergeCell ref="C62:C67"/>
    <mergeCell ref="C89:C93"/>
    <mergeCell ref="B43:B48"/>
    <mergeCell ref="B31:B35"/>
    <mergeCell ref="C31:C35"/>
    <mergeCell ref="B50:B54"/>
    <mergeCell ref="B89:B93"/>
    <mergeCell ref="B76:B81"/>
    <mergeCell ref="C76:C81"/>
    <mergeCell ref="C43:C48"/>
    <mergeCell ref="C56:C61"/>
    <mergeCell ref="B70:B74"/>
    <mergeCell ref="C70:C74"/>
    <mergeCell ref="C50:C54"/>
    <mergeCell ref="C37:C42"/>
    <mergeCell ref="B36:D36"/>
    <mergeCell ref="B75:D75"/>
    <mergeCell ref="C82:C87"/>
  </mergeCells>
  <conditionalFormatting sqref="D93 B94">
    <cfRule type="expression" dxfId="22" priority="43" stopIfTrue="1">
      <formula>#REF!=1</formula>
    </cfRule>
  </conditionalFormatting>
  <conditionalFormatting sqref="D43 D45">
    <cfRule type="expression" dxfId="21" priority="38" stopIfTrue="1">
      <formula>#REF!=1</formula>
    </cfRule>
  </conditionalFormatting>
  <conditionalFormatting sqref="D33 D31 D35">
    <cfRule type="expression" dxfId="20" priority="39" stopIfTrue="1">
      <formula>#REF!=1</formula>
    </cfRule>
  </conditionalFormatting>
  <conditionalFormatting sqref="D47">
    <cfRule type="expression" dxfId="19" priority="37" stopIfTrue="1">
      <formula>#REF!=1</formula>
    </cfRule>
  </conditionalFormatting>
  <conditionalFormatting sqref="D56 D58 B55">
    <cfRule type="expression" dxfId="18" priority="21" stopIfTrue="1">
      <formula>#REF!=1</formula>
    </cfRule>
  </conditionalFormatting>
  <conditionalFormatting sqref="D60">
    <cfRule type="expression" dxfId="17" priority="20" stopIfTrue="1">
      <formula>#REF!=1</formula>
    </cfRule>
  </conditionalFormatting>
  <conditionalFormatting sqref="D52 D50 D54">
    <cfRule type="expression" dxfId="16" priority="22" stopIfTrue="1">
      <formula>#REF!=1</formula>
    </cfRule>
  </conditionalFormatting>
  <conditionalFormatting sqref="D18 D20 B17">
    <cfRule type="expression" dxfId="15" priority="18" stopIfTrue="1">
      <formula>#REF!=1</formula>
    </cfRule>
  </conditionalFormatting>
  <conditionalFormatting sqref="D22">
    <cfRule type="expression" dxfId="14" priority="17" stopIfTrue="1">
      <formula>#REF!=1</formula>
    </cfRule>
  </conditionalFormatting>
  <conditionalFormatting sqref="D14 D12 D16">
    <cfRule type="expression" dxfId="13" priority="19" stopIfTrue="1">
      <formula>#REF!=1</formula>
    </cfRule>
  </conditionalFormatting>
  <conditionalFormatting sqref="D24 D26">
    <cfRule type="expression" dxfId="12" priority="16" stopIfTrue="1">
      <formula>#REF!=1</formula>
    </cfRule>
  </conditionalFormatting>
  <conditionalFormatting sqref="D28">
    <cfRule type="expression" dxfId="11" priority="15" stopIfTrue="1">
      <formula>#REF!=1</formula>
    </cfRule>
  </conditionalFormatting>
  <conditionalFormatting sqref="D76 D78 B75 D82 D84">
    <cfRule type="expression" dxfId="10" priority="13" stopIfTrue="1">
      <formula>#REF!=1</formula>
    </cfRule>
  </conditionalFormatting>
  <conditionalFormatting sqref="D72 D70 D74">
    <cfRule type="expression" dxfId="9" priority="14" stopIfTrue="1">
      <formula>#REF!=1</formula>
    </cfRule>
  </conditionalFormatting>
  <conditionalFormatting sqref="D80 D86">
    <cfRule type="expression" dxfId="8" priority="12" stopIfTrue="1">
      <formula>#REF!=1</formula>
    </cfRule>
  </conditionalFormatting>
  <conditionalFormatting sqref="D62 D64">
    <cfRule type="expression" dxfId="7" priority="10" stopIfTrue="1">
      <formula>#REF!=1</formula>
    </cfRule>
  </conditionalFormatting>
  <conditionalFormatting sqref="D66">
    <cfRule type="expression" dxfId="6" priority="9" stopIfTrue="1">
      <formula>#REF!=1</formula>
    </cfRule>
  </conditionalFormatting>
  <conditionalFormatting sqref="D95 D97">
    <cfRule type="expression" dxfId="5" priority="8" stopIfTrue="1">
      <formula>#REF!=1</formula>
    </cfRule>
  </conditionalFormatting>
  <conditionalFormatting sqref="D99">
    <cfRule type="expression" dxfId="4" priority="7" stopIfTrue="1">
      <formula>#REF!=1</formula>
    </cfRule>
  </conditionalFormatting>
  <conditionalFormatting sqref="D96">
    <cfRule type="expression" dxfId="3" priority="6" stopIfTrue="1">
      <formula>#REF!=1</formula>
    </cfRule>
  </conditionalFormatting>
  <conditionalFormatting sqref="B36">
    <cfRule type="expression" dxfId="2" priority="3" stopIfTrue="1">
      <formula>#REF!=1</formula>
    </cfRule>
  </conditionalFormatting>
  <conditionalFormatting sqref="D37 D39">
    <cfRule type="expression" dxfId="1" priority="2" stopIfTrue="1">
      <formula>#REF!=1</formula>
    </cfRule>
  </conditionalFormatting>
  <conditionalFormatting sqref="D41">
    <cfRule type="expression" dxfId="0" priority="1" stopIfTrue="1">
      <formula>#REF!=1</formula>
    </cfRule>
  </conditionalFormatting>
  <pageMargins left="0.7" right="0.2" top="0.5" bottom="0" header="0.3" footer="0.3"/>
  <pageSetup paperSize="9" scale="70" orientation="portrait" r:id="rId1"/>
  <rowBreaks count="1" manualBreakCount="1">
    <brk id="4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32"/>
  <sheetViews>
    <sheetView topLeftCell="A109" zoomScaleNormal="100" workbookViewId="0">
      <selection activeCell="D129" sqref="D129"/>
    </sheetView>
  </sheetViews>
  <sheetFormatPr defaultColWidth="9.140625" defaultRowHeight="13.5" x14ac:dyDescent="0.25"/>
  <cols>
    <col min="1" max="1" width="3.7109375" style="17" customWidth="1"/>
    <col min="2" max="2" width="29" style="17" customWidth="1"/>
    <col min="3" max="3" width="71.5703125" style="17" customWidth="1"/>
    <col min="4" max="4" width="15.7109375" style="17" customWidth="1"/>
    <col min="5" max="5" width="17" style="17" customWidth="1"/>
    <col min="6" max="6" width="6.5703125" style="17" customWidth="1"/>
    <col min="7" max="16384" width="9.140625" style="17"/>
  </cols>
  <sheetData>
    <row r="1" spans="2:6" x14ac:dyDescent="0.25">
      <c r="E1" s="81" t="s">
        <v>5</v>
      </c>
    </row>
    <row r="2" spans="2:6" x14ac:dyDescent="0.25">
      <c r="E2" s="81" t="s">
        <v>101</v>
      </c>
    </row>
    <row r="3" spans="2:6" x14ac:dyDescent="0.25">
      <c r="E3" s="81" t="s">
        <v>1</v>
      </c>
    </row>
    <row r="4" spans="2:6" ht="61.5" customHeight="1" x14ac:dyDescent="0.25">
      <c r="B4" s="262" t="s">
        <v>134</v>
      </c>
      <c r="C4" s="262"/>
      <c r="D4" s="262"/>
      <c r="E4" s="262"/>
    </row>
    <row r="6" spans="2:6" ht="35.450000000000003" customHeight="1" x14ac:dyDescent="0.25">
      <c r="B6" s="196" t="s">
        <v>124</v>
      </c>
      <c r="C6" s="196"/>
      <c r="D6" s="196"/>
      <c r="E6" s="196"/>
    </row>
    <row r="7" spans="2:6" ht="18.75" customHeight="1" x14ac:dyDescent="0.25">
      <c r="B7" s="263" t="s">
        <v>55</v>
      </c>
      <c r="C7" s="263"/>
      <c r="D7" s="263"/>
      <c r="E7" s="263"/>
    </row>
    <row r="8" spans="2:6" ht="14.25" thickBot="1" x14ac:dyDescent="0.3"/>
    <row r="9" spans="2:6" ht="16.5" x14ac:dyDescent="0.25">
      <c r="B9" s="18" t="s">
        <v>32</v>
      </c>
      <c r="C9" s="245" t="s">
        <v>27</v>
      </c>
      <c r="D9" s="246"/>
      <c r="E9" s="247"/>
    </row>
    <row r="10" spans="2:6" ht="17.25" thickBot="1" x14ac:dyDescent="0.3">
      <c r="B10" s="16">
        <v>1011</v>
      </c>
      <c r="C10" s="248" t="s">
        <v>76</v>
      </c>
      <c r="D10" s="249"/>
      <c r="E10" s="250"/>
    </row>
    <row r="11" spans="2:6" x14ac:dyDescent="0.25">
      <c r="B11" s="68"/>
      <c r="C11" s="260"/>
      <c r="D11" s="260"/>
      <c r="E11" s="261"/>
    </row>
    <row r="12" spans="2:6" ht="17.25" thickBot="1" x14ac:dyDescent="0.3">
      <c r="B12" s="69" t="s">
        <v>33</v>
      </c>
      <c r="C12" s="235"/>
      <c r="D12" s="236"/>
      <c r="E12" s="237"/>
    </row>
    <row r="13" spans="2:6" ht="15" customHeight="1" x14ac:dyDescent="0.25">
      <c r="B13" s="70"/>
      <c r="C13" s="242"/>
      <c r="D13" s="243"/>
      <c r="E13" s="244"/>
    </row>
    <row r="14" spans="2:6" ht="27.75" customHeight="1" x14ac:dyDescent="0.25">
      <c r="B14" s="71" t="s">
        <v>32</v>
      </c>
      <c r="C14" s="113">
        <v>1011</v>
      </c>
      <c r="D14" s="238" t="s">
        <v>157</v>
      </c>
      <c r="E14" s="239"/>
      <c r="F14" s="72"/>
    </row>
    <row r="15" spans="2:6" ht="13.5" customHeight="1" x14ac:dyDescent="0.25">
      <c r="B15" s="71" t="s">
        <v>34</v>
      </c>
      <c r="C15" s="113">
        <v>11001</v>
      </c>
      <c r="D15" s="240" t="s">
        <v>25</v>
      </c>
      <c r="E15" s="241" t="s">
        <v>26</v>
      </c>
    </row>
    <row r="16" spans="2:6" ht="27" x14ac:dyDescent="0.25">
      <c r="B16" s="71" t="s">
        <v>35</v>
      </c>
      <c r="C16" s="73" t="s">
        <v>111</v>
      </c>
      <c r="D16" s="240"/>
      <c r="E16" s="241"/>
    </row>
    <row r="17" spans="2:6" ht="40.5" x14ac:dyDescent="0.25">
      <c r="B17" s="71" t="s">
        <v>36</v>
      </c>
      <c r="C17" s="73" t="s">
        <v>129</v>
      </c>
      <c r="D17" s="240"/>
      <c r="E17" s="241"/>
    </row>
    <row r="18" spans="2:6" ht="19.5" customHeight="1" x14ac:dyDescent="0.25">
      <c r="B18" s="76" t="s">
        <v>112</v>
      </c>
      <c r="C18" s="77" t="s">
        <v>113</v>
      </c>
      <c r="D18" s="240"/>
      <c r="E18" s="241"/>
    </row>
    <row r="19" spans="2:6" ht="27" x14ac:dyDescent="0.25">
      <c r="B19" s="76" t="s">
        <v>114</v>
      </c>
      <c r="C19" s="152" t="s">
        <v>115</v>
      </c>
      <c r="D19" s="240"/>
      <c r="E19" s="241"/>
    </row>
    <row r="20" spans="2:6" ht="13.5" customHeight="1" x14ac:dyDescent="0.25">
      <c r="B20" s="227" t="s">
        <v>38</v>
      </c>
      <c r="C20" s="228"/>
      <c r="D20" s="240"/>
      <c r="E20" s="241"/>
    </row>
    <row r="21" spans="2:6" ht="15" customHeight="1" thickBot="1" x14ac:dyDescent="0.3">
      <c r="B21" s="264" t="s">
        <v>116</v>
      </c>
      <c r="C21" s="265"/>
      <c r="D21" s="111"/>
      <c r="E21" s="112"/>
    </row>
    <row r="22" spans="2:6" ht="18" thickBot="1" x14ac:dyDescent="0.35">
      <c r="B22" s="258" t="s">
        <v>39</v>
      </c>
      <c r="C22" s="259"/>
      <c r="D22" s="13">
        <f>'հավելված 2'!E18</f>
        <v>-32049.5</v>
      </c>
      <c r="E22" s="166">
        <f>'հավելված 2'!F18</f>
        <v>-62027.5</v>
      </c>
    </row>
    <row r="23" spans="2:6" ht="15.75" customHeight="1" thickBot="1" x14ac:dyDescent="0.3">
      <c r="B23" s="251"/>
      <c r="C23" s="252"/>
      <c r="D23" s="252"/>
      <c r="E23" s="253"/>
    </row>
    <row r="24" spans="2:6" ht="27.75" customHeight="1" x14ac:dyDescent="0.25">
      <c r="B24" s="102" t="s">
        <v>32</v>
      </c>
      <c r="C24" s="179">
        <v>1011</v>
      </c>
      <c r="D24" s="225" t="s">
        <v>157</v>
      </c>
      <c r="E24" s="226"/>
      <c r="F24" s="72"/>
    </row>
    <row r="25" spans="2:6" ht="18" customHeight="1" x14ac:dyDescent="0.25">
      <c r="B25" s="71" t="s">
        <v>34</v>
      </c>
      <c r="C25" s="180">
        <v>12001</v>
      </c>
      <c r="D25" s="145" t="s">
        <v>25</v>
      </c>
      <c r="E25" s="146" t="s">
        <v>26</v>
      </c>
    </row>
    <row r="26" spans="2:6" ht="17.25" customHeight="1" x14ac:dyDescent="0.25">
      <c r="B26" s="71" t="s">
        <v>35</v>
      </c>
      <c r="C26" s="73" t="s">
        <v>77</v>
      </c>
      <c r="D26" s="141"/>
      <c r="E26" s="143"/>
    </row>
    <row r="27" spans="2:6" ht="42" customHeight="1" x14ac:dyDescent="0.25">
      <c r="B27" s="71" t="s">
        <v>36</v>
      </c>
      <c r="C27" s="73" t="s">
        <v>130</v>
      </c>
      <c r="D27" s="141"/>
      <c r="E27" s="143"/>
    </row>
    <row r="28" spans="2:6" ht="18.75" customHeight="1" x14ac:dyDescent="0.25">
      <c r="B28" s="71" t="s">
        <v>37</v>
      </c>
      <c r="C28" s="73" t="s">
        <v>68</v>
      </c>
      <c r="D28" s="141"/>
      <c r="E28" s="143"/>
    </row>
    <row r="29" spans="2:6" ht="27" x14ac:dyDescent="0.25">
      <c r="B29" s="74" t="s">
        <v>49</v>
      </c>
      <c r="C29" s="78" t="s">
        <v>131</v>
      </c>
      <c r="D29" s="155"/>
      <c r="E29" s="156"/>
    </row>
    <row r="30" spans="2:6" ht="15.75" customHeight="1" x14ac:dyDescent="0.25">
      <c r="B30" s="227" t="s">
        <v>38</v>
      </c>
      <c r="C30" s="228"/>
      <c r="D30" s="142"/>
      <c r="E30" s="144"/>
    </row>
    <row r="31" spans="2:6" ht="1.5" customHeight="1" x14ac:dyDescent="0.25">
      <c r="B31" s="256" t="s">
        <v>121</v>
      </c>
      <c r="C31" s="257"/>
      <c r="D31" s="111"/>
      <c r="E31" s="112"/>
    </row>
    <row r="32" spans="2:6" ht="15.75" customHeight="1" thickBot="1" x14ac:dyDescent="0.35">
      <c r="B32" s="231" t="s">
        <v>39</v>
      </c>
      <c r="C32" s="232"/>
      <c r="D32" s="82">
        <f>'հավելված 2'!E24</f>
        <v>-3204966</v>
      </c>
      <c r="E32" s="176">
        <f>'հավելված 2'!F24</f>
        <v>-6202762.2000000002</v>
      </c>
    </row>
    <row r="33" spans="2:5" ht="15.75" customHeight="1" thickBot="1" x14ac:dyDescent="0.3">
      <c r="B33" s="251"/>
      <c r="C33" s="252"/>
      <c r="D33" s="252"/>
      <c r="E33" s="253"/>
    </row>
    <row r="34" spans="2:5" ht="30.75" customHeight="1" x14ac:dyDescent="0.25">
      <c r="B34" s="18" t="s">
        <v>32</v>
      </c>
      <c r="C34" s="245" t="s">
        <v>27</v>
      </c>
      <c r="D34" s="246"/>
      <c r="E34" s="247"/>
    </row>
    <row r="35" spans="2:5" ht="17.25" thickBot="1" x14ac:dyDescent="0.3">
      <c r="B35" s="16">
        <v>1068</v>
      </c>
      <c r="C35" s="248" t="s">
        <v>66</v>
      </c>
      <c r="D35" s="249"/>
      <c r="E35" s="250"/>
    </row>
    <row r="36" spans="2:5" ht="14.25" thickBot="1" x14ac:dyDescent="0.3">
      <c r="B36" s="79"/>
      <c r="C36" s="254"/>
      <c r="D36" s="254"/>
      <c r="E36" s="255"/>
    </row>
    <row r="37" spans="2:5" ht="16.5" x14ac:dyDescent="0.25">
      <c r="B37" s="18" t="s">
        <v>33</v>
      </c>
      <c r="C37" s="245"/>
      <c r="D37" s="246"/>
      <c r="E37" s="247"/>
    </row>
    <row r="38" spans="2:5" ht="15" customHeight="1" thickBot="1" x14ac:dyDescent="0.3">
      <c r="B38" s="16"/>
      <c r="C38" s="248"/>
      <c r="D38" s="249"/>
      <c r="E38" s="250"/>
    </row>
    <row r="39" spans="2:5" ht="52.5" customHeight="1" x14ac:dyDescent="0.25">
      <c r="B39" s="80" t="s">
        <v>32</v>
      </c>
      <c r="C39" s="181">
        <v>1068</v>
      </c>
      <c r="D39" s="225" t="s">
        <v>157</v>
      </c>
      <c r="E39" s="226"/>
    </row>
    <row r="40" spans="2:5" ht="15" customHeight="1" x14ac:dyDescent="0.25">
      <c r="B40" s="71" t="s">
        <v>34</v>
      </c>
      <c r="C40" s="180">
        <v>11001</v>
      </c>
      <c r="D40" s="240" t="s">
        <v>25</v>
      </c>
      <c r="E40" s="241" t="s">
        <v>26</v>
      </c>
    </row>
    <row r="41" spans="2:5" ht="15" customHeight="1" x14ac:dyDescent="0.25">
      <c r="B41" s="71" t="s">
        <v>35</v>
      </c>
      <c r="C41" s="73" t="s">
        <v>178</v>
      </c>
      <c r="D41" s="240"/>
      <c r="E41" s="241"/>
    </row>
    <row r="42" spans="2:5" ht="15" customHeight="1" x14ac:dyDescent="0.25">
      <c r="B42" s="71" t="s">
        <v>36</v>
      </c>
      <c r="C42" s="73" t="s">
        <v>181</v>
      </c>
      <c r="D42" s="240"/>
      <c r="E42" s="241"/>
    </row>
    <row r="43" spans="2:5" ht="15" customHeight="1" x14ac:dyDescent="0.25">
      <c r="B43" s="71" t="s">
        <v>37</v>
      </c>
      <c r="C43" s="73" t="s">
        <v>182</v>
      </c>
      <c r="D43" s="240"/>
      <c r="E43" s="241"/>
    </row>
    <row r="44" spans="2:5" ht="46.5" customHeight="1" x14ac:dyDescent="0.25">
      <c r="B44" s="74" t="s">
        <v>49</v>
      </c>
      <c r="C44" s="78" t="s">
        <v>115</v>
      </c>
      <c r="D44" s="240"/>
      <c r="E44" s="241"/>
    </row>
    <row r="45" spans="2:5" ht="29.25" customHeight="1" x14ac:dyDescent="0.25">
      <c r="B45" s="71" t="s">
        <v>185</v>
      </c>
      <c r="C45" s="78"/>
      <c r="D45" s="240"/>
      <c r="E45" s="241"/>
    </row>
    <row r="46" spans="2:5" ht="15" customHeight="1" x14ac:dyDescent="0.25">
      <c r="B46" s="227" t="s">
        <v>38</v>
      </c>
      <c r="C46" s="228"/>
      <c r="D46" s="240"/>
      <c r="E46" s="241"/>
    </row>
    <row r="47" spans="2:5" ht="15" customHeight="1" thickBot="1" x14ac:dyDescent="0.35">
      <c r="B47" s="231" t="s">
        <v>154</v>
      </c>
      <c r="C47" s="232"/>
      <c r="D47" s="57">
        <f>SUM('հավելված 1'!G61)</f>
        <v>2850</v>
      </c>
      <c r="E47" s="33">
        <f>SUM('հավելված 1'!H61)</f>
        <v>4470</v>
      </c>
    </row>
    <row r="48" spans="2:5" ht="15" customHeight="1" x14ac:dyDescent="0.25">
      <c r="B48" s="159"/>
      <c r="C48" s="160"/>
      <c r="D48" s="161"/>
      <c r="E48" s="162"/>
    </row>
    <row r="49" spans="2:6" ht="15" customHeight="1" x14ac:dyDescent="0.25">
      <c r="B49" s="159"/>
      <c r="C49" s="160"/>
      <c r="D49" s="161"/>
      <c r="E49" s="162"/>
    </row>
    <row r="50" spans="2:6" ht="15" customHeight="1" x14ac:dyDescent="0.25">
      <c r="B50" s="159"/>
      <c r="C50" s="160"/>
      <c r="D50" s="161"/>
      <c r="E50" s="162"/>
    </row>
    <row r="51" spans="2:6" ht="15" customHeight="1" thickBot="1" x14ac:dyDescent="0.3">
      <c r="B51" s="159"/>
      <c r="C51" s="160"/>
      <c r="D51" s="161"/>
      <c r="E51" s="162"/>
    </row>
    <row r="52" spans="2:6" ht="26.25" customHeight="1" x14ac:dyDescent="0.25">
      <c r="B52" s="80" t="s">
        <v>32</v>
      </c>
      <c r="C52" s="181">
        <v>1068</v>
      </c>
      <c r="D52" s="225" t="s">
        <v>157</v>
      </c>
      <c r="E52" s="226"/>
      <c r="F52" s="72"/>
    </row>
    <row r="53" spans="2:6" ht="13.5" customHeight="1" x14ac:dyDescent="0.25">
      <c r="B53" s="71" t="s">
        <v>34</v>
      </c>
      <c r="C53" s="180">
        <v>12002</v>
      </c>
      <c r="D53" s="240" t="s">
        <v>25</v>
      </c>
      <c r="E53" s="241" t="s">
        <v>26</v>
      </c>
    </row>
    <row r="54" spans="2:6" ht="21.75" customHeight="1" x14ac:dyDescent="0.25">
      <c r="B54" s="71" t="s">
        <v>35</v>
      </c>
      <c r="C54" s="73" t="s">
        <v>118</v>
      </c>
      <c r="D54" s="240"/>
      <c r="E54" s="241"/>
    </row>
    <row r="55" spans="2:6" ht="19.5" customHeight="1" x14ac:dyDescent="0.25">
      <c r="B55" s="71" t="s">
        <v>36</v>
      </c>
      <c r="C55" s="73" t="s">
        <v>119</v>
      </c>
      <c r="D55" s="240"/>
      <c r="E55" s="241"/>
    </row>
    <row r="56" spans="2:6" ht="18.75" customHeight="1" x14ac:dyDescent="0.25">
      <c r="B56" s="71" t="s">
        <v>37</v>
      </c>
      <c r="C56" s="73" t="s">
        <v>67</v>
      </c>
      <c r="D56" s="240"/>
      <c r="E56" s="241"/>
    </row>
    <row r="57" spans="2:6" ht="30.75" customHeight="1" x14ac:dyDescent="0.25">
      <c r="B57" s="74" t="s">
        <v>49</v>
      </c>
      <c r="C57" s="78" t="s">
        <v>120</v>
      </c>
      <c r="D57" s="240"/>
      <c r="E57" s="241"/>
    </row>
    <row r="58" spans="2:6" ht="15.75" customHeight="1" x14ac:dyDescent="0.25">
      <c r="B58" s="227" t="s">
        <v>38</v>
      </c>
      <c r="C58" s="228"/>
      <c r="D58" s="240"/>
      <c r="E58" s="241"/>
    </row>
    <row r="59" spans="2:6" ht="26.25" customHeight="1" x14ac:dyDescent="0.25">
      <c r="B59" s="256" t="s">
        <v>137</v>
      </c>
      <c r="C59" s="257"/>
      <c r="D59" s="139">
        <f>SUM(D60:D62)</f>
        <v>3672</v>
      </c>
      <c r="E59" s="177">
        <f>SUM(E60:E62)</f>
        <v>3672</v>
      </c>
    </row>
    <row r="60" spans="2:6" ht="19.5" customHeight="1" x14ac:dyDescent="0.25">
      <c r="B60" s="256" t="s">
        <v>138</v>
      </c>
      <c r="C60" s="257"/>
      <c r="D60" s="139">
        <v>3483</v>
      </c>
      <c r="E60" s="139">
        <v>3483</v>
      </c>
    </row>
    <row r="61" spans="2:6" ht="24.75" customHeight="1" x14ac:dyDescent="0.25">
      <c r="B61" s="256" t="s">
        <v>139</v>
      </c>
      <c r="C61" s="257"/>
      <c r="D61" s="139">
        <v>181</v>
      </c>
      <c r="E61" s="139">
        <v>181</v>
      </c>
    </row>
    <row r="62" spans="2:6" ht="19.899999999999999" customHeight="1" x14ac:dyDescent="0.25">
      <c r="B62" s="256" t="s">
        <v>140</v>
      </c>
      <c r="C62" s="257"/>
      <c r="D62" s="139">
        <v>8</v>
      </c>
      <c r="E62" s="139">
        <v>8</v>
      </c>
    </row>
    <row r="63" spans="2:6" ht="15.75" customHeight="1" thickBot="1" x14ac:dyDescent="0.35">
      <c r="B63" s="231" t="s">
        <v>154</v>
      </c>
      <c r="C63" s="232"/>
      <c r="D63" s="57">
        <f>'հավելված 1'!G52</f>
        <v>1237900</v>
      </c>
      <c r="E63" s="33">
        <f>'հավելված 1'!H52</f>
        <v>1237900</v>
      </c>
    </row>
    <row r="64" spans="2:6" ht="25.5" customHeight="1" thickBot="1" x14ac:dyDescent="0.3">
      <c r="B64" s="251"/>
      <c r="C64" s="252"/>
      <c r="D64" s="252"/>
      <c r="E64" s="253"/>
    </row>
    <row r="65" spans="2:6" ht="30.75" customHeight="1" x14ac:dyDescent="0.25">
      <c r="B65" s="18" t="s">
        <v>32</v>
      </c>
      <c r="C65" s="245" t="s">
        <v>27</v>
      </c>
      <c r="D65" s="246"/>
      <c r="E65" s="247"/>
    </row>
    <row r="66" spans="2:6" ht="17.25" thickBot="1" x14ac:dyDescent="0.3">
      <c r="B66" s="16">
        <v>1082</v>
      </c>
      <c r="C66" s="248" t="s">
        <v>89</v>
      </c>
      <c r="D66" s="249"/>
      <c r="E66" s="250"/>
    </row>
    <row r="67" spans="2:6" ht="14.25" thickBot="1" x14ac:dyDescent="0.3">
      <c r="B67" s="79"/>
      <c r="C67" s="254"/>
      <c r="D67" s="254"/>
      <c r="E67" s="255"/>
    </row>
    <row r="68" spans="2:6" ht="16.5" x14ac:dyDescent="0.25">
      <c r="B68" s="18" t="s">
        <v>33</v>
      </c>
      <c r="C68" s="245"/>
      <c r="D68" s="246"/>
      <c r="E68" s="247"/>
    </row>
    <row r="69" spans="2:6" ht="15" customHeight="1" thickBot="1" x14ac:dyDescent="0.3">
      <c r="B69" s="16"/>
      <c r="C69" s="248"/>
      <c r="D69" s="249"/>
      <c r="E69" s="250"/>
    </row>
    <row r="70" spans="2:6" ht="45" customHeight="1" x14ac:dyDescent="0.25">
      <c r="B70" s="80" t="s">
        <v>143</v>
      </c>
      <c r="C70" s="75">
        <v>1082</v>
      </c>
      <c r="D70" s="225" t="s">
        <v>157</v>
      </c>
      <c r="E70" s="226"/>
      <c r="F70" s="72"/>
    </row>
    <row r="71" spans="2:6" ht="13.5" customHeight="1" x14ac:dyDescent="0.25">
      <c r="B71" s="71" t="s">
        <v>144</v>
      </c>
      <c r="C71" s="113">
        <v>12001</v>
      </c>
      <c r="D71" s="240" t="s">
        <v>25</v>
      </c>
      <c r="E71" s="241" t="s">
        <v>26</v>
      </c>
    </row>
    <row r="72" spans="2:6" ht="21" customHeight="1" x14ac:dyDescent="0.25">
      <c r="B72" s="71" t="s">
        <v>145</v>
      </c>
      <c r="C72" s="73" t="s">
        <v>88</v>
      </c>
      <c r="D72" s="240"/>
      <c r="E72" s="241"/>
    </row>
    <row r="73" spans="2:6" ht="71.25" customHeight="1" x14ac:dyDescent="0.25">
      <c r="B73" s="71" t="s">
        <v>36</v>
      </c>
      <c r="C73" s="73" t="s">
        <v>132</v>
      </c>
      <c r="D73" s="240"/>
      <c r="E73" s="241"/>
    </row>
    <row r="74" spans="2:6" ht="19.5" customHeight="1" x14ac:dyDescent="0.25">
      <c r="B74" s="71" t="s">
        <v>37</v>
      </c>
      <c r="C74" s="73" t="s">
        <v>67</v>
      </c>
      <c r="D74" s="240"/>
      <c r="E74" s="241"/>
    </row>
    <row r="75" spans="2:6" ht="27" x14ac:dyDescent="0.25">
      <c r="B75" s="74" t="s">
        <v>49</v>
      </c>
      <c r="C75" s="78" t="s">
        <v>90</v>
      </c>
      <c r="D75" s="240"/>
      <c r="E75" s="241"/>
    </row>
    <row r="76" spans="2:6" ht="15.75" customHeight="1" x14ac:dyDescent="0.25">
      <c r="B76" s="227" t="s">
        <v>38</v>
      </c>
      <c r="C76" s="228"/>
      <c r="D76" s="240"/>
      <c r="E76" s="241"/>
    </row>
    <row r="77" spans="2:6" ht="13.5" customHeight="1" x14ac:dyDescent="0.25">
      <c r="B77" s="229" t="s">
        <v>91</v>
      </c>
      <c r="C77" s="230"/>
      <c r="D77" s="151"/>
      <c r="E77" s="104"/>
    </row>
    <row r="78" spans="2:6" ht="15.75" customHeight="1" thickBot="1" x14ac:dyDescent="0.35">
      <c r="B78" s="231" t="s">
        <v>154</v>
      </c>
      <c r="C78" s="232"/>
      <c r="D78" s="57">
        <f>'հավելված 1'!G84</f>
        <v>1011464.3</v>
      </c>
      <c r="E78" s="33">
        <f>'հավելված 1'!H84</f>
        <v>1575419.7000000002</v>
      </c>
    </row>
    <row r="79" spans="2:6" ht="15.75" customHeight="1" thickBot="1" x14ac:dyDescent="0.3">
      <c r="B79" s="251"/>
      <c r="C79" s="252"/>
      <c r="D79" s="252"/>
      <c r="E79" s="253"/>
    </row>
    <row r="80" spans="2:6" ht="40.5" customHeight="1" x14ac:dyDescent="0.25">
      <c r="B80" s="102" t="s">
        <v>146</v>
      </c>
      <c r="C80" s="103">
        <v>1082</v>
      </c>
      <c r="D80" s="225" t="s">
        <v>157</v>
      </c>
      <c r="E80" s="226"/>
    </row>
    <row r="81" spans="2:5" ht="15.75" customHeight="1" x14ac:dyDescent="0.25">
      <c r="B81" s="71" t="s">
        <v>148</v>
      </c>
      <c r="C81" s="113">
        <v>12002</v>
      </c>
      <c r="D81" s="145" t="s">
        <v>25</v>
      </c>
      <c r="E81" s="146" t="s">
        <v>26</v>
      </c>
    </row>
    <row r="82" spans="2:5" ht="15.75" customHeight="1" x14ac:dyDescent="0.25">
      <c r="B82" s="71" t="s">
        <v>149</v>
      </c>
      <c r="C82" s="108" t="s">
        <v>142</v>
      </c>
      <c r="D82" s="141"/>
      <c r="E82" s="143"/>
    </row>
    <row r="83" spans="2:5" ht="36.75" customHeight="1" x14ac:dyDescent="0.25">
      <c r="B83" s="71" t="s">
        <v>36</v>
      </c>
      <c r="C83" s="73" t="s">
        <v>147</v>
      </c>
      <c r="D83" s="141"/>
      <c r="E83" s="143"/>
    </row>
    <row r="84" spans="2:5" ht="15.75" customHeight="1" x14ac:dyDescent="0.25">
      <c r="B84" s="71" t="s">
        <v>37</v>
      </c>
      <c r="C84" s="73" t="s">
        <v>67</v>
      </c>
      <c r="D84" s="141"/>
      <c r="E84" s="143"/>
    </row>
    <row r="85" spans="2:5" ht="33.75" customHeight="1" x14ac:dyDescent="0.25">
      <c r="B85" s="74" t="s">
        <v>49</v>
      </c>
      <c r="C85" s="78" t="s">
        <v>150</v>
      </c>
      <c r="D85" s="141"/>
      <c r="E85" s="143"/>
    </row>
    <row r="86" spans="2:5" ht="15" customHeight="1" x14ac:dyDescent="0.25">
      <c r="B86" s="227" t="s">
        <v>38</v>
      </c>
      <c r="C86" s="228"/>
      <c r="D86" s="142"/>
      <c r="E86" s="144"/>
    </row>
    <row r="87" spans="2:5" ht="22.9" customHeight="1" x14ac:dyDescent="0.25">
      <c r="B87" s="229" t="s">
        <v>151</v>
      </c>
      <c r="C87" s="230"/>
      <c r="D87" s="151"/>
      <c r="E87" s="104"/>
    </row>
    <row r="88" spans="2:5" ht="19.899999999999999" customHeight="1" x14ac:dyDescent="0.25">
      <c r="B88" s="229" t="s">
        <v>152</v>
      </c>
      <c r="C88" s="230"/>
      <c r="D88" s="111"/>
      <c r="E88" s="112"/>
    </row>
    <row r="89" spans="2:5" ht="22.9" customHeight="1" x14ac:dyDescent="0.25">
      <c r="B89" s="229" t="s">
        <v>153</v>
      </c>
      <c r="C89" s="230"/>
      <c r="D89" s="111"/>
      <c r="E89" s="112"/>
    </row>
    <row r="90" spans="2:5" ht="15.75" customHeight="1" thickBot="1" x14ac:dyDescent="0.35">
      <c r="B90" s="231" t="s">
        <v>154</v>
      </c>
      <c r="C90" s="232"/>
      <c r="D90" s="57">
        <f>'հավելված 1'!G66</f>
        <v>1023914.2</v>
      </c>
      <c r="E90" s="33">
        <f>'հավելված 1'!H66</f>
        <v>2507000</v>
      </c>
    </row>
    <row r="91" spans="2:5" ht="15.75" customHeight="1" x14ac:dyDescent="0.25"/>
    <row r="92" spans="2:5" ht="15.75" customHeight="1" thickBot="1" x14ac:dyDescent="0.3"/>
    <row r="93" spans="2:5" ht="30.75" customHeight="1" x14ac:dyDescent="0.25">
      <c r="B93" s="18" t="s">
        <v>32</v>
      </c>
      <c r="C93" s="245" t="s">
        <v>27</v>
      </c>
      <c r="D93" s="246"/>
      <c r="E93" s="247"/>
    </row>
    <row r="94" spans="2:5" ht="17.25" thickBot="1" x14ac:dyDescent="0.3">
      <c r="B94" s="16">
        <v>1102</v>
      </c>
      <c r="C94" s="248" t="s">
        <v>92</v>
      </c>
      <c r="D94" s="249"/>
      <c r="E94" s="250"/>
    </row>
    <row r="95" spans="2:5" x14ac:dyDescent="0.25">
      <c r="B95" s="68"/>
      <c r="C95" s="260"/>
      <c r="D95" s="260"/>
      <c r="E95" s="261"/>
    </row>
    <row r="96" spans="2:5" ht="17.25" thickBot="1" x14ac:dyDescent="0.3">
      <c r="B96" s="69" t="s">
        <v>33</v>
      </c>
      <c r="C96" s="235"/>
      <c r="D96" s="236"/>
      <c r="E96" s="237"/>
    </row>
    <row r="97" spans="2:6" ht="15" customHeight="1" x14ac:dyDescent="0.25">
      <c r="B97" s="70"/>
      <c r="C97" s="242"/>
      <c r="D97" s="243"/>
      <c r="E97" s="244"/>
    </row>
    <row r="98" spans="2:6" ht="30.75" customHeight="1" x14ac:dyDescent="0.25">
      <c r="B98" s="71" t="s">
        <v>44</v>
      </c>
      <c r="C98" s="113">
        <v>1102</v>
      </c>
      <c r="D98" s="238" t="s">
        <v>157</v>
      </c>
      <c r="E98" s="239"/>
      <c r="F98" s="72"/>
    </row>
    <row r="99" spans="2:6" ht="13.5" customHeight="1" x14ac:dyDescent="0.25">
      <c r="B99" s="71" t="s">
        <v>45</v>
      </c>
      <c r="C99" s="113">
        <v>12001</v>
      </c>
      <c r="D99" s="145" t="s">
        <v>25</v>
      </c>
      <c r="E99" s="146" t="s">
        <v>26</v>
      </c>
    </row>
    <row r="100" spans="2:6" ht="28.5" x14ac:dyDescent="0.25">
      <c r="B100" s="71" t="s">
        <v>46</v>
      </c>
      <c r="C100" s="108" t="s">
        <v>107</v>
      </c>
      <c r="D100" s="141"/>
      <c r="E100" s="143"/>
    </row>
    <row r="101" spans="2:6" ht="55.5" customHeight="1" x14ac:dyDescent="0.25">
      <c r="B101" s="71" t="s">
        <v>47</v>
      </c>
      <c r="C101" s="73" t="s">
        <v>122</v>
      </c>
      <c r="D101" s="141"/>
      <c r="E101" s="143"/>
    </row>
    <row r="102" spans="2:6" ht="14.25" customHeight="1" x14ac:dyDescent="0.25">
      <c r="B102" s="71" t="s">
        <v>48</v>
      </c>
      <c r="C102" s="73" t="s">
        <v>41</v>
      </c>
      <c r="D102" s="141"/>
      <c r="E102" s="143"/>
    </row>
    <row r="103" spans="2:6" ht="62.25" customHeight="1" x14ac:dyDescent="0.25">
      <c r="B103" s="74" t="s">
        <v>49</v>
      </c>
      <c r="C103" s="73" t="s">
        <v>133</v>
      </c>
      <c r="D103" s="141"/>
      <c r="E103" s="143"/>
    </row>
    <row r="104" spans="2:6" ht="18" customHeight="1" x14ac:dyDescent="0.25">
      <c r="B104" s="227" t="s">
        <v>38</v>
      </c>
      <c r="C104" s="228"/>
      <c r="D104" s="142"/>
      <c r="E104" s="144"/>
    </row>
    <row r="105" spans="2:6" ht="16.5" hidden="1" customHeight="1" x14ac:dyDescent="0.25">
      <c r="B105" s="229" t="s">
        <v>123</v>
      </c>
      <c r="C105" s="230"/>
      <c r="D105" s="105"/>
      <c r="E105" s="106"/>
    </row>
    <row r="106" spans="2:6" ht="20.25" customHeight="1" thickBot="1" x14ac:dyDescent="0.35">
      <c r="B106" s="231" t="s">
        <v>154</v>
      </c>
      <c r="C106" s="232"/>
      <c r="D106" s="57">
        <f>'հավելված 1'!G22</f>
        <v>210887</v>
      </c>
      <c r="E106" s="33">
        <f>'հավելված 1'!H22</f>
        <v>980000</v>
      </c>
    </row>
    <row r="107" spans="2:6" ht="45" customHeight="1" x14ac:dyDescent="0.25">
      <c r="B107" s="102" t="s">
        <v>44</v>
      </c>
      <c r="C107" s="103">
        <v>1102</v>
      </c>
      <c r="D107" s="225" t="s">
        <v>157</v>
      </c>
      <c r="E107" s="226"/>
    </row>
    <row r="108" spans="2:6" ht="20.25" customHeight="1" x14ac:dyDescent="0.25">
      <c r="B108" s="71" t="s">
        <v>45</v>
      </c>
      <c r="C108" s="113">
        <v>12003</v>
      </c>
      <c r="D108" s="141"/>
      <c r="E108" s="143"/>
    </row>
    <row r="109" spans="2:6" ht="20.25" customHeight="1" x14ac:dyDescent="0.25">
      <c r="B109" s="71" t="s">
        <v>46</v>
      </c>
      <c r="C109" s="108" t="s">
        <v>186</v>
      </c>
      <c r="D109" s="141"/>
      <c r="E109" s="143"/>
    </row>
    <row r="110" spans="2:6" ht="40.5" customHeight="1" x14ac:dyDescent="0.25">
      <c r="B110" s="71" t="s">
        <v>47</v>
      </c>
      <c r="C110" s="73" t="s">
        <v>188</v>
      </c>
      <c r="D110" s="141"/>
      <c r="E110" s="143"/>
    </row>
    <row r="111" spans="2:6" ht="27" customHeight="1" x14ac:dyDescent="0.25">
      <c r="B111" s="71" t="s">
        <v>48</v>
      </c>
      <c r="C111" s="73" t="s">
        <v>41</v>
      </c>
      <c r="D111" s="141"/>
      <c r="E111" s="143"/>
    </row>
    <row r="112" spans="2:6" ht="26.25" customHeight="1" thickBot="1" x14ac:dyDescent="0.3">
      <c r="B112" s="194" t="s">
        <v>49</v>
      </c>
      <c r="C112" s="195" t="s">
        <v>189</v>
      </c>
      <c r="D112" s="141"/>
      <c r="E112" s="143"/>
    </row>
    <row r="113" spans="2:6" ht="18" customHeight="1" x14ac:dyDescent="0.25">
      <c r="B113" s="227" t="s">
        <v>38</v>
      </c>
      <c r="C113" s="228"/>
      <c r="D113" s="141"/>
      <c r="E113" s="143"/>
    </row>
    <row r="114" spans="2:6" ht="20.25" customHeight="1" x14ac:dyDescent="0.25">
      <c r="B114" s="229" t="s">
        <v>123</v>
      </c>
      <c r="C114" s="230"/>
      <c r="D114" s="105">
        <v>-1520</v>
      </c>
      <c r="E114" s="106">
        <v>-1520</v>
      </c>
    </row>
    <row r="115" spans="2:6" ht="20.25" customHeight="1" thickBot="1" x14ac:dyDescent="0.35">
      <c r="B115" s="231" t="s">
        <v>154</v>
      </c>
      <c r="C115" s="232"/>
      <c r="D115" s="57">
        <f>'հավելված 1'!G27</f>
        <v>-600000</v>
      </c>
      <c r="E115" s="33">
        <f>'հավելված 1'!H27</f>
        <v>-600000</v>
      </c>
    </row>
    <row r="116" spans="2:6" ht="20.25" customHeight="1" x14ac:dyDescent="0.25"/>
    <row r="117" spans="2:6" ht="17.25" customHeight="1" thickBot="1" x14ac:dyDescent="0.3"/>
    <row r="118" spans="2:6" ht="33.75" customHeight="1" x14ac:dyDescent="0.25">
      <c r="B118" s="18" t="s">
        <v>32</v>
      </c>
      <c r="C118" s="245" t="s">
        <v>27</v>
      </c>
      <c r="D118" s="246"/>
      <c r="E118" s="247"/>
    </row>
    <row r="119" spans="2:6" ht="33.75" customHeight="1" thickBot="1" x14ac:dyDescent="0.3">
      <c r="B119" s="16">
        <v>1205</v>
      </c>
      <c r="C119" s="248" t="s">
        <v>69</v>
      </c>
      <c r="D119" s="249"/>
      <c r="E119" s="250"/>
    </row>
    <row r="120" spans="2:6" x14ac:dyDescent="0.25">
      <c r="B120" s="68"/>
      <c r="C120" s="260"/>
      <c r="D120" s="260"/>
      <c r="E120" s="261"/>
    </row>
    <row r="121" spans="2:6" ht="17.25" thickBot="1" x14ac:dyDescent="0.3">
      <c r="B121" s="69" t="s">
        <v>33</v>
      </c>
      <c r="C121" s="235"/>
      <c r="D121" s="236"/>
      <c r="E121" s="237"/>
    </row>
    <row r="122" spans="2:6" ht="27.75" customHeight="1" x14ac:dyDescent="0.25">
      <c r="B122" s="71" t="s">
        <v>32</v>
      </c>
      <c r="C122" s="113">
        <v>1205</v>
      </c>
      <c r="D122" s="238" t="s">
        <v>157</v>
      </c>
      <c r="E122" s="239"/>
      <c r="F122" s="72"/>
    </row>
    <row r="123" spans="2:6" ht="13.5" customHeight="1" x14ac:dyDescent="0.25">
      <c r="B123" s="71" t="s">
        <v>34</v>
      </c>
      <c r="C123" s="113">
        <v>12002</v>
      </c>
      <c r="D123" s="240" t="s">
        <v>25</v>
      </c>
      <c r="E123" s="241" t="s">
        <v>26</v>
      </c>
    </row>
    <row r="124" spans="2:6" ht="40.5" customHeight="1" x14ac:dyDescent="0.25">
      <c r="B124" s="71" t="s">
        <v>35</v>
      </c>
      <c r="C124" s="73" t="s">
        <v>95</v>
      </c>
      <c r="D124" s="240"/>
      <c r="E124" s="241"/>
    </row>
    <row r="125" spans="2:6" ht="47.25" customHeight="1" x14ac:dyDescent="0.25">
      <c r="B125" s="71" t="s">
        <v>36</v>
      </c>
      <c r="C125" s="109" t="s">
        <v>109</v>
      </c>
      <c r="D125" s="240"/>
      <c r="E125" s="241"/>
    </row>
    <row r="126" spans="2:6" x14ac:dyDescent="0.25">
      <c r="B126" s="71" t="s">
        <v>37</v>
      </c>
      <c r="C126" s="73" t="s">
        <v>68</v>
      </c>
      <c r="D126" s="240"/>
      <c r="E126" s="241"/>
    </row>
    <row r="127" spans="2:6" ht="25.5" customHeight="1" x14ac:dyDescent="0.25">
      <c r="B127" s="74" t="s">
        <v>49</v>
      </c>
      <c r="C127" s="78" t="s">
        <v>136</v>
      </c>
      <c r="D127" s="240"/>
      <c r="E127" s="241"/>
    </row>
    <row r="128" spans="2:6" ht="15.75" customHeight="1" x14ac:dyDescent="0.25">
      <c r="B128" s="227"/>
      <c r="C128" s="228"/>
      <c r="D128" s="240"/>
      <c r="E128" s="241"/>
    </row>
    <row r="129" spans="2:5" ht="17.25" x14ac:dyDescent="0.25">
      <c r="B129" s="233" t="s">
        <v>135</v>
      </c>
      <c r="C129" s="234"/>
      <c r="D129" s="147">
        <f>SUM(D130/200)</f>
        <v>1750</v>
      </c>
      <c r="E129" s="178">
        <f>SUM(E130/200)</f>
        <v>2800</v>
      </c>
    </row>
    <row r="130" spans="2:5" ht="21" customHeight="1" thickBot="1" x14ac:dyDescent="0.35">
      <c r="B130" s="231" t="s">
        <v>154</v>
      </c>
      <c r="C130" s="232"/>
      <c r="D130" s="82">
        <f>'հավելված 1'!G38</f>
        <v>350000</v>
      </c>
      <c r="E130" s="176">
        <f>'հավելված 1'!H38</f>
        <v>560000</v>
      </c>
    </row>
    <row r="131" spans="2:5" ht="25.5" customHeight="1" x14ac:dyDescent="0.25">
      <c r="D131" s="122">
        <f>SUM(D22,D32,D47,D63,D78,D90,D106,D115,D130)</f>
        <v>0</v>
      </c>
      <c r="E131" s="122">
        <f>SUM(E22,E32,E47,E63,E78,E90,E106,E115,E130)</f>
        <v>0</v>
      </c>
    </row>
    <row r="132" spans="2:5" ht="15" customHeight="1" x14ac:dyDescent="0.25"/>
  </sheetData>
  <mergeCells count="81">
    <mergeCell ref="C93:E93"/>
    <mergeCell ref="C94:E94"/>
    <mergeCell ref="C36:E36"/>
    <mergeCell ref="B21:C21"/>
    <mergeCell ref="C118:E118"/>
    <mergeCell ref="B61:C61"/>
    <mergeCell ref="B59:C59"/>
    <mergeCell ref="B60:C60"/>
    <mergeCell ref="C95:E95"/>
    <mergeCell ref="D80:E80"/>
    <mergeCell ref="B86:C86"/>
    <mergeCell ref="B87:C87"/>
    <mergeCell ref="B90:C90"/>
    <mergeCell ref="B88:C88"/>
    <mergeCell ref="B89:C89"/>
    <mergeCell ref="B77:C77"/>
    <mergeCell ref="B78:C78"/>
    <mergeCell ref="B79:E79"/>
    <mergeCell ref="C11:E11"/>
    <mergeCell ref="C12:E12"/>
    <mergeCell ref="C13:E13"/>
    <mergeCell ref="D15:D20"/>
    <mergeCell ref="E15:E20"/>
    <mergeCell ref="B20:C20"/>
    <mergeCell ref="D14:E14"/>
    <mergeCell ref="B4:E4"/>
    <mergeCell ref="B6:E6"/>
    <mergeCell ref="B7:E7"/>
    <mergeCell ref="C9:E9"/>
    <mergeCell ref="C10:E10"/>
    <mergeCell ref="B22:C22"/>
    <mergeCell ref="B23:E23"/>
    <mergeCell ref="B30:C30"/>
    <mergeCell ref="D24:E24"/>
    <mergeCell ref="B31:C31"/>
    <mergeCell ref="B32:C32"/>
    <mergeCell ref="B33:E33"/>
    <mergeCell ref="C34:E34"/>
    <mergeCell ref="C35:E35"/>
    <mergeCell ref="C67:E67"/>
    <mergeCell ref="C37:E37"/>
    <mergeCell ref="C38:E38"/>
    <mergeCell ref="D53:D58"/>
    <mergeCell ref="E53:E58"/>
    <mergeCell ref="B58:C58"/>
    <mergeCell ref="D52:E52"/>
    <mergeCell ref="B62:C62"/>
    <mergeCell ref="B63:C63"/>
    <mergeCell ref="B64:E64"/>
    <mergeCell ref="C65:E65"/>
    <mergeCell ref="C66:E66"/>
    <mergeCell ref="D39:E39"/>
    <mergeCell ref="C68:E68"/>
    <mergeCell ref="C69:E69"/>
    <mergeCell ref="D71:D76"/>
    <mergeCell ref="E71:E76"/>
    <mergeCell ref="B76:C76"/>
    <mergeCell ref="D70:E70"/>
    <mergeCell ref="B47:C47"/>
    <mergeCell ref="D40:D46"/>
    <mergeCell ref="E40:E46"/>
    <mergeCell ref="B46:C46"/>
    <mergeCell ref="B105:C105"/>
    <mergeCell ref="B106:C106"/>
    <mergeCell ref="C96:E96"/>
    <mergeCell ref="C97:E97"/>
    <mergeCell ref="B104:C104"/>
    <mergeCell ref="D98:E98"/>
    <mergeCell ref="B130:C130"/>
    <mergeCell ref="C121:E121"/>
    <mergeCell ref="D122:E122"/>
    <mergeCell ref="D123:D128"/>
    <mergeCell ref="E123:E128"/>
    <mergeCell ref="B128:C128"/>
    <mergeCell ref="D107:E107"/>
    <mergeCell ref="B113:C113"/>
    <mergeCell ref="B114:C114"/>
    <mergeCell ref="B115:C115"/>
    <mergeCell ref="B129:C129"/>
    <mergeCell ref="C119:E119"/>
    <mergeCell ref="C120:E120"/>
  </mergeCells>
  <pageMargins left="0.7" right="0.2" top="0.75" bottom="0.25" header="0.3" footer="0.3"/>
  <pageSetup paperSize="9" scale="6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31"/>
  <sheetViews>
    <sheetView zoomScaleNormal="100" workbookViewId="0">
      <selection activeCell="B46" sqref="B46:C46"/>
    </sheetView>
  </sheetViews>
  <sheetFormatPr defaultColWidth="9.140625" defaultRowHeight="13.5" x14ac:dyDescent="0.25"/>
  <cols>
    <col min="1" max="1" width="3.7109375" style="17" customWidth="1"/>
    <col min="2" max="2" width="29" style="17" customWidth="1"/>
    <col min="3" max="3" width="71" style="17" customWidth="1"/>
    <col min="4" max="4" width="17.28515625" style="17" customWidth="1"/>
    <col min="5" max="5" width="15.28515625" style="17" customWidth="1"/>
    <col min="6" max="6" width="3.140625" style="17" customWidth="1"/>
    <col min="7" max="16384" width="9.140625" style="17"/>
  </cols>
  <sheetData>
    <row r="1" spans="2:6" x14ac:dyDescent="0.25">
      <c r="E1" s="81" t="s">
        <v>110</v>
      </c>
    </row>
    <row r="2" spans="2:6" x14ac:dyDescent="0.25">
      <c r="E2" s="81" t="s">
        <v>101</v>
      </c>
    </row>
    <row r="3" spans="2:6" x14ac:dyDescent="0.25">
      <c r="E3" s="81" t="s">
        <v>1</v>
      </c>
    </row>
    <row r="4" spans="2:6" ht="61.5" customHeight="1" x14ac:dyDescent="0.25">
      <c r="B4" s="262" t="s">
        <v>117</v>
      </c>
      <c r="C4" s="262"/>
      <c r="D4" s="262"/>
      <c r="E4" s="262"/>
    </row>
    <row r="6" spans="2:6" ht="48.75" customHeight="1" x14ac:dyDescent="0.3">
      <c r="B6" s="266" t="s">
        <v>40</v>
      </c>
      <c r="C6" s="266"/>
      <c r="D6" s="266"/>
      <c r="E6" s="266"/>
    </row>
    <row r="7" spans="2:6" ht="18.75" customHeight="1" x14ac:dyDescent="0.25">
      <c r="B7" s="263" t="s">
        <v>55</v>
      </c>
      <c r="C7" s="263"/>
      <c r="D7" s="263"/>
      <c r="E7" s="263"/>
    </row>
    <row r="8" spans="2:6" ht="14.25" thickBot="1" x14ac:dyDescent="0.3"/>
    <row r="9" spans="2:6" ht="16.5" x14ac:dyDescent="0.25">
      <c r="B9" s="18" t="s">
        <v>32</v>
      </c>
      <c r="C9" s="245" t="s">
        <v>27</v>
      </c>
      <c r="D9" s="246"/>
      <c r="E9" s="247"/>
    </row>
    <row r="10" spans="2:6" ht="17.25" thickBot="1" x14ac:dyDescent="0.3">
      <c r="B10" s="16">
        <v>1011</v>
      </c>
      <c r="C10" s="248" t="s">
        <v>76</v>
      </c>
      <c r="D10" s="249"/>
      <c r="E10" s="250"/>
    </row>
    <row r="11" spans="2:6" x14ac:dyDescent="0.25">
      <c r="B11" s="68"/>
      <c r="C11" s="260"/>
      <c r="D11" s="260"/>
      <c r="E11" s="261"/>
    </row>
    <row r="12" spans="2:6" ht="15" customHeight="1" thickBot="1" x14ac:dyDescent="0.3">
      <c r="B12" s="69" t="s">
        <v>33</v>
      </c>
      <c r="C12" s="235"/>
      <c r="D12" s="236"/>
      <c r="E12" s="237"/>
    </row>
    <row r="13" spans="2:6" ht="27.75" customHeight="1" x14ac:dyDescent="0.25">
      <c r="B13" s="70"/>
      <c r="C13" s="242"/>
      <c r="D13" s="243"/>
      <c r="E13" s="244"/>
      <c r="F13" s="72"/>
    </row>
    <row r="14" spans="2:6" ht="13.5" customHeight="1" x14ac:dyDescent="0.25">
      <c r="B14" s="71" t="s">
        <v>32</v>
      </c>
      <c r="C14" s="113">
        <v>1011</v>
      </c>
      <c r="D14" s="238" t="s">
        <v>157</v>
      </c>
      <c r="E14" s="239"/>
    </row>
    <row r="15" spans="2:6" x14ac:dyDescent="0.25">
      <c r="B15" s="71" t="s">
        <v>34</v>
      </c>
      <c r="C15" s="113">
        <v>11001</v>
      </c>
      <c r="D15" s="240" t="s">
        <v>25</v>
      </c>
      <c r="E15" s="241" t="s">
        <v>26</v>
      </c>
    </row>
    <row r="16" spans="2:6" ht="27" x14ac:dyDescent="0.25">
      <c r="B16" s="71" t="s">
        <v>35</v>
      </c>
      <c r="C16" s="73" t="s">
        <v>111</v>
      </c>
      <c r="D16" s="240"/>
      <c r="E16" s="241"/>
    </row>
    <row r="17" spans="2:6" ht="40.5" x14ac:dyDescent="0.25">
      <c r="B17" s="71" t="s">
        <v>36</v>
      </c>
      <c r="C17" s="73" t="s">
        <v>129</v>
      </c>
      <c r="D17" s="240"/>
      <c r="E17" s="241"/>
    </row>
    <row r="18" spans="2:6" x14ac:dyDescent="0.25">
      <c r="B18" s="76" t="s">
        <v>112</v>
      </c>
      <c r="C18" s="77" t="s">
        <v>113</v>
      </c>
      <c r="D18" s="240"/>
      <c r="E18" s="241"/>
    </row>
    <row r="19" spans="2:6" ht="15.75" customHeight="1" x14ac:dyDescent="0.25">
      <c r="B19" s="76" t="s">
        <v>114</v>
      </c>
      <c r="C19" s="183" t="s">
        <v>115</v>
      </c>
      <c r="D19" s="240"/>
      <c r="E19" s="241"/>
    </row>
    <row r="20" spans="2:6" ht="16.899999999999999" customHeight="1" x14ac:dyDescent="0.25">
      <c r="B20" s="227" t="s">
        <v>38</v>
      </c>
      <c r="C20" s="228"/>
      <c r="D20" s="240"/>
      <c r="E20" s="241"/>
    </row>
    <row r="21" spans="2:6" ht="18" customHeight="1" thickBot="1" x14ac:dyDescent="0.3">
      <c r="B21" s="264" t="s">
        <v>116</v>
      </c>
      <c r="C21" s="265"/>
      <c r="D21" s="111"/>
      <c r="E21" s="112"/>
    </row>
    <row r="22" spans="2:6" ht="15.75" customHeight="1" thickBot="1" x14ac:dyDescent="0.35">
      <c r="B22" s="258" t="s">
        <v>39</v>
      </c>
      <c r="C22" s="259"/>
      <c r="D22" s="13">
        <f>'հավելված 2'!E18</f>
        <v>-32049.5</v>
      </c>
      <c r="E22" s="166">
        <f>'հավելված 2'!F18</f>
        <v>-62027.5</v>
      </c>
    </row>
    <row r="23" spans="2:6" ht="27.75" customHeight="1" thickBot="1" x14ac:dyDescent="0.3">
      <c r="B23" s="251"/>
      <c r="C23" s="252"/>
      <c r="D23" s="252"/>
      <c r="E23" s="253"/>
      <c r="F23" s="72"/>
    </row>
    <row r="24" spans="2:6" ht="72" customHeight="1" x14ac:dyDescent="0.25">
      <c r="B24" s="102" t="s">
        <v>32</v>
      </c>
      <c r="C24" s="179">
        <v>1011</v>
      </c>
      <c r="D24" s="225" t="s">
        <v>157</v>
      </c>
      <c r="E24" s="226"/>
    </row>
    <row r="25" spans="2:6" ht="17.25" customHeight="1" x14ac:dyDescent="0.25">
      <c r="B25" s="71" t="s">
        <v>34</v>
      </c>
      <c r="C25" s="180">
        <v>12001</v>
      </c>
      <c r="D25" s="145" t="s">
        <v>25</v>
      </c>
      <c r="E25" s="146" t="s">
        <v>26</v>
      </c>
    </row>
    <row r="26" spans="2:6" ht="42" customHeight="1" x14ac:dyDescent="0.25">
      <c r="B26" s="71" t="s">
        <v>35</v>
      </c>
      <c r="C26" s="73" t="s">
        <v>77</v>
      </c>
      <c r="D26" s="141"/>
      <c r="E26" s="143"/>
    </row>
    <row r="27" spans="2:6" ht="26.45" customHeight="1" x14ac:dyDescent="0.25">
      <c r="B27" s="71" t="s">
        <v>36</v>
      </c>
      <c r="C27" s="73" t="s">
        <v>130</v>
      </c>
      <c r="D27" s="141"/>
      <c r="E27" s="143"/>
    </row>
    <row r="28" spans="2:6" x14ac:dyDescent="0.25">
      <c r="B28" s="71" t="s">
        <v>37</v>
      </c>
      <c r="C28" s="73" t="s">
        <v>68</v>
      </c>
      <c r="D28" s="141"/>
      <c r="E28" s="143"/>
    </row>
    <row r="29" spans="2:6" ht="33" customHeight="1" x14ac:dyDescent="0.25">
      <c r="B29" s="74" t="s">
        <v>49</v>
      </c>
      <c r="C29" s="78" t="s">
        <v>131</v>
      </c>
      <c r="D29" s="155"/>
      <c r="E29" s="156"/>
    </row>
    <row r="30" spans="2:6" ht="23.45" customHeight="1" x14ac:dyDescent="0.25">
      <c r="B30" s="227" t="s">
        <v>38</v>
      </c>
      <c r="C30" s="228"/>
      <c r="D30" s="142"/>
      <c r="E30" s="144"/>
    </row>
    <row r="31" spans="2:6" ht="15.75" customHeight="1" x14ac:dyDescent="0.25">
      <c r="B31" s="256" t="s">
        <v>121</v>
      </c>
      <c r="C31" s="257"/>
      <c r="D31" s="111"/>
      <c r="E31" s="112"/>
    </row>
    <row r="32" spans="2:6" ht="15.75" customHeight="1" thickBot="1" x14ac:dyDescent="0.35">
      <c r="B32" s="231" t="s">
        <v>39</v>
      </c>
      <c r="C32" s="232"/>
      <c r="D32" s="82">
        <f>'հավելված 2'!E24</f>
        <v>-3204966</v>
      </c>
      <c r="E32" s="176">
        <f>'հավելված 2'!F24</f>
        <v>-6202762.2000000002</v>
      </c>
    </row>
    <row r="33" spans="2:6" ht="30.75" customHeight="1" thickBot="1" x14ac:dyDescent="0.3">
      <c r="B33" s="251"/>
      <c r="C33" s="252"/>
      <c r="D33" s="252"/>
      <c r="E33" s="253"/>
    </row>
    <row r="34" spans="2:6" ht="16.5" x14ac:dyDescent="0.25">
      <c r="B34" s="18" t="s">
        <v>32</v>
      </c>
      <c r="C34" s="245" t="s">
        <v>27</v>
      </c>
      <c r="D34" s="246"/>
      <c r="E34" s="247"/>
    </row>
    <row r="35" spans="2:6" ht="17.25" thickBot="1" x14ac:dyDescent="0.3">
      <c r="B35" s="16">
        <v>1068</v>
      </c>
      <c r="C35" s="248" t="s">
        <v>66</v>
      </c>
      <c r="D35" s="249"/>
      <c r="E35" s="250"/>
    </row>
    <row r="36" spans="2:6" ht="14.25" thickBot="1" x14ac:dyDescent="0.3">
      <c r="B36" s="79"/>
      <c r="C36" s="254"/>
      <c r="D36" s="254"/>
      <c r="E36" s="255"/>
    </row>
    <row r="37" spans="2:6" ht="15" customHeight="1" x14ac:dyDescent="0.25">
      <c r="B37" s="18" t="s">
        <v>33</v>
      </c>
      <c r="C37" s="245"/>
      <c r="D37" s="246"/>
      <c r="E37" s="247"/>
    </row>
    <row r="38" spans="2:6" ht="26.25" customHeight="1" thickBot="1" x14ac:dyDescent="0.3">
      <c r="B38" s="16"/>
      <c r="C38" s="248"/>
      <c r="D38" s="249"/>
      <c r="E38" s="250"/>
      <c r="F38" s="72"/>
    </row>
    <row r="39" spans="2:6" ht="13.5" customHeight="1" x14ac:dyDescent="0.25">
      <c r="B39" s="80" t="s">
        <v>32</v>
      </c>
      <c r="C39" s="181">
        <v>1068</v>
      </c>
      <c r="D39" s="225" t="s">
        <v>157</v>
      </c>
      <c r="E39" s="226"/>
    </row>
    <row r="40" spans="2:6" ht="16.5" x14ac:dyDescent="0.25">
      <c r="B40" s="71" t="s">
        <v>34</v>
      </c>
      <c r="C40" s="180">
        <v>11001</v>
      </c>
      <c r="D40" s="240" t="s">
        <v>25</v>
      </c>
      <c r="E40" s="241" t="s">
        <v>26</v>
      </c>
    </row>
    <row r="41" spans="2:6" ht="19.5" customHeight="1" x14ac:dyDescent="0.25">
      <c r="B41" s="71" t="s">
        <v>35</v>
      </c>
      <c r="C41" s="73" t="s">
        <v>178</v>
      </c>
      <c r="D41" s="240"/>
      <c r="E41" s="241"/>
    </row>
    <row r="42" spans="2:6" ht="18.75" customHeight="1" x14ac:dyDescent="0.25">
      <c r="B42" s="71" t="s">
        <v>36</v>
      </c>
      <c r="C42" s="73" t="s">
        <v>181</v>
      </c>
      <c r="D42" s="240"/>
      <c r="E42" s="241"/>
    </row>
    <row r="43" spans="2:6" ht="30.75" customHeight="1" x14ac:dyDescent="0.25">
      <c r="B43" s="71" t="s">
        <v>37</v>
      </c>
      <c r="C43" s="73" t="s">
        <v>182</v>
      </c>
      <c r="D43" s="240"/>
      <c r="E43" s="241"/>
    </row>
    <row r="44" spans="2:6" ht="27" x14ac:dyDescent="0.25">
      <c r="B44" s="74" t="s">
        <v>49</v>
      </c>
      <c r="C44" s="78" t="s">
        <v>115</v>
      </c>
      <c r="D44" s="240"/>
      <c r="E44" s="241"/>
    </row>
    <row r="45" spans="2:6" ht="26.25" customHeight="1" x14ac:dyDescent="0.25">
      <c r="B45" s="71" t="s">
        <v>185</v>
      </c>
      <c r="C45" s="78"/>
      <c r="D45" s="240"/>
      <c r="E45" s="241"/>
    </row>
    <row r="46" spans="2:6" ht="19.5" customHeight="1" x14ac:dyDescent="0.25">
      <c r="B46" s="227" t="s">
        <v>38</v>
      </c>
      <c r="C46" s="228"/>
      <c r="D46" s="240"/>
      <c r="E46" s="241"/>
    </row>
    <row r="47" spans="2:6" ht="23.25" customHeight="1" thickBot="1" x14ac:dyDescent="0.35">
      <c r="B47" s="231" t="s">
        <v>154</v>
      </c>
      <c r="C47" s="232"/>
      <c r="D47" s="57">
        <f>SUM('հավելված 1'!G61)</f>
        <v>2850</v>
      </c>
      <c r="E47" s="33">
        <f>SUM('հավելված 1'!H61)</f>
        <v>4470</v>
      </c>
    </row>
    <row r="48" spans="2:6" ht="17.45" customHeight="1" x14ac:dyDescent="0.25">
      <c r="B48" s="159"/>
      <c r="C48" s="160"/>
      <c r="D48" s="161"/>
      <c r="E48" s="162"/>
    </row>
    <row r="49" spans="2:6" ht="15.75" customHeight="1" x14ac:dyDescent="0.25">
      <c r="B49" s="159"/>
      <c r="C49" s="160"/>
      <c r="D49" s="161"/>
      <c r="E49" s="162"/>
    </row>
    <row r="50" spans="2:6" ht="15.75" customHeight="1" x14ac:dyDescent="0.25">
      <c r="B50" s="159"/>
      <c r="C50" s="160"/>
      <c r="D50" s="161"/>
      <c r="E50" s="162"/>
    </row>
    <row r="51" spans="2:6" ht="30.75" customHeight="1" thickBot="1" x14ac:dyDescent="0.3">
      <c r="B51" s="159"/>
      <c r="C51" s="160"/>
      <c r="D51" s="161"/>
      <c r="E51" s="162"/>
    </row>
    <row r="52" spans="2:6" ht="13.5" customHeight="1" x14ac:dyDescent="0.25">
      <c r="B52" s="80" t="s">
        <v>32</v>
      </c>
      <c r="C52" s="181">
        <v>1068</v>
      </c>
      <c r="D52" s="225" t="s">
        <v>157</v>
      </c>
      <c r="E52" s="226"/>
    </row>
    <row r="53" spans="2:6" ht="16.5" x14ac:dyDescent="0.25">
      <c r="B53" s="71" t="s">
        <v>34</v>
      </c>
      <c r="C53" s="180">
        <v>12002</v>
      </c>
      <c r="D53" s="240" t="s">
        <v>25</v>
      </c>
      <c r="E53" s="241" t="s">
        <v>26</v>
      </c>
    </row>
    <row r="54" spans="2:6" x14ac:dyDescent="0.25">
      <c r="B54" s="71" t="s">
        <v>35</v>
      </c>
      <c r="C54" s="73" t="s">
        <v>118</v>
      </c>
      <c r="D54" s="240"/>
      <c r="E54" s="241"/>
    </row>
    <row r="55" spans="2:6" ht="15" customHeight="1" x14ac:dyDescent="0.25">
      <c r="B55" s="71" t="s">
        <v>36</v>
      </c>
      <c r="C55" s="73" t="s">
        <v>119</v>
      </c>
      <c r="D55" s="240"/>
      <c r="E55" s="241"/>
    </row>
    <row r="56" spans="2:6" ht="26.25" customHeight="1" x14ac:dyDescent="0.25">
      <c r="B56" s="71" t="s">
        <v>37</v>
      </c>
      <c r="C56" s="73" t="s">
        <v>67</v>
      </c>
      <c r="D56" s="240"/>
      <c r="E56" s="241"/>
      <c r="F56" s="72"/>
    </row>
    <row r="57" spans="2:6" ht="13.5" customHeight="1" x14ac:dyDescent="0.25">
      <c r="B57" s="74" t="s">
        <v>49</v>
      </c>
      <c r="C57" s="78" t="s">
        <v>120</v>
      </c>
      <c r="D57" s="240"/>
      <c r="E57" s="241"/>
    </row>
    <row r="58" spans="2:6" x14ac:dyDescent="0.25">
      <c r="B58" s="227" t="s">
        <v>38</v>
      </c>
      <c r="C58" s="228"/>
      <c r="D58" s="240"/>
      <c r="E58" s="241"/>
    </row>
    <row r="59" spans="2:6" ht="71.25" customHeight="1" x14ac:dyDescent="0.25">
      <c r="B59" s="256" t="s">
        <v>137</v>
      </c>
      <c r="C59" s="257"/>
      <c r="D59" s="139">
        <f>SUM(D60:D62)</f>
        <v>3672</v>
      </c>
      <c r="E59" s="177">
        <f>SUM(E60:E62)</f>
        <v>3672</v>
      </c>
    </row>
    <row r="60" spans="2:6" ht="16.5" customHeight="1" x14ac:dyDescent="0.25">
      <c r="B60" s="256" t="s">
        <v>138</v>
      </c>
      <c r="C60" s="257"/>
      <c r="D60" s="139">
        <v>3483</v>
      </c>
      <c r="E60" s="139">
        <v>3483</v>
      </c>
    </row>
    <row r="61" spans="2:6" ht="16.5" customHeight="1" x14ac:dyDescent="0.25">
      <c r="B61" s="256" t="s">
        <v>139</v>
      </c>
      <c r="C61" s="257"/>
      <c r="D61" s="139">
        <v>181</v>
      </c>
      <c r="E61" s="139">
        <v>181</v>
      </c>
    </row>
    <row r="62" spans="2:6" ht="15.75" customHeight="1" x14ac:dyDescent="0.25">
      <c r="B62" s="256" t="s">
        <v>140</v>
      </c>
      <c r="C62" s="257"/>
      <c r="D62" s="139">
        <v>8</v>
      </c>
      <c r="E62" s="139">
        <v>8</v>
      </c>
    </row>
    <row r="63" spans="2:6" ht="24" customHeight="1" thickBot="1" x14ac:dyDescent="0.35">
      <c r="B63" s="231" t="s">
        <v>154</v>
      </c>
      <c r="C63" s="232"/>
      <c r="D63" s="57">
        <f>'հավելված 1'!G52</f>
        <v>1237900</v>
      </c>
      <c r="E63" s="33">
        <f>'հավելված 1'!H52</f>
        <v>1237900</v>
      </c>
    </row>
    <row r="64" spans="2:6" ht="15.75" customHeight="1" thickBot="1" x14ac:dyDescent="0.3">
      <c r="B64" s="251"/>
      <c r="C64" s="252"/>
      <c r="D64" s="252"/>
      <c r="E64" s="253"/>
    </row>
    <row r="65" spans="2:5" ht="15.75" customHeight="1" x14ac:dyDescent="0.25">
      <c r="B65" s="18" t="s">
        <v>32</v>
      </c>
      <c r="C65" s="245" t="s">
        <v>27</v>
      </c>
      <c r="D65" s="246"/>
      <c r="E65" s="247"/>
    </row>
    <row r="66" spans="2:5" ht="31.5" customHeight="1" thickBot="1" x14ac:dyDescent="0.3">
      <c r="B66" s="16">
        <v>1082</v>
      </c>
      <c r="C66" s="248" t="s">
        <v>89</v>
      </c>
      <c r="D66" s="249"/>
      <c r="E66" s="250"/>
    </row>
    <row r="67" spans="2:5" ht="15.75" customHeight="1" thickBot="1" x14ac:dyDescent="0.3">
      <c r="B67" s="79"/>
      <c r="C67" s="254"/>
      <c r="D67" s="254"/>
      <c r="E67" s="255"/>
    </row>
    <row r="68" spans="2:5" ht="15.75" customHeight="1" x14ac:dyDescent="0.25">
      <c r="B68" s="18" t="s">
        <v>33</v>
      </c>
      <c r="C68" s="245"/>
      <c r="D68" s="246"/>
      <c r="E68" s="247"/>
    </row>
    <row r="69" spans="2:5" ht="21" customHeight="1" thickBot="1" x14ac:dyDescent="0.3">
      <c r="B69" s="16"/>
      <c r="C69" s="248"/>
      <c r="D69" s="249"/>
      <c r="E69" s="250"/>
    </row>
    <row r="70" spans="2:5" ht="30" customHeight="1" x14ac:dyDescent="0.25">
      <c r="B70" s="80" t="s">
        <v>143</v>
      </c>
      <c r="C70" s="75">
        <v>1082</v>
      </c>
      <c r="D70" s="225" t="s">
        <v>157</v>
      </c>
      <c r="E70" s="226"/>
    </row>
    <row r="71" spans="2:5" ht="30.75" customHeight="1" x14ac:dyDescent="0.25">
      <c r="B71" s="71" t="s">
        <v>144</v>
      </c>
      <c r="C71" s="113">
        <v>12001</v>
      </c>
      <c r="D71" s="240" t="s">
        <v>25</v>
      </c>
      <c r="E71" s="241" t="s">
        <v>26</v>
      </c>
    </row>
    <row r="72" spans="2:5" ht="15.75" customHeight="1" x14ac:dyDescent="0.25">
      <c r="B72" s="71" t="s">
        <v>145</v>
      </c>
      <c r="C72" s="73" t="s">
        <v>88</v>
      </c>
      <c r="D72" s="240"/>
      <c r="E72" s="241"/>
    </row>
    <row r="73" spans="2:5" ht="15.75" customHeight="1" x14ac:dyDescent="0.25">
      <c r="B73" s="71" t="s">
        <v>36</v>
      </c>
      <c r="C73" s="73" t="s">
        <v>132</v>
      </c>
      <c r="D73" s="240"/>
      <c r="E73" s="241"/>
    </row>
    <row r="74" spans="2:5" ht="15.75" customHeight="1" x14ac:dyDescent="0.25">
      <c r="B74" s="71" t="s">
        <v>37</v>
      </c>
      <c r="C74" s="73" t="s">
        <v>67</v>
      </c>
      <c r="D74" s="240"/>
      <c r="E74" s="241"/>
    </row>
    <row r="75" spans="2:5" ht="15.75" customHeight="1" x14ac:dyDescent="0.25">
      <c r="B75" s="74" t="s">
        <v>49</v>
      </c>
      <c r="C75" s="78" t="s">
        <v>90</v>
      </c>
      <c r="D75" s="240"/>
      <c r="E75" s="241"/>
    </row>
    <row r="76" spans="2:5" ht="15.75" customHeight="1" x14ac:dyDescent="0.25">
      <c r="B76" s="227" t="s">
        <v>38</v>
      </c>
      <c r="C76" s="228"/>
      <c r="D76" s="240"/>
      <c r="E76" s="241"/>
    </row>
    <row r="77" spans="2:5" ht="15.75" customHeight="1" x14ac:dyDescent="0.25">
      <c r="B77" s="229" t="s">
        <v>91</v>
      </c>
      <c r="C77" s="230"/>
      <c r="D77" s="182"/>
      <c r="E77" s="104"/>
    </row>
    <row r="78" spans="2:5" ht="15.75" customHeight="1" thickBot="1" x14ac:dyDescent="0.35">
      <c r="B78" s="231" t="s">
        <v>154</v>
      </c>
      <c r="C78" s="232"/>
      <c r="D78" s="57">
        <f>'հավելված 1'!G84</f>
        <v>1011464.3</v>
      </c>
      <c r="E78" s="33">
        <f>'հավելված 1'!H84</f>
        <v>1575419.7000000002</v>
      </c>
    </row>
    <row r="79" spans="2:5" ht="30.75" customHeight="1" thickBot="1" x14ac:dyDescent="0.3">
      <c r="B79" s="251"/>
      <c r="C79" s="252"/>
      <c r="D79" s="252"/>
      <c r="E79" s="253"/>
    </row>
    <row r="80" spans="2:5" ht="34.5" customHeight="1" x14ac:dyDescent="0.25">
      <c r="B80" s="102" t="s">
        <v>146</v>
      </c>
      <c r="C80" s="103">
        <v>1082</v>
      </c>
      <c r="D80" s="225" t="s">
        <v>157</v>
      </c>
      <c r="E80" s="226"/>
    </row>
    <row r="81" spans="2:6" x14ac:dyDescent="0.25">
      <c r="B81" s="71" t="s">
        <v>148</v>
      </c>
      <c r="C81" s="113">
        <v>12002</v>
      </c>
      <c r="D81" s="145" t="s">
        <v>25</v>
      </c>
      <c r="E81" s="146" t="s">
        <v>26</v>
      </c>
    </row>
    <row r="82" spans="2:6" ht="13.5" customHeight="1" x14ac:dyDescent="0.25">
      <c r="B82" s="71" t="s">
        <v>149</v>
      </c>
      <c r="C82" s="108" t="s">
        <v>142</v>
      </c>
      <c r="D82" s="141"/>
      <c r="E82" s="143"/>
    </row>
    <row r="83" spans="2:6" ht="15" customHeight="1" x14ac:dyDescent="0.25">
      <c r="B83" s="71" t="s">
        <v>36</v>
      </c>
      <c r="C83" s="73" t="s">
        <v>147</v>
      </c>
      <c r="D83" s="141"/>
      <c r="E83" s="143"/>
    </row>
    <row r="84" spans="2:6" ht="30.75" customHeight="1" x14ac:dyDescent="0.25">
      <c r="B84" s="71" t="s">
        <v>37</v>
      </c>
      <c r="C84" s="73" t="s">
        <v>67</v>
      </c>
      <c r="D84" s="141"/>
      <c r="E84" s="143"/>
      <c r="F84" s="72"/>
    </row>
    <row r="85" spans="2:6" ht="13.5" customHeight="1" x14ac:dyDescent="0.25">
      <c r="B85" s="74" t="s">
        <v>49</v>
      </c>
      <c r="C85" s="78" t="s">
        <v>150</v>
      </c>
      <c r="D85" s="141"/>
      <c r="E85" s="143"/>
    </row>
    <row r="86" spans="2:6" x14ac:dyDescent="0.25">
      <c r="B86" s="227" t="s">
        <v>38</v>
      </c>
      <c r="C86" s="228"/>
      <c r="D86" s="142"/>
      <c r="E86" s="144"/>
    </row>
    <row r="87" spans="2:6" ht="62.45" customHeight="1" x14ac:dyDescent="0.25">
      <c r="B87" s="229" t="s">
        <v>151</v>
      </c>
      <c r="C87" s="230"/>
      <c r="D87" s="182"/>
      <c r="E87" s="104"/>
    </row>
    <row r="88" spans="2:6" ht="14.25" customHeight="1" x14ac:dyDescent="0.25">
      <c r="B88" s="229" t="s">
        <v>152</v>
      </c>
      <c r="C88" s="230"/>
      <c r="D88" s="111"/>
      <c r="E88" s="112"/>
    </row>
    <row r="89" spans="2:6" ht="62.25" customHeight="1" x14ac:dyDescent="0.25">
      <c r="B89" s="229" t="s">
        <v>153</v>
      </c>
      <c r="C89" s="230"/>
      <c r="D89" s="111"/>
      <c r="E89" s="112"/>
    </row>
    <row r="90" spans="2:6" ht="25.5" customHeight="1" thickBot="1" x14ac:dyDescent="0.35">
      <c r="B90" s="231" t="s">
        <v>154</v>
      </c>
      <c r="C90" s="232"/>
      <c r="D90" s="57">
        <f>'հավելված 1'!G66</f>
        <v>1023914.2</v>
      </c>
      <c r="E90" s="33">
        <f>'հավելված 1'!H66</f>
        <v>2507000</v>
      </c>
    </row>
    <row r="91" spans="2:6" ht="16.5" hidden="1" customHeight="1" x14ac:dyDescent="0.25"/>
    <row r="92" spans="2:6" ht="20.25" customHeight="1" thickBot="1" x14ac:dyDescent="0.3"/>
    <row r="93" spans="2:6" ht="17.25" customHeight="1" x14ac:dyDescent="0.25">
      <c r="B93" s="18" t="s">
        <v>32</v>
      </c>
      <c r="C93" s="245" t="s">
        <v>27</v>
      </c>
      <c r="D93" s="246"/>
      <c r="E93" s="247"/>
    </row>
    <row r="94" spans="2:6" ht="33.75" customHeight="1" thickBot="1" x14ac:dyDescent="0.3">
      <c r="B94" s="16">
        <v>1102</v>
      </c>
      <c r="C94" s="248" t="s">
        <v>92</v>
      </c>
      <c r="D94" s="249"/>
      <c r="E94" s="250"/>
    </row>
    <row r="95" spans="2:6" ht="33.75" customHeight="1" x14ac:dyDescent="0.25">
      <c r="B95" s="68"/>
      <c r="C95" s="260"/>
      <c r="D95" s="260"/>
      <c r="E95" s="261"/>
    </row>
    <row r="96" spans="2:6" ht="17.25" thickBot="1" x14ac:dyDescent="0.3">
      <c r="B96" s="69" t="s">
        <v>33</v>
      </c>
      <c r="C96" s="235"/>
      <c r="D96" s="236"/>
      <c r="E96" s="237"/>
    </row>
    <row r="97" spans="2:6" ht="16.5" x14ac:dyDescent="0.25">
      <c r="B97" s="70"/>
      <c r="C97" s="242"/>
      <c r="D97" s="243"/>
      <c r="E97" s="244"/>
    </row>
    <row r="98" spans="2:6" ht="57.75" customHeight="1" x14ac:dyDescent="0.25">
      <c r="B98" s="71" t="s">
        <v>44</v>
      </c>
      <c r="C98" s="113">
        <v>1102</v>
      </c>
      <c r="D98" s="238" t="s">
        <v>157</v>
      </c>
      <c r="E98" s="239"/>
    </row>
    <row r="99" spans="2:6" ht="27.75" customHeight="1" x14ac:dyDescent="0.25">
      <c r="B99" s="71" t="s">
        <v>45</v>
      </c>
      <c r="C99" s="113">
        <v>12001</v>
      </c>
      <c r="D99" s="145" t="s">
        <v>25</v>
      </c>
      <c r="E99" s="146" t="s">
        <v>26</v>
      </c>
      <c r="F99" s="72"/>
    </row>
    <row r="100" spans="2:6" ht="54.6" customHeight="1" x14ac:dyDescent="0.25">
      <c r="B100" s="71" t="s">
        <v>46</v>
      </c>
      <c r="C100" s="108" t="s">
        <v>107</v>
      </c>
      <c r="D100" s="141"/>
      <c r="E100" s="143"/>
    </row>
    <row r="101" spans="2:6" ht="15" customHeight="1" x14ac:dyDescent="0.25">
      <c r="B101" s="71" t="s">
        <v>47</v>
      </c>
      <c r="C101" s="73" t="s">
        <v>122</v>
      </c>
      <c r="D101" s="141"/>
      <c r="E101" s="143"/>
    </row>
    <row r="102" spans="2:6" ht="29.45" customHeight="1" x14ac:dyDescent="0.25">
      <c r="B102" s="71" t="s">
        <v>48</v>
      </c>
      <c r="C102" s="73" t="s">
        <v>41</v>
      </c>
      <c r="D102" s="141"/>
      <c r="E102" s="143"/>
    </row>
    <row r="103" spans="2:6" ht="54" x14ac:dyDescent="0.25">
      <c r="B103" s="74" t="s">
        <v>49</v>
      </c>
      <c r="C103" s="73" t="s">
        <v>133</v>
      </c>
      <c r="D103" s="141"/>
      <c r="E103" s="143"/>
    </row>
    <row r="104" spans="2:6" x14ac:dyDescent="0.25">
      <c r="B104" s="227" t="s">
        <v>38</v>
      </c>
      <c r="C104" s="228"/>
      <c r="D104" s="142"/>
      <c r="E104" s="144"/>
    </row>
    <row r="105" spans="2:6" ht="24" customHeight="1" x14ac:dyDescent="0.25">
      <c r="B105" s="229" t="s">
        <v>123</v>
      </c>
      <c r="C105" s="230"/>
      <c r="D105" s="105"/>
      <c r="E105" s="106"/>
    </row>
    <row r="106" spans="2:6" ht="18" customHeight="1" thickBot="1" x14ac:dyDescent="0.35">
      <c r="B106" s="231" t="s">
        <v>154</v>
      </c>
      <c r="C106" s="232"/>
      <c r="D106" s="57">
        <f>'հավելված 1'!G22</f>
        <v>210887</v>
      </c>
      <c r="E106" s="33">
        <f>'հավելված 1'!H22</f>
        <v>980000</v>
      </c>
    </row>
    <row r="107" spans="2:6" ht="82.5" customHeight="1" x14ac:dyDescent="0.25">
      <c r="B107" s="102" t="s">
        <v>44</v>
      </c>
      <c r="C107" s="103">
        <v>1102</v>
      </c>
      <c r="D107" s="225" t="s">
        <v>157</v>
      </c>
      <c r="E107" s="226"/>
    </row>
    <row r="108" spans="2:6" ht="18" customHeight="1" x14ac:dyDescent="0.25">
      <c r="B108" s="71" t="s">
        <v>45</v>
      </c>
      <c r="C108" s="113">
        <v>12003</v>
      </c>
      <c r="D108" s="141"/>
      <c r="E108" s="143"/>
    </row>
    <row r="109" spans="2:6" ht="14.25" x14ac:dyDescent="0.25">
      <c r="B109" s="71" t="s">
        <v>46</v>
      </c>
      <c r="C109" s="108" t="s">
        <v>186</v>
      </c>
      <c r="D109" s="141"/>
      <c r="E109" s="143"/>
    </row>
    <row r="110" spans="2:6" ht="40.5" x14ac:dyDescent="0.25">
      <c r="B110" s="71" t="s">
        <v>47</v>
      </c>
      <c r="C110" s="73" t="s">
        <v>188</v>
      </c>
      <c r="D110" s="141"/>
      <c r="E110" s="143"/>
    </row>
    <row r="111" spans="2:6" x14ac:dyDescent="0.25">
      <c r="B111" s="71" t="s">
        <v>48</v>
      </c>
      <c r="C111" s="73" t="s">
        <v>41</v>
      </c>
      <c r="D111" s="141"/>
      <c r="E111" s="143"/>
    </row>
    <row r="112" spans="2:6" ht="54.75" thickBot="1" x14ac:dyDescent="0.3">
      <c r="B112" s="194" t="s">
        <v>49</v>
      </c>
      <c r="C112" s="195" t="s">
        <v>189</v>
      </c>
      <c r="D112" s="141"/>
      <c r="E112" s="143"/>
    </row>
    <row r="113" spans="2:5" ht="13.5" customHeight="1" x14ac:dyDescent="0.25">
      <c r="B113" s="227" t="s">
        <v>38</v>
      </c>
      <c r="C113" s="228"/>
      <c r="D113" s="141"/>
      <c r="E113" s="143"/>
    </row>
    <row r="114" spans="2:5" x14ac:dyDescent="0.25">
      <c r="B114" s="229" t="s">
        <v>123</v>
      </c>
      <c r="C114" s="230"/>
      <c r="D114" s="105">
        <f>+'հավելված 3'!D114</f>
        <v>-1520</v>
      </c>
      <c r="E114" s="106">
        <f>+'հավելված 3'!E114</f>
        <v>-1520</v>
      </c>
    </row>
    <row r="115" spans="2:5" ht="26.25" customHeight="1" thickBot="1" x14ac:dyDescent="0.35">
      <c r="B115" s="231" t="s">
        <v>154</v>
      </c>
      <c r="C115" s="232"/>
      <c r="D115" s="57">
        <f>'հավելված 1'!G27</f>
        <v>-600000</v>
      </c>
      <c r="E115" s="33">
        <f>'հավելված 1'!H27</f>
        <v>-600000</v>
      </c>
    </row>
    <row r="117" spans="2:5" ht="14.25" thickBot="1" x14ac:dyDescent="0.3"/>
    <row r="118" spans="2:5" ht="16.5" x14ac:dyDescent="0.25">
      <c r="B118" s="18" t="s">
        <v>32</v>
      </c>
      <c r="C118" s="245" t="s">
        <v>27</v>
      </c>
      <c r="D118" s="246"/>
      <c r="E118" s="247"/>
    </row>
    <row r="119" spans="2:5" ht="17.25" thickBot="1" x14ac:dyDescent="0.3">
      <c r="B119" s="16">
        <v>1205</v>
      </c>
      <c r="C119" s="248" t="s">
        <v>69</v>
      </c>
      <c r="D119" s="249"/>
      <c r="E119" s="250"/>
    </row>
    <row r="120" spans="2:5" ht="17.25" customHeight="1" x14ac:dyDescent="0.25">
      <c r="B120" s="68"/>
      <c r="C120" s="260"/>
      <c r="D120" s="260"/>
      <c r="E120" s="261"/>
    </row>
    <row r="121" spans="2:5" ht="18" customHeight="1" thickBot="1" x14ac:dyDescent="0.3">
      <c r="B121" s="69" t="s">
        <v>33</v>
      </c>
      <c r="C121" s="235"/>
      <c r="D121" s="236"/>
      <c r="E121" s="237"/>
    </row>
    <row r="122" spans="2:5" ht="17.25" customHeight="1" x14ac:dyDescent="0.25">
      <c r="B122" s="71" t="s">
        <v>32</v>
      </c>
      <c r="C122" s="113">
        <v>1205</v>
      </c>
      <c r="D122" s="238" t="s">
        <v>157</v>
      </c>
      <c r="E122" s="239"/>
    </row>
    <row r="123" spans="2:5" ht="18" customHeight="1" x14ac:dyDescent="0.25">
      <c r="B123" s="71" t="s">
        <v>34</v>
      </c>
      <c r="C123" s="113">
        <v>12002</v>
      </c>
      <c r="D123" s="240" t="s">
        <v>25</v>
      </c>
      <c r="E123" s="241" t="s">
        <v>26</v>
      </c>
    </row>
    <row r="124" spans="2:5" ht="27" x14ac:dyDescent="0.25">
      <c r="B124" s="71" t="s">
        <v>35</v>
      </c>
      <c r="C124" s="73" t="s">
        <v>95</v>
      </c>
      <c r="D124" s="240"/>
      <c r="E124" s="241"/>
    </row>
    <row r="125" spans="2:5" ht="40.5" x14ac:dyDescent="0.25">
      <c r="B125" s="71" t="s">
        <v>36</v>
      </c>
      <c r="C125" s="109" t="s">
        <v>109</v>
      </c>
      <c r="D125" s="240"/>
      <c r="E125" s="241"/>
    </row>
    <row r="126" spans="2:5" x14ac:dyDescent="0.25">
      <c r="B126" s="71" t="s">
        <v>37</v>
      </c>
      <c r="C126" s="73" t="s">
        <v>68</v>
      </c>
      <c r="D126" s="240"/>
      <c r="E126" s="241"/>
    </row>
    <row r="127" spans="2:5" ht="27" x14ac:dyDescent="0.25">
      <c r="B127" s="74" t="s">
        <v>49</v>
      </c>
      <c r="C127" s="78" t="s">
        <v>136</v>
      </c>
      <c r="D127" s="240"/>
      <c r="E127" s="241"/>
    </row>
    <row r="128" spans="2:5" x14ac:dyDescent="0.25">
      <c r="B128" s="227"/>
      <c r="C128" s="228"/>
      <c r="D128" s="240"/>
      <c r="E128" s="241"/>
    </row>
    <row r="129" spans="2:5" ht="17.25" x14ac:dyDescent="0.25">
      <c r="B129" s="233" t="s">
        <v>135</v>
      </c>
      <c r="C129" s="234"/>
      <c r="D129" s="147">
        <f>+'հավելված 3'!D129</f>
        <v>1750</v>
      </c>
      <c r="E129" s="178">
        <f>+'հավելված 3'!E129</f>
        <v>2800</v>
      </c>
    </row>
    <row r="130" spans="2:5" ht="18" thickBot="1" x14ac:dyDescent="0.35">
      <c r="B130" s="231" t="s">
        <v>154</v>
      </c>
      <c r="C130" s="232"/>
      <c r="D130" s="82">
        <f>'հավելված 1'!G38</f>
        <v>350000</v>
      </c>
      <c r="E130" s="176">
        <f>'հավելված 1'!H38</f>
        <v>560000</v>
      </c>
    </row>
    <row r="131" spans="2:5" x14ac:dyDescent="0.25">
      <c r="D131" s="122">
        <f>SUM(D22,D32,D47,D63,D78,D90,D106,D115,D130)</f>
        <v>0</v>
      </c>
      <c r="E131" s="122">
        <f>SUM(E22,E32,E47,E63,E78,E90,E106,E115,E130)</f>
        <v>0</v>
      </c>
    </row>
  </sheetData>
  <mergeCells count="81">
    <mergeCell ref="C119:E119"/>
    <mergeCell ref="D107:E107"/>
    <mergeCell ref="B113:C113"/>
    <mergeCell ref="B114:C114"/>
    <mergeCell ref="B115:C115"/>
    <mergeCell ref="C118:E118"/>
    <mergeCell ref="D70:E70"/>
    <mergeCell ref="B78:C78"/>
    <mergeCell ref="B106:C106"/>
    <mergeCell ref="B104:C104"/>
    <mergeCell ref="B105:C105"/>
    <mergeCell ref="C96:E96"/>
    <mergeCell ref="C97:E97"/>
    <mergeCell ref="C95:E95"/>
    <mergeCell ref="C93:E93"/>
    <mergeCell ref="C94:E94"/>
    <mergeCell ref="D98:E98"/>
    <mergeCell ref="B89:C89"/>
    <mergeCell ref="B90:C90"/>
    <mergeCell ref="B64:E64"/>
    <mergeCell ref="C67:E67"/>
    <mergeCell ref="C68:E68"/>
    <mergeCell ref="C69:E69"/>
    <mergeCell ref="C65:E65"/>
    <mergeCell ref="C66:E66"/>
    <mergeCell ref="C37:E37"/>
    <mergeCell ref="B63:C63"/>
    <mergeCell ref="B46:C46"/>
    <mergeCell ref="C38:E38"/>
    <mergeCell ref="D39:E39"/>
    <mergeCell ref="B47:C47"/>
    <mergeCell ref="B58:C58"/>
    <mergeCell ref="B59:C59"/>
    <mergeCell ref="B60:C60"/>
    <mergeCell ref="B61:C61"/>
    <mergeCell ref="B62:C62"/>
    <mergeCell ref="D40:D46"/>
    <mergeCell ref="E40:E46"/>
    <mergeCell ref="D52:E52"/>
    <mergeCell ref="D53:D58"/>
    <mergeCell ref="E53:E58"/>
    <mergeCell ref="B30:C30"/>
    <mergeCell ref="C35:E35"/>
    <mergeCell ref="C36:E36"/>
    <mergeCell ref="B20:C20"/>
    <mergeCell ref="C34:E34"/>
    <mergeCell ref="B31:C31"/>
    <mergeCell ref="D24:E24"/>
    <mergeCell ref="B32:C32"/>
    <mergeCell ref="B21:C21"/>
    <mergeCell ref="B33:E33"/>
    <mergeCell ref="D15:D20"/>
    <mergeCell ref="E15:E20"/>
    <mergeCell ref="D14:E14"/>
    <mergeCell ref="B22:C22"/>
    <mergeCell ref="B23:E23"/>
    <mergeCell ref="B4:E4"/>
    <mergeCell ref="B6:E6"/>
    <mergeCell ref="B7:E7"/>
    <mergeCell ref="C9:E9"/>
    <mergeCell ref="C10:E10"/>
    <mergeCell ref="C11:E11"/>
    <mergeCell ref="C12:E12"/>
    <mergeCell ref="C13:E13"/>
    <mergeCell ref="B77:C77"/>
    <mergeCell ref="B76:C76"/>
    <mergeCell ref="B79:E79"/>
    <mergeCell ref="D80:E80"/>
    <mergeCell ref="B88:C88"/>
    <mergeCell ref="B86:C86"/>
    <mergeCell ref="B87:C87"/>
    <mergeCell ref="D71:D76"/>
    <mergeCell ref="E71:E76"/>
    <mergeCell ref="B129:C129"/>
    <mergeCell ref="B130:C130"/>
    <mergeCell ref="C120:E120"/>
    <mergeCell ref="C121:E121"/>
    <mergeCell ref="D122:E122"/>
    <mergeCell ref="D123:D128"/>
    <mergeCell ref="E123:E128"/>
    <mergeCell ref="B128:C128"/>
  </mergeCells>
  <pageMargins left="0.7" right="0" top="0.25" bottom="0.25" header="0.3" footer="0.3"/>
  <pageSetup paperSize="9" scale="6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workbookViewId="0">
      <selection activeCell="I21" sqref="I21"/>
    </sheetView>
  </sheetViews>
  <sheetFormatPr defaultColWidth="8.85546875" defaultRowHeight="13.5" x14ac:dyDescent="0.25"/>
  <cols>
    <col min="1" max="1" width="8.85546875" style="129"/>
    <col min="2" max="2" width="13.7109375" style="129" customWidth="1"/>
    <col min="3" max="3" width="10.28515625" style="129" customWidth="1"/>
    <col min="4" max="4" width="9.85546875" style="129" customWidth="1"/>
    <col min="5" max="6" width="8.85546875" style="129"/>
    <col min="7" max="7" width="14.140625" style="129" customWidth="1"/>
    <col min="8" max="8" width="8.85546875" style="129"/>
    <col min="9" max="9" width="10.7109375" style="129" customWidth="1"/>
    <col min="10" max="16384" width="8.85546875" style="129"/>
  </cols>
  <sheetData>
    <row r="1" spans="1:9" s="17" customFormat="1" x14ac:dyDescent="0.25">
      <c r="H1" s="81" t="s">
        <v>168</v>
      </c>
    </row>
    <row r="2" spans="1:9" s="17" customFormat="1" x14ac:dyDescent="0.25">
      <c r="H2" s="81" t="s">
        <v>101</v>
      </c>
    </row>
    <row r="3" spans="1:9" s="17" customFormat="1" x14ac:dyDescent="0.25">
      <c r="H3" s="81" t="s">
        <v>1</v>
      </c>
    </row>
    <row r="4" spans="1:9" s="17" customFormat="1" ht="61.5" customHeight="1" x14ac:dyDescent="0.25">
      <c r="A4" s="262" t="s">
        <v>184</v>
      </c>
      <c r="B4" s="262"/>
      <c r="C4" s="262"/>
      <c r="D4" s="262"/>
      <c r="E4" s="262"/>
      <c r="F4" s="262"/>
      <c r="G4" s="262"/>
      <c r="H4" s="262"/>
      <c r="I4" s="262"/>
    </row>
    <row r="5" spans="1:9" s="17" customFormat="1" x14ac:dyDescent="0.25"/>
    <row r="6" spans="1:9" s="17" customFormat="1" ht="48.75" customHeight="1" x14ac:dyDescent="0.25">
      <c r="A6" s="269" t="s">
        <v>40</v>
      </c>
      <c r="B6" s="269"/>
      <c r="C6" s="269"/>
      <c r="D6" s="269"/>
      <c r="E6" s="269"/>
      <c r="F6" s="269"/>
      <c r="G6" s="269"/>
      <c r="H6" s="269"/>
    </row>
    <row r="10" spans="1:9" ht="40.5" x14ac:dyDescent="0.25">
      <c r="A10" s="133" t="s">
        <v>169</v>
      </c>
      <c r="B10" s="133" t="s">
        <v>170</v>
      </c>
      <c r="C10" s="136"/>
      <c r="D10" s="134"/>
      <c r="E10" s="137" t="s">
        <v>171</v>
      </c>
      <c r="F10" s="138" t="s">
        <v>172</v>
      </c>
      <c r="G10" s="138" t="s">
        <v>173</v>
      </c>
      <c r="H10" s="138" t="s">
        <v>174</v>
      </c>
      <c r="I10" s="138" t="s">
        <v>175</v>
      </c>
    </row>
    <row r="11" spans="1:9" ht="27" x14ac:dyDescent="0.25">
      <c r="A11" s="130" t="s">
        <v>159</v>
      </c>
      <c r="B11" s="135" t="s">
        <v>160</v>
      </c>
      <c r="C11" s="135" t="s">
        <v>161</v>
      </c>
      <c r="D11" s="268" t="s">
        <v>80</v>
      </c>
      <c r="E11" s="267"/>
      <c r="F11" s="267"/>
      <c r="G11" s="267"/>
      <c r="H11" s="267"/>
      <c r="I11" s="131"/>
    </row>
    <row r="12" spans="1:9" ht="27" x14ac:dyDescent="0.25">
      <c r="A12" s="130" t="s">
        <v>166</v>
      </c>
      <c r="B12" s="267" t="s">
        <v>167</v>
      </c>
      <c r="C12" s="267"/>
      <c r="D12" s="267"/>
      <c r="E12" s="267"/>
      <c r="F12" s="267"/>
      <c r="G12" s="267"/>
      <c r="H12" s="267"/>
      <c r="I12" s="131">
        <f>SUM('հավելված 1'!H77)</f>
        <v>-62027.5</v>
      </c>
    </row>
    <row r="13" spans="1:9" ht="40.5" x14ac:dyDescent="0.25">
      <c r="A13" s="130" t="s">
        <v>164</v>
      </c>
      <c r="B13" s="267" t="s">
        <v>165</v>
      </c>
      <c r="C13" s="267"/>
      <c r="D13" s="267"/>
      <c r="E13" s="132" t="s">
        <v>162</v>
      </c>
      <c r="F13" s="132" t="s">
        <v>163</v>
      </c>
      <c r="G13" s="131">
        <f>+I13*1000</f>
        <v>-62027500</v>
      </c>
      <c r="H13" s="131">
        <v>1</v>
      </c>
      <c r="I13" s="131">
        <f>SUM(I12)</f>
        <v>-62027.5</v>
      </c>
    </row>
    <row r="14" spans="1:9" ht="40.5" x14ac:dyDescent="0.25">
      <c r="A14" s="133" t="s">
        <v>169</v>
      </c>
      <c r="B14" s="133" t="s">
        <v>170</v>
      </c>
      <c r="C14" s="136"/>
      <c r="D14" s="134"/>
      <c r="E14" s="137" t="s">
        <v>171</v>
      </c>
      <c r="F14" s="138" t="s">
        <v>172</v>
      </c>
      <c r="G14" s="138" t="s">
        <v>173</v>
      </c>
      <c r="H14" s="138" t="s">
        <v>174</v>
      </c>
      <c r="I14" s="138" t="s">
        <v>175</v>
      </c>
    </row>
    <row r="15" spans="1:9" ht="27" x14ac:dyDescent="0.25">
      <c r="A15" s="153" t="s">
        <v>159</v>
      </c>
      <c r="B15" s="154" t="s">
        <v>160</v>
      </c>
      <c r="C15" s="154" t="s">
        <v>161</v>
      </c>
      <c r="D15" s="268" t="s">
        <v>80</v>
      </c>
      <c r="E15" s="267"/>
      <c r="F15" s="267"/>
      <c r="G15" s="267"/>
      <c r="H15" s="267"/>
      <c r="I15" s="131"/>
    </row>
    <row r="16" spans="1:9" ht="27" x14ac:dyDescent="0.25">
      <c r="A16" s="153" t="s">
        <v>183</v>
      </c>
      <c r="B16" s="267" t="s">
        <v>178</v>
      </c>
      <c r="C16" s="267"/>
      <c r="D16" s="267"/>
      <c r="E16" s="267"/>
      <c r="F16" s="267"/>
      <c r="G16" s="267"/>
      <c r="H16" s="267"/>
      <c r="I16" s="131">
        <f>SUM('հավելված 1'!H81)</f>
        <v>0</v>
      </c>
    </row>
    <row r="17" spans="1:9" ht="40.5" x14ac:dyDescent="0.25">
      <c r="A17" s="153" t="s">
        <v>164</v>
      </c>
      <c r="B17" s="267" t="s">
        <v>165</v>
      </c>
      <c r="C17" s="267"/>
      <c r="D17" s="267"/>
      <c r="E17" s="132" t="s">
        <v>162</v>
      </c>
      <c r="F17" s="132" t="s">
        <v>163</v>
      </c>
      <c r="G17" s="131">
        <f>I17*1000</f>
        <v>4470000</v>
      </c>
      <c r="H17" s="131">
        <v>1</v>
      </c>
      <c r="I17" s="131">
        <f>SUM('հավելված 1'!H61)</f>
        <v>4470</v>
      </c>
    </row>
  </sheetData>
  <mergeCells count="8">
    <mergeCell ref="B17:D17"/>
    <mergeCell ref="B12:H12"/>
    <mergeCell ref="D11:H11"/>
    <mergeCell ref="A4:I4"/>
    <mergeCell ref="A6:H6"/>
    <mergeCell ref="B13:D13"/>
    <mergeCell ref="D15:H15"/>
    <mergeCell ref="B16:H16"/>
  </mergeCells>
  <pageMargins left="0.7" right="0.2" top="0.75" bottom="0.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հավելված 1</vt:lpstr>
      <vt:lpstr>հավելված 2</vt:lpstr>
      <vt:lpstr>հավելված 3</vt:lpstr>
      <vt:lpstr>հավելված 4</vt:lpstr>
      <vt:lpstr>հավելված5</vt:lpstr>
      <vt:lpstr>'հավելված 1'!Print_Area</vt:lpstr>
      <vt:lpstr>'հավելված 2'!Print_Area</vt:lpstr>
      <vt:lpstr>հավելված5!Print_Area</vt:lpstr>
    </vt:vector>
  </TitlesOfParts>
  <Company>MFE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Hmayak Hakobyan</dc:creator>
  <cp:lastModifiedBy>Elza Shahinyan</cp:lastModifiedBy>
  <cp:lastPrinted>2020-08-04T12:03:29Z</cp:lastPrinted>
  <dcterms:created xsi:type="dcterms:W3CDTF">2003-05-20T07:22:10Z</dcterms:created>
  <dcterms:modified xsi:type="dcterms:W3CDTF">2020-08-04T14:25:00Z</dcterms:modified>
  <cp:keywords>https://mul2-sif.gov.am/tasks/228655/oneclick/վերաբաշխում 04-08-2020-9amis&amp;tari-FN.xlsx?token=f71378ffff4bbe863c38f9b27c322a59</cp:keywords>
</cp:coreProperties>
</file>