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4" i="1"/>
  <c r="G10"/>
  <c r="G25" l="1"/>
  <c r="G16"/>
  <c r="G17"/>
  <c r="G22"/>
  <c r="G14"/>
  <c r="G21"/>
  <c r="G23"/>
  <c r="G36"/>
  <c r="G35" s="1"/>
  <c r="G33"/>
  <c r="G32"/>
  <c r="G11"/>
  <c r="G31"/>
  <c r="G34"/>
  <c r="G9"/>
  <c r="G29"/>
  <c r="G28"/>
  <c r="G27"/>
  <c r="G19"/>
  <c r="G18" s="1"/>
  <c r="G13"/>
  <c r="G15"/>
  <c r="G20" l="1"/>
  <c r="G26"/>
  <c r="G30"/>
  <c r="G12"/>
  <c r="G8"/>
  <c r="G37" l="1"/>
</calcChain>
</file>

<file path=xl/sharedStrings.xml><?xml version="1.0" encoding="utf-8"?>
<sst xmlns="http://schemas.openxmlformats.org/spreadsheetml/2006/main" count="106" uniqueCount="80">
  <si>
    <t>ՀՀ դրամ</t>
  </si>
  <si>
    <t>հ/հ</t>
  </si>
  <si>
    <t>Ծախսի/միջոցառման անվանումը</t>
  </si>
  <si>
    <t>Ծախսի/միջոցառման տեխնիկական բնութագիրը</t>
  </si>
  <si>
    <t>Քանակ</t>
  </si>
  <si>
    <t>Միավորի գին</t>
  </si>
  <si>
    <t>Ընդամենը</t>
  </si>
  <si>
    <t>Հիմնավորում</t>
  </si>
  <si>
    <t>Հաշվարկի համար հիմք են հանդիսացել սննդի օբյեկտներում իրականացված գնային ուսումնասիրությունները</t>
  </si>
  <si>
    <t>ԸՆԴԱՄԵՆԸ</t>
  </si>
  <si>
    <t>հատ</t>
  </si>
  <si>
    <t>N</t>
  </si>
  <si>
    <t>Անվանում</t>
  </si>
  <si>
    <t>Բնութագիր</t>
  </si>
  <si>
    <t>Չափի միավոր</t>
  </si>
  <si>
    <t xml:space="preserve">Միավորի գին </t>
  </si>
  <si>
    <t>Գումար  (դրամ)</t>
  </si>
  <si>
    <t xml:space="preserve">Գնագոյացման վերաբերյալ </t>
  </si>
  <si>
    <t>Շրջայցեր, տրանսպորտային ծախսեր</t>
  </si>
  <si>
    <t>Սննդի սպասարկում</t>
  </si>
  <si>
    <t>մարդ</t>
  </si>
  <si>
    <t xml:space="preserve">Շշալցված խմելու ջուր </t>
  </si>
  <si>
    <t>Շահ-առուներ</t>
  </si>
  <si>
    <t>Մասնակիցների դիմավորում «Զվարթնոց» օդանավակայանում</t>
  </si>
  <si>
    <t>Դիմավորման և տեղափոխման ծախսեր</t>
  </si>
  <si>
    <t>Ճաշ շրջագայությունների ժամանակ</t>
  </si>
  <si>
    <t>մասնակից</t>
  </si>
  <si>
    <t xml:space="preserve"> </t>
  </si>
  <si>
    <t>Պետական տուրք</t>
  </si>
  <si>
    <t>Անձնագրերի թարգմանություն</t>
  </si>
  <si>
    <t>2 էջ/1 էջը 7000 դրամ/</t>
  </si>
  <si>
    <t xml:space="preserve">Պաշտոնական ընդունելություն ՀՀ սփյուռքի գործերի գլխավոր հանձնակատարի կողմից </t>
  </si>
  <si>
    <t>Ֆուրշետ</t>
  </si>
  <si>
    <t>Գրիչ</t>
  </si>
  <si>
    <t xml:space="preserve"> տարբերանշանով</t>
  </si>
  <si>
    <t>տարբերանշանով</t>
  </si>
  <si>
    <t xml:space="preserve">Բլոկնոտ </t>
  </si>
  <si>
    <t>Ավիատոմսեր</t>
  </si>
  <si>
    <t>Ռուսաստանի Դաշնություն</t>
  </si>
  <si>
    <t>էկոնոմ կարգի</t>
  </si>
  <si>
    <t>ԵՎրոպա</t>
  </si>
  <si>
    <t xml:space="preserve">Պորտֆել-թղթապանակ </t>
  </si>
  <si>
    <t>Պետական տուրքեր և այլ վճարներ</t>
  </si>
  <si>
    <t>Գրենական պիտույքներ</t>
  </si>
  <si>
    <t>Այլ</t>
  </si>
  <si>
    <t>Կեցության գումար</t>
  </si>
  <si>
    <t xml:space="preserve">Կեցություն </t>
  </si>
  <si>
    <t>Դահլիճ</t>
  </si>
  <si>
    <t>Առողջության ապահովագրություն</t>
  </si>
  <si>
    <t>Գները ճշտվել են http://www.office.am/am/ կայքում հրապարակված տպագրական ընկերությունների գնացուցակով</t>
  </si>
  <si>
    <t>Ընդունելություն ՀՀ սփյուռքի գործերի գլխավոր հանձնակատարի կողմից</t>
  </si>
  <si>
    <t>Մասնակիցների և ուղեկցողների շրջայց ավտոբուսներով/գիդի առկայություն/</t>
  </si>
  <si>
    <t xml:space="preserve">«Ի ԳՈՐԾ» ԾՐԱԳԻՐ 2020
</t>
  </si>
  <si>
    <t>Մինչև 100 հոգի (անհարաժեշտության դեպքում)</t>
  </si>
  <si>
    <t xml:space="preserve"> Մինչև 100 մասնակից և 5 ուղեկցող </t>
  </si>
  <si>
    <t>100</t>
  </si>
  <si>
    <t xml:space="preserve">Մինչև 100 հոգի,1տարվա համար </t>
  </si>
  <si>
    <t>A5 ֆորմատի, կավճապատ գունավոր կազմով 28 թերթ՝ 57 էջ</t>
  </si>
  <si>
    <t>Տեխնիկական սարքավորումներով/ 5ժամ/</t>
  </si>
  <si>
    <t>ժամանակավոր 1 տարվա կացության քարտի տրմադրում</t>
  </si>
  <si>
    <t xml:space="preserve"> Դրույքաչափը սահմանված է ՀՀ պետական տուրքի մասին օրենքի համաձայն</t>
  </si>
  <si>
    <t>Գինը ճշտված է Երևան քաղաքում  համապատասխան դահլիճ ունեցող հյուրանոցներից</t>
  </si>
  <si>
    <t>Գները ճշտված են համապատասխան ծառայություններ մատուցող ընկերությունների գնացուցակով</t>
  </si>
  <si>
    <t xml:space="preserve">գինը ճշտված է 2 տրանսպորտային ընկերությունների գնացուցակով </t>
  </si>
  <si>
    <t>Գինը ճշտված է ապահովագրական ընկերությունների գնացուցակով</t>
  </si>
  <si>
    <t>Ավիատոմսերի սակագների համար հիմք է հանդիսացել ավիաընկերությունների կողմից առաջարկվող սակագները</t>
  </si>
  <si>
    <t>կաշվե, տարբերանշանով</t>
  </si>
  <si>
    <t>Գրքույկ տեղեկատու</t>
  </si>
  <si>
    <t>Կրծքանշան</t>
  </si>
  <si>
    <t xml:space="preserve">«Ի ԳՈՐԾ» ԾՐԱԳԻՐ 2020 թվականի սեպտեմբեր-դեկտեմբեր
</t>
  </si>
  <si>
    <t>3000</t>
  </si>
  <si>
    <t xml:space="preserve">Երևան-Վանաձոր- Գյումրի-Անի/դիտակետ/-Երևան </t>
  </si>
  <si>
    <t>Կեցության և սննդի ծախսեր 4 ամսվա համար /մինչև 100 հոգի/</t>
  </si>
  <si>
    <t>Երևան-Էջմիածին-Խոր Վիրապ-Նորավանք-Արենի-Երևան</t>
  </si>
  <si>
    <t xml:space="preserve">Մետաղե նյութից,3-5սմ , տուփի մեջ,դիզայնը կդրամադրի պատվիրատուն </t>
  </si>
  <si>
    <t>Կողմնորոշման դասընթացի սուրճի ընդմիջում</t>
  </si>
  <si>
    <t>250000</t>
  </si>
  <si>
    <t>Մասնակիցների/100հոգի/ և ուղեկցողների/5հոգի/ համար/2օրվա համար/</t>
  </si>
  <si>
    <t>Խմելու ջուր մասնակիցներին` 0,5լ տարողությամբ պոլիէթիլենային շշերով  շրջայցերի ընթացքում 100 մասնակցի և5 ուղեկցողների համար/2 օրվա համար/</t>
  </si>
  <si>
    <t>ԱՄՆ, Կանադա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</si>
</sst>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??_р_._-;_-@_-"/>
  </numFmts>
  <fonts count="10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10" zoomScaleNormal="100" workbookViewId="0">
      <selection activeCell="K18" sqref="K18"/>
    </sheetView>
  </sheetViews>
  <sheetFormatPr defaultRowHeight="15"/>
  <cols>
    <col min="1" max="1" width="6.5703125" customWidth="1"/>
    <col min="2" max="2" width="24.85546875" customWidth="1"/>
    <col min="3" max="3" width="31.140625" customWidth="1"/>
    <col min="4" max="4" width="9.85546875" customWidth="1"/>
    <col min="5" max="5" width="9.42578125" customWidth="1"/>
    <col min="6" max="6" width="14" customWidth="1"/>
    <col min="7" max="7" width="20.7109375" customWidth="1"/>
    <col min="8" max="8" width="26.140625" customWidth="1"/>
  </cols>
  <sheetData>
    <row r="1" spans="1:16">
      <c r="A1" s="48" t="s">
        <v>52</v>
      </c>
      <c r="B1" s="48"/>
      <c r="C1" s="48"/>
      <c r="D1" s="48"/>
      <c r="E1" s="48"/>
      <c r="F1" s="48"/>
      <c r="G1" s="48"/>
      <c r="H1" s="48"/>
    </row>
    <row r="2" spans="1:16">
      <c r="A2" s="48"/>
      <c r="B2" s="48"/>
      <c r="C2" s="48"/>
      <c r="D2" s="48"/>
      <c r="E2" s="48"/>
      <c r="F2" s="48"/>
      <c r="G2" s="48"/>
      <c r="H2" s="48"/>
    </row>
    <row r="3" spans="1:16">
      <c r="A3" s="1"/>
      <c r="B3" s="1"/>
      <c r="C3" s="1"/>
      <c r="D3" s="1"/>
      <c r="E3" s="1"/>
      <c r="F3" s="1"/>
      <c r="G3" s="49" t="s">
        <v>0</v>
      </c>
      <c r="H3" s="49"/>
    </row>
    <row r="4" spans="1:16" ht="27">
      <c r="A4" s="17" t="s">
        <v>1</v>
      </c>
      <c r="B4" s="17" t="s">
        <v>2</v>
      </c>
      <c r="C4" s="17" t="s">
        <v>3</v>
      </c>
      <c r="D4" s="17" t="s">
        <v>4</v>
      </c>
      <c r="E4" s="17" t="s">
        <v>22</v>
      </c>
      <c r="F4" s="17" t="s">
        <v>5</v>
      </c>
      <c r="G4" s="3" t="s">
        <v>6</v>
      </c>
      <c r="H4" s="17" t="s">
        <v>7</v>
      </c>
    </row>
    <row r="5" spans="1:16">
      <c r="A5" s="18">
        <v>1</v>
      </c>
      <c r="B5" s="18">
        <v>2</v>
      </c>
      <c r="C5" s="18">
        <v>3</v>
      </c>
      <c r="D5" s="17">
        <v>5</v>
      </c>
      <c r="E5" s="17">
        <v>6</v>
      </c>
      <c r="F5" s="17">
        <v>7</v>
      </c>
      <c r="G5" s="3">
        <v>8</v>
      </c>
      <c r="H5" s="17">
        <v>9</v>
      </c>
    </row>
    <row r="6" spans="1:16" ht="28.5" customHeight="1">
      <c r="A6" s="47" t="s">
        <v>69</v>
      </c>
      <c r="B6" s="47"/>
      <c r="C6" s="47"/>
      <c r="D6" s="47"/>
      <c r="E6" s="47"/>
      <c r="F6" s="47"/>
      <c r="G6" s="47"/>
      <c r="H6" s="47"/>
    </row>
    <row r="7" spans="1:16" ht="28.5">
      <c r="A7" s="2" t="s">
        <v>11</v>
      </c>
      <c r="B7" s="2" t="s">
        <v>12</v>
      </c>
      <c r="C7" s="2" t="s">
        <v>13</v>
      </c>
      <c r="D7" s="2" t="s">
        <v>14</v>
      </c>
      <c r="E7" s="2" t="s">
        <v>4</v>
      </c>
      <c r="F7" s="2" t="s">
        <v>15</v>
      </c>
      <c r="G7" s="2" t="s">
        <v>16</v>
      </c>
      <c r="H7" s="2" t="s">
        <v>17</v>
      </c>
    </row>
    <row r="8" spans="1:16" ht="17.25">
      <c r="A8" s="2">
        <v>1</v>
      </c>
      <c r="B8" s="2"/>
      <c r="C8" s="2"/>
      <c r="D8" s="2"/>
      <c r="E8" s="2"/>
      <c r="F8" s="2"/>
      <c r="G8" s="21">
        <f>G9+G10+G11</f>
        <v>1115000</v>
      </c>
      <c r="H8" s="2"/>
    </row>
    <row r="9" spans="1:16" ht="83.25" customHeight="1">
      <c r="A9" s="3">
        <v>1.1000000000000001</v>
      </c>
      <c r="B9" s="40" t="s">
        <v>31</v>
      </c>
      <c r="C9" s="3" t="s">
        <v>32</v>
      </c>
      <c r="D9" s="3" t="s">
        <v>20</v>
      </c>
      <c r="E9" s="3">
        <v>150</v>
      </c>
      <c r="F9" s="28" t="s">
        <v>70</v>
      </c>
      <c r="G9" s="32">
        <f>F9*E9</f>
        <v>450000</v>
      </c>
      <c r="H9" s="26" t="s">
        <v>62</v>
      </c>
    </row>
    <row r="10" spans="1:16" ht="61.5" customHeight="1">
      <c r="A10" s="3">
        <v>1.2</v>
      </c>
      <c r="B10" s="40" t="s">
        <v>47</v>
      </c>
      <c r="C10" s="3" t="s">
        <v>58</v>
      </c>
      <c r="D10" s="3"/>
      <c r="E10" s="3">
        <v>2</v>
      </c>
      <c r="F10" s="10" t="s">
        <v>76</v>
      </c>
      <c r="G10" s="32">
        <f>F10*E10</f>
        <v>500000</v>
      </c>
      <c r="H10" s="26" t="s">
        <v>61</v>
      </c>
    </row>
    <row r="11" spans="1:16" s="19" customFormat="1" ht="81" customHeight="1">
      <c r="A11" s="3">
        <v>1.3</v>
      </c>
      <c r="B11" s="3" t="s">
        <v>50</v>
      </c>
      <c r="C11" s="3" t="s">
        <v>75</v>
      </c>
      <c r="D11" s="3" t="s">
        <v>10</v>
      </c>
      <c r="E11" s="3">
        <v>110</v>
      </c>
      <c r="F11" s="3">
        <v>1500</v>
      </c>
      <c r="G11" s="32">
        <f>F11*E11</f>
        <v>165000</v>
      </c>
      <c r="H11" s="26" t="s">
        <v>62</v>
      </c>
    </row>
    <row r="12" spans="1:16" s="19" customFormat="1" ht="32.25" customHeight="1">
      <c r="A12" s="2">
        <v>2</v>
      </c>
      <c r="B12" s="2" t="s">
        <v>43</v>
      </c>
      <c r="C12" s="3"/>
      <c r="D12" s="3"/>
      <c r="E12" s="3"/>
      <c r="F12" s="3"/>
      <c r="G12" s="21">
        <f>G13+G14+G15+G16+G17</f>
        <v>1195000</v>
      </c>
      <c r="H12" s="33"/>
    </row>
    <row r="13" spans="1:16" s="19" customFormat="1" ht="33" customHeight="1">
      <c r="A13" s="5">
        <v>2.1</v>
      </c>
      <c r="B13" s="5" t="s">
        <v>36</v>
      </c>
      <c r="C13" s="5" t="s">
        <v>66</v>
      </c>
      <c r="D13" s="5" t="s">
        <v>10</v>
      </c>
      <c r="E13" s="5">
        <v>110</v>
      </c>
      <c r="F13" s="5">
        <v>3000</v>
      </c>
      <c r="G13" s="27">
        <f t="shared" ref="G13:G17" si="0">E13*F13</f>
        <v>330000</v>
      </c>
      <c r="H13" s="56" t="s">
        <v>49</v>
      </c>
      <c r="I13" s="35"/>
      <c r="J13" s="35"/>
      <c r="K13" s="35"/>
      <c r="L13" s="35"/>
      <c r="M13" s="35"/>
      <c r="N13" s="35"/>
      <c r="O13" s="35"/>
      <c r="P13" s="35"/>
    </row>
    <row r="14" spans="1:16" s="19" customFormat="1" ht="26.25" customHeight="1">
      <c r="A14" s="3">
        <v>2.2000000000000002</v>
      </c>
      <c r="B14" s="5" t="s">
        <v>41</v>
      </c>
      <c r="C14" s="5" t="s">
        <v>35</v>
      </c>
      <c r="D14" s="5" t="s">
        <v>10</v>
      </c>
      <c r="E14" s="5">
        <v>100</v>
      </c>
      <c r="F14" s="5">
        <v>6000</v>
      </c>
      <c r="G14" s="4">
        <f t="shared" si="0"/>
        <v>600000</v>
      </c>
      <c r="H14" s="57"/>
      <c r="I14" s="35"/>
      <c r="J14" s="35"/>
      <c r="K14" s="35"/>
      <c r="L14" s="35"/>
      <c r="M14" s="35"/>
      <c r="N14" s="35"/>
      <c r="O14" s="35"/>
      <c r="P14" s="35"/>
    </row>
    <row r="15" spans="1:16" s="19" customFormat="1" ht="26.25" customHeight="1">
      <c r="A15" s="3">
        <v>2.2999999999999998</v>
      </c>
      <c r="B15" s="5" t="s">
        <v>33</v>
      </c>
      <c r="C15" s="5" t="s">
        <v>34</v>
      </c>
      <c r="D15" s="5" t="s">
        <v>10</v>
      </c>
      <c r="E15" s="5">
        <v>110</v>
      </c>
      <c r="F15" s="5">
        <v>300</v>
      </c>
      <c r="G15" s="4">
        <f t="shared" si="0"/>
        <v>33000</v>
      </c>
      <c r="H15" s="57"/>
      <c r="I15" s="35"/>
      <c r="J15" s="35"/>
      <c r="K15" s="35"/>
      <c r="L15" s="35"/>
      <c r="M15" s="35"/>
      <c r="N15" s="35"/>
      <c r="O15" s="35"/>
      <c r="P15" s="35"/>
    </row>
    <row r="16" spans="1:16" s="19" customFormat="1" ht="37.5" customHeight="1">
      <c r="A16" s="3">
        <v>2.4</v>
      </c>
      <c r="B16" s="5" t="s">
        <v>67</v>
      </c>
      <c r="C16" s="5" t="s">
        <v>57</v>
      </c>
      <c r="D16" s="5" t="s">
        <v>10</v>
      </c>
      <c r="E16" s="5">
        <v>100</v>
      </c>
      <c r="F16" s="5">
        <v>1000</v>
      </c>
      <c r="G16" s="4">
        <f t="shared" si="0"/>
        <v>100000</v>
      </c>
      <c r="H16" s="57"/>
      <c r="I16" s="35"/>
      <c r="J16" s="35"/>
      <c r="K16" s="35"/>
      <c r="L16" s="35"/>
      <c r="M16" s="35"/>
      <c r="N16" s="35"/>
      <c r="O16" s="35"/>
      <c r="P16" s="35"/>
    </row>
    <row r="17" spans="1:16" s="19" customFormat="1" ht="39.75" customHeight="1">
      <c r="A17" s="3">
        <v>2.5</v>
      </c>
      <c r="B17" s="5" t="s">
        <v>68</v>
      </c>
      <c r="C17" s="5" t="s">
        <v>74</v>
      </c>
      <c r="D17" s="5" t="s">
        <v>10</v>
      </c>
      <c r="E17" s="5">
        <v>110</v>
      </c>
      <c r="F17" s="5">
        <v>1200</v>
      </c>
      <c r="G17" s="4">
        <f t="shared" si="0"/>
        <v>132000</v>
      </c>
      <c r="H17" s="57"/>
      <c r="I17" s="35"/>
      <c r="J17" s="35"/>
      <c r="K17" s="35"/>
      <c r="L17" s="35"/>
      <c r="M17" s="35"/>
      <c r="N17" s="35"/>
      <c r="O17" s="35"/>
      <c r="P17" s="35"/>
    </row>
    <row r="18" spans="1:16" s="19" customFormat="1" ht="51.75" customHeight="1">
      <c r="A18" s="2">
        <v>3</v>
      </c>
      <c r="B18" s="2" t="s">
        <v>24</v>
      </c>
      <c r="C18" s="3"/>
      <c r="D18" s="3"/>
      <c r="E18" s="3"/>
      <c r="F18" s="5"/>
      <c r="G18" s="16">
        <f>G19</f>
        <v>300000</v>
      </c>
      <c r="H18" s="26"/>
    </row>
    <row r="19" spans="1:16" s="19" customFormat="1" ht="74.25" customHeight="1">
      <c r="A19" s="3">
        <v>3.1</v>
      </c>
      <c r="B19" s="2" t="s">
        <v>23</v>
      </c>
      <c r="C19" s="3" t="s">
        <v>53</v>
      </c>
      <c r="D19" s="3" t="s">
        <v>26</v>
      </c>
      <c r="E19" s="3">
        <v>100</v>
      </c>
      <c r="F19" s="5">
        <v>3000</v>
      </c>
      <c r="G19" s="4">
        <f>E19*F19</f>
        <v>300000</v>
      </c>
      <c r="H19" s="42" t="s">
        <v>63</v>
      </c>
    </row>
    <row r="20" spans="1:16" ht="42.75">
      <c r="A20" s="2">
        <v>4</v>
      </c>
      <c r="B20" s="2" t="s">
        <v>18</v>
      </c>
      <c r="C20" s="3" t="s">
        <v>54</v>
      </c>
      <c r="D20" s="3"/>
      <c r="E20" s="6"/>
      <c r="F20" s="7"/>
      <c r="G20" s="16">
        <f>SUM(G21:G22)</f>
        <v>924000</v>
      </c>
      <c r="H20" s="34"/>
    </row>
    <row r="21" spans="1:16" s="20" customFormat="1" ht="87.75" customHeight="1">
      <c r="A21" s="3">
        <v>4.0999999999999996</v>
      </c>
      <c r="B21" s="3" t="s">
        <v>71</v>
      </c>
      <c r="C21" s="3" t="s">
        <v>51</v>
      </c>
      <c r="D21" s="3"/>
      <c r="E21" s="5">
        <v>105</v>
      </c>
      <c r="F21" s="5">
        <v>4600</v>
      </c>
      <c r="G21" s="27">
        <f>E21*F21</f>
        <v>483000</v>
      </c>
      <c r="H21" s="26" t="s">
        <v>62</v>
      </c>
      <c r="I21" s="41"/>
      <c r="J21" s="41"/>
      <c r="K21" s="41"/>
    </row>
    <row r="22" spans="1:16" s="20" customFormat="1" ht="71.25" customHeight="1">
      <c r="A22" s="3">
        <v>4.3</v>
      </c>
      <c r="B22" s="3" t="s">
        <v>73</v>
      </c>
      <c r="C22" s="3" t="s">
        <v>51</v>
      </c>
      <c r="D22" s="3"/>
      <c r="E22" s="5">
        <v>105</v>
      </c>
      <c r="F22" s="5">
        <v>4200</v>
      </c>
      <c r="G22" s="27">
        <f>E22*F22</f>
        <v>441000</v>
      </c>
      <c r="H22" s="26" t="s">
        <v>62</v>
      </c>
    </row>
    <row r="23" spans="1:16" ht="35.25" customHeight="1">
      <c r="A23" s="2">
        <v>5</v>
      </c>
      <c r="B23" s="2" t="s">
        <v>19</v>
      </c>
      <c r="C23" s="3"/>
      <c r="D23" s="3"/>
      <c r="E23" s="3"/>
      <c r="F23" s="7"/>
      <c r="G23" s="16">
        <f>SUM(G24:G25)</f>
        <v>1312000</v>
      </c>
      <c r="H23" s="50" t="s">
        <v>8</v>
      </c>
    </row>
    <row r="24" spans="1:16" ht="49.5" customHeight="1">
      <c r="A24" s="3">
        <v>5.0999999999999996</v>
      </c>
      <c r="B24" s="3" t="s">
        <v>25</v>
      </c>
      <c r="C24" s="3" t="s">
        <v>77</v>
      </c>
      <c r="D24" s="3" t="s">
        <v>20</v>
      </c>
      <c r="E24" s="3">
        <v>105</v>
      </c>
      <c r="F24" s="5">
        <v>6000</v>
      </c>
      <c r="G24" s="9">
        <f>E24*F24*2</f>
        <v>1260000</v>
      </c>
      <c r="H24" s="51"/>
    </row>
    <row r="25" spans="1:16" ht="79.5" customHeight="1">
      <c r="A25" s="3">
        <v>5.2</v>
      </c>
      <c r="B25" s="3" t="s">
        <v>21</v>
      </c>
      <c r="C25" s="3" t="s">
        <v>78</v>
      </c>
      <c r="D25" s="3" t="s">
        <v>10</v>
      </c>
      <c r="E25" s="3">
        <v>400</v>
      </c>
      <c r="F25" s="5">
        <v>130</v>
      </c>
      <c r="G25" s="9">
        <f>E25*F25</f>
        <v>52000</v>
      </c>
      <c r="H25" s="52"/>
    </row>
    <row r="26" spans="1:16" ht="38.25" customHeight="1">
      <c r="A26" s="2">
        <v>6</v>
      </c>
      <c r="B26" s="2" t="s">
        <v>42</v>
      </c>
      <c r="C26" s="3"/>
      <c r="D26" s="3"/>
      <c r="E26" s="3"/>
      <c r="F26" s="5"/>
      <c r="G26" s="22">
        <f>G27+G28+G29</f>
        <v>17100000</v>
      </c>
      <c r="H26" s="13"/>
    </row>
    <row r="27" spans="1:16" ht="63.75" customHeight="1">
      <c r="A27" s="3">
        <v>6.1</v>
      </c>
      <c r="B27" s="5" t="s">
        <v>28</v>
      </c>
      <c r="C27" s="5" t="s">
        <v>59</v>
      </c>
      <c r="D27" s="5" t="s">
        <v>20</v>
      </c>
      <c r="E27" s="10" t="s">
        <v>55</v>
      </c>
      <c r="F27" s="5">
        <v>105000</v>
      </c>
      <c r="G27" s="27">
        <f>F27*E27</f>
        <v>10500000</v>
      </c>
      <c r="H27" s="50" t="s">
        <v>60</v>
      </c>
    </row>
    <row r="28" spans="1:16" ht="27">
      <c r="A28" s="3">
        <v>6.2</v>
      </c>
      <c r="B28" s="5" t="s">
        <v>29</v>
      </c>
      <c r="C28" s="5" t="s">
        <v>30</v>
      </c>
      <c r="D28" s="5" t="s">
        <v>20</v>
      </c>
      <c r="E28" s="10" t="s">
        <v>55</v>
      </c>
      <c r="F28" s="5">
        <v>14000</v>
      </c>
      <c r="G28" s="27">
        <f>F28*E28</f>
        <v>1400000</v>
      </c>
      <c r="H28" s="52"/>
    </row>
    <row r="29" spans="1:16" ht="140.25" customHeight="1">
      <c r="A29" s="3">
        <v>6.3</v>
      </c>
      <c r="B29" s="5" t="s">
        <v>48</v>
      </c>
      <c r="C29" s="5" t="s">
        <v>56</v>
      </c>
      <c r="D29" s="5" t="s">
        <v>20</v>
      </c>
      <c r="E29" s="10" t="s">
        <v>55</v>
      </c>
      <c r="F29" s="3">
        <v>52000</v>
      </c>
      <c r="G29" s="27">
        <f>F29*E29</f>
        <v>5200000</v>
      </c>
      <c r="H29" s="8" t="s">
        <v>64</v>
      </c>
    </row>
    <row r="30" spans="1:16" ht="55.5" customHeight="1">
      <c r="A30" s="2">
        <v>7</v>
      </c>
      <c r="B30" s="14" t="s">
        <v>37</v>
      </c>
      <c r="C30" s="5"/>
      <c r="D30" s="5"/>
      <c r="E30" s="3"/>
      <c r="F30" s="3"/>
      <c r="G30" s="23">
        <f>G31+G32+G33+G34</f>
        <v>20040000</v>
      </c>
      <c r="H30" s="25" t="s">
        <v>27</v>
      </c>
    </row>
    <row r="31" spans="1:16" ht="39" customHeight="1">
      <c r="A31" s="3">
        <v>7.1</v>
      </c>
      <c r="B31" s="29" t="s">
        <v>38</v>
      </c>
      <c r="C31" s="30" t="s">
        <v>39</v>
      </c>
      <c r="D31" s="5" t="s">
        <v>10</v>
      </c>
      <c r="E31" s="5">
        <v>21</v>
      </c>
      <c r="F31" s="45">
        <v>80000</v>
      </c>
      <c r="G31" s="36">
        <f>E31*F31</f>
        <v>1680000</v>
      </c>
      <c r="H31" s="53" t="s">
        <v>65</v>
      </c>
    </row>
    <row r="32" spans="1:16" ht="29.25" customHeight="1">
      <c r="A32" s="3">
        <v>7.2</v>
      </c>
      <c r="B32" s="29" t="s">
        <v>40</v>
      </c>
      <c r="C32" s="30" t="s">
        <v>39</v>
      </c>
      <c r="D32" s="5" t="s">
        <v>10</v>
      </c>
      <c r="E32" s="5">
        <v>30</v>
      </c>
      <c r="F32" s="45">
        <v>110000</v>
      </c>
      <c r="G32" s="36">
        <f>E32*F32</f>
        <v>3300000</v>
      </c>
      <c r="H32" s="54"/>
    </row>
    <row r="33" spans="1:8" ht="29.25" customHeight="1">
      <c r="A33" s="3">
        <v>7.3</v>
      </c>
      <c r="B33" s="31" t="s">
        <v>79</v>
      </c>
      <c r="C33" s="30" t="s">
        <v>39</v>
      </c>
      <c r="D33" s="12" t="s">
        <v>10</v>
      </c>
      <c r="E33" s="43">
        <v>25</v>
      </c>
      <c r="F33" s="46">
        <v>420000</v>
      </c>
      <c r="G33" s="36">
        <f>E33*F33</f>
        <v>10500000</v>
      </c>
      <c r="H33" s="54"/>
    </row>
    <row r="34" spans="1:8" ht="30" customHeight="1">
      <c r="A34" s="3">
        <v>7.4</v>
      </c>
      <c r="B34" s="31" t="s">
        <v>44</v>
      </c>
      <c r="C34" s="30" t="s">
        <v>39</v>
      </c>
      <c r="D34" s="12" t="s">
        <v>10</v>
      </c>
      <c r="E34" s="44">
        <v>24</v>
      </c>
      <c r="F34" s="46">
        <v>190000</v>
      </c>
      <c r="G34" s="37">
        <f>E34*F34</f>
        <v>4560000</v>
      </c>
      <c r="H34" s="55"/>
    </row>
    <row r="35" spans="1:8" ht="30" customHeight="1">
      <c r="A35" s="2">
        <v>8</v>
      </c>
      <c r="B35" s="39" t="s">
        <v>46</v>
      </c>
      <c r="C35" s="30"/>
      <c r="D35" s="12"/>
      <c r="E35" s="11"/>
      <c r="F35" s="12"/>
      <c r="G35" s="38">
        <f>G36</f>
        <v>134400000</v>
      </c>
      <c r="H35" s="12"/>
    </row>
    <row r="36" spans="1:8" ht="50.25" customHeight="1">
      <c r="A36" s="3">
        <v>8.1</v>
      </c>
      <c r="B36" s="31" t="s">
        <v>45</v>
      </c>
      <c r="C36" s="30" t="s">
        <v>72</v>
      </c>
      <c r="D36" s="12" t="s">
        <v>10</v>
      </c>
      <c r="E36" s="11" t="s">
        <v>55</v>
      </c>
      <c r="F36" s="12">
        <v>336000</v>
      </c>
      <c r="G36" s="37">
        <f>F36*E36*4</f>
        <v>134400000</v>
      </c>
      <c r="H36" s="12"/>
    </row>
    <row r="37" spans="1:8" ht="34.5" customHeight="1">
      <c r="A37" s="47" t="s">
        <v>9</v>
      </c>
      <c r="B37" s="47"/>
      <c r="C37" s="47"/>
      <c r="D37" s="15"/>
      <c r="E37" s="15"/>
      <c r="F37" s="15"/>
      <c r="G37" s="24">
        <f>SUM(G8+G12+G18+G20+G23+G26+G30+G35)</f>
        <v>176386000</v>
      </c>
      <c r="H37" s="3"/>
    </row>
  </sheetData>
  <mergeCells count="8">
    <mergeCell ref="A6:H6"/>
    <mergeCell ref="A1:H2"/>
    <mergeCell ref="G3:H3"/>
    <mergeCell ref="A37:C37"/>
    <mergeCell ref="H23:H25"/>
    <mergeCell ref="H31:H34"/>
    <mergeCell ref="H27:H28"/>
    <mergeCell ref="H13:H17"/>
  </mergeCells>
  <pageMargins left="0.19" right="0.16" top="0.53" bottom="0.64" header="0.21" footer="0.17"/>
  <pageSetup scale="77" orientation="landscape" r:id="rId1"/>
  <rowBreaks count="2" manualBreakCount="2">
    <brk id="17" max="7" man="1"/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2020-08-07T07:08:19Z</dcterms:modified>
</cp:coreProperties>
</file>